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ownloads\1205  복지사업단 이사회\"/>
    </mc:Choice>
  </mc:AlternateContent>
  <bookViews>
    <workbookView xWindow="0" yWindow="0" windowWidth="19200" windowHeight="9330" tabRatio="828"/>
  </bookViews>
  <sheets>
    <sheet name="2026년 예산(안) 지부별총괄표" sheetId="1" r:id="rId1"/>
    <sheet name="총괄표(세입.세출)" sheetId="2" r:id="rId2"/>
    <sheet name="1.본부사무국" sheetId="22" r:id="rId3"/>
    <sheet name="2.서울지부" sheetId="4" r:id="rId4"/>
    <sheet name="3.부산지부" sheetId="20" r:id="rId5"/>
    <sheet name="4. 서울Y 봉천종합사회복지관" sheetId="6" r:id="rId6"/>
    <sheet name="5.서울Y누리봄" sheetId="7" state="hidden" r:id="rId7"/>
    <sheet name="5. 강서종합사회복지관(총괄)" sheetId="8" state="hidden" r:id="rId8"/>
    <sheet name="5-1. 강서종합사회복지관" sheetId="9" state="hidden" r:id="rId9"/>
    <sheet name="5-2.강서종합사회복지관(재가노인지원서비스)" sheetId="10" state="hidden" r:id="rId10"/>
    <sheet name="5-3.강서구종합사회복지관(강서지역아동센터)" sheetId="11" state="hidden" r:id="rId11"/>
    <sheet name="5-4.강서구종합사회복지관(청소년지원센터)" sheetId="12" state="hidden" r:id="rId12"/>
    <sheet name="5-5.강서구종합사회복지관(자원봉사센터)" sheetId="13" state="hidden" r:id="rId13"/>
    <sheet name="5-6.강서구종합사회복지관(발달재활서비스)" sheetId="14" state="hidden" r:id="rId14"/>
    <sheet name="5-7.강서구종합사회복지관(심리치유서비스)" sheetId="15" state="hidden" r:id="rId15"/>
    <sheet name="7. 강서구어린이집" sheetId="16" state="hidden" r:id="rId16"/>
    <sheet name="6.강서구지역자활센터(장기요양사업)" sheetId="17" state="hidden" r:id="rId17"/>
    <sheet name="5.울산씨밀레" sheetId="21" r:id="rId18"/>
    <sheet name="Sheet1" sheetId="19" state="hidden" r:id="rId19"/>
  </sheets>
  <externalReferences>
    <externalReference r:id="rId20"/>
    <externalReference r:id="rId21"/>
  </externalReferences>
  <calcPr calcId="162913" iterateDelta="1.0000000474974513E-3"/>
</workbook>
</file>

<file path=xl/calcChain.xml><?xml version="1.0" encoding="utf-8"?>
<calcChain xmlns="http://schemas.openxmlformats.org/spreadsheetml/2006/main">
  <c r="D49" i="21" l="1"/>
  <c r="E55" i="2" l="1"/>
  <c r="F55" i="2"/>
  <c r="F54" i="2"/>
  <c r="E54" i="2"/>
  <c r="E50" i="2"/>
  <c r="F50" i="2"/>
  <c r="E51" i="2"/>
  <c r="F51" i="2"/>
  <c r="E52" i="2"/>
  <c r="F52" i="2"/>
  <c r="F49" i="2"/>
  <c r="E49" i="2"/>
  <c r="E47" i="2"/>
  <c r="F47" i="2"/>
  <c r="F46" i="2"/>
  <c r="E46" i="2"/>
  <c r="E43" i="2"/>
  <c r="F43" i="2"/>
  <c r="E44" i="2"/>
  <c r="F44" i="2"/>
  <c r="F42" i="2"/>
  <c r="E42" i="2"/>
  <c r="E40" i="2"/>
  <c r="F40" i="2"/>
  <c r="F39" i="2"/>
  <c r="E39" i="2"/>
  <c r="E37" i="2"/>
  <c r="F37" i="2"/>
  <c r="F36" i="2"/>
  <c r="E36" i="2"/>
  <c r="E32" i="2"/>
  <c r="F32" i="2"/>
  <c r="E33" i="2"/>
  <c r="F33" i="2"/>
  <c r="E34" i="2"/>
  <c r="F34" i="2"/>
  <c r="F31" i="2"/>
  <c r="E31" i="2"/>
  <c r="F29" i="2"/>
  <c r="E29" i="2"/>
  <c r="F27" i="2"/>
  <c r="E27" i="2"/>
  <c r="F111" i="2"/>
  <c r="F109" i="2"/>
  <c r="E111" i="2"/>
  <c r="E109" i="2"/>
  <c r="G105" i="2"/>
  <c r="F105" i="2"/>
  <c r="E105" i="2"/>
  <c r="H104" i="2"/>
  <c r="H103" i="2"/>
  <c r="E10" i="2"/>
  <c r="F8" i="2"/>
  <c r="F10" i="2" s="1"/>
  <c r="E8" i="2"/>
  <c r="F107" i="2" l="1"/>
  <c r="E107" i="2"/>
  <c r="F106" i="2"/>
  <c r="E106" i="2"/>
  <c r="D12" i="1" l="1"/>
  <c r="D11" i="1"/>
  <c r="C11" i="1"/>
  <c r="C12" i="1" s="1"/>
  <c r="E12" i="1" s="1"/>
  <c r="F12" i="1" s="1"/>
  <c r="F8" i="1"/>
  <c r="E8" i="1"/>
  <c r="D8" i="1"/>
  <c r="C8" i="1"/>
  <c r="E11" i="1" l="1"/>
  <c r="F11" i="1" s="1"/>
  <c r="E97" i="2"/>
  <c r="F97" i="2"/>
  <c r="E98" i="2"/>
  <c r="F98" i="2"/>
  <c r="E99" i="2"/>
  <c r="F99" i="2"/>
  <c r="E100" i="2"/>
  <c r="F100" i="2"/>
  <c r="F96" i="2"/>
  <c r="E96" i="2"/>
  <c r="E94" i="2"/>
  <c r="F94" i="2"/>
  <c r="F93" i="2"/>
  <c r="E93" i="2"/>
  <c r="E89" i="2"/>
  <c r="F89" i="2"/>
  <c r="E90" i="2"/>
  <c r="F90" i="2"/>
  <c r="E91" i="2"/>
  <c r="F91" i="2"/>
  <c r="F88" i="2"/>
  <c r="E88" i="2"/>
  <c r="E20" i="2"/>
  <c r="F20" i="2"/>
  <c r="E21" i="2"/>
  <c r="F21" i="2"/>
  <c r="F19" i="2"/>
  <c r="E19" i="2"/>
  <c r="E17" i="2"/>
  <c r="F17" i="2"/>
  <c r="E16" i="2"/>
  <c r="F14" i="2"/>
  <c r="E14" i="2"/>
  <c r="E12" i="2"/>
  <c r="F12" i="2"/>
  <c r="F11" i="2"/>
  <c r="G11" i="2"/>
  <c r="E11" i="2"/>
  <c r="G9" i="2"/>
  <c r="H9" i="2" s="1"/>
  <c r="E23" i="20"/>
  <c r="D23" i="20"/>
  <c r="E50" i="22" l="1"/>
  <c r="D50" i="22"/>
  <c r="F49" i="22"/>
  <c r="G49" i="22" s="1"/>
  <c r="E48" i="22"/>
  <c r="D48" i="22"/>
  <c r="F47" i="22"/>
  <c r="F48" i="22" s="1"/>
  <c r="G48" i="22" s="1"/>
  <c r="E46" i="22"/>
  <c r="F46" i="22" s="1"/>
  <c r="F45" i="22"/>
  <c r="E44" i="22"/>
  <c r="D44" i="22"/>
  <c r="F43" i="22"/>
  <c r="F42" i="22"/>
  <c r="G42" i="22" s="1"/>
  <c r="E40" i="22"/>
  <c r="D40" i="22"/>
  <c r="F38" i="22"/>
  <c r="G38" i="22" s="1"/>
  <c r="F37" i="22"/>
  <c r="G37" i="22" s="1"/>
  <c r="F36" i="22"/>
  <c r="G36" i="22" s="1"/>
  <c r="F35" i="22"/>
  <c r="G35" i="22" s="1"/>
  <c r="E34" i="22"/>
  <c r="D34" i="22"/>
  <c r="F33" i="22"/>
  <c r="G33" i="22" s="1"/>
  <c r="F32" i="22"/>
  <c r="G32" i="22" s="1"/>
  <c r="F30" i="22"/>
  <c r="G30" i="22" s="1"/>
  <c r="F29" i="22"/>
  <c r="G29" i="22" s="1"/>
  <c r="E28" i="22"/>
  <c r="E31" i="22" s="1"/>
  <c r="D27" i="22"/>
  <c r="F27" i="22" s="1"/>
  <c r="E22" i="22"/>
  <c r="F21" i="22"/>
  <c r="D19" i="22"/>
  <c r="F19" i="22" s="1"/>
  <c r="D18" i="22"/>
  <c r="F17" i="22"/>
  <c r="E15" i="22"/>
  <c r="D15" i="22"/>
  <c r="F14" i="22"/>
  <c r="E13" i="22"/>
  <c r="D13" i="22"/>
  <c r="F12" i="22"/>
  <c r="F11" i="22"/>
  <c r="G11" i="22" s="1"/>
  <c r="E10" i="22"/>
  <c r="D10" i="22"/>
  <c r="F9" i="22"/>
  <c r="F8" i="22"/>
  <c r="G8" i="22" s="1"/>
  <c r="G12" i="22" l="1"/>
  <c r="G12" i="2"/>
  <c r="D22" i="22"/>
  <c r="D23" i="22"/>
  <c r="C6" i="1" s="1"/>
  <c r="F10" i="22"/>
  <c r="G10" i="22" s="1"/>
  <c r="E41" i="22"/>
  <c r="F28" i="22"/>
  <c r="G28" i="22" s="1"/>
  <c r="F34" i="22"/>
  <c r="G34" i="22" s="1"/>
  <c r="F44" i="22"/>
  <c r="G44" i="22" s="1"/>
  <c r="F15" i="22"/>
  <c r="F13" i="22"/>
  <c r="G13" i="22" s="1"/>
  <c r="G19" i="22"/>
  <c r="F22" i="22"/>
  <c r="G22" i="22" s="1"/>
  <c r="G27" i="22"/>
  <c r="G43" i="22"/>
  <c r="F50" i="22"/>
  <c r="G50" i="22" s="1"/>
  <c r="D31" i="22"/>
  <c r="D41" i="22" s="1"/>
  <c r="F40" i="22"/>
  <c r="G40" i="22" s="1"/>
  <c r="G47" i="22"/>
  <c r="D51" i="22" l="1"/>
  <c r="F31" i="22"/>
  <c r="G31" i="22" s="1"/>
  <c r="E16" i="22" l="1"/>
  <c r="F16" i="2" s="1"/>
  <c r="E113" i="2"/>
  <c r="D52" i="22"/>
  <c r="D53" i="22" s="1"/>
  <c r="F41" i="22"/>
  <c r="G41" i="22" s="1"/>
  <c r="F16" i="22"/>
  <c r="E18" i="22"/>
  <c r="E23" i="22" s="1"/>
  <c r="D6" i="1" s="1"/>
  <c r="E51" i="22" l="1"/>
  <c r="F113" i="2" s="1"/>
  <c r="F18" i="22"/>
  <c r="G16" i="22"/>
  <c r="G18" i="22" l="1"/>
  <c r="F23" i="22"/>
  <c r="G23" i="22" s="1"/>
  <c r="F51" i="22"/>
  <c r="E52" i="22"/>
  <c r="E53" i="22" s="1"/>
  <c r="G51" i="22" l="1"/>
  <c r="F52" i="22"/>
  <c r="G52" i="22" l="1"/>
  <c r="F53" i="22"/>
  <c r="G53" i="22" s="1"/>
  <c r="F185" i="2" l="1"/>
  <c r="E185" i="2"/>
  <c r="E183" i="2"/>
  <c r="F183" i="2"/>
  <c r="F182" i="2"/>
  <c r="E182" i="2"/>
  <c r="E180" i="2"/>
  <c r="F180" i="2"/>
  <c r="F179" i="2"/>
  <c r="E179" i="2"/>
  <c r="E177" i="2"/>
  <c r="F177" i="2"/>
  <c r="F176" i="2"/>
  <c r="E176" i="2"/>
  <c r="F174" i="2"/>
  <c r="E174" i="2"/>
  <c r="E151" i="2"/>
  <c r="F151" i="2"/>
  <c r="E152" i="2"/>
  <c r="F152" i="2"/>
  <c r="E153" i="2"/>
  <c r="F153" i="2"/>
  <c r="E154" i="2"/>
  <c r="F154" i="2"/>
  <c r="E155" i="2"/>
  <c r="F155" i="2"/>
  <c r="E156" i="2"/>
  <c r="F156" i="2"/>
  <c r="E157" i="2"/>
  <c r="F157" i="2"/>
  <c r="E158" i="2"/>
  <c r="F158" i="2"/>
  <c r="E159" i="2"/>
  <c r="F159" i="2"/>
  <c r="E160" i="2"/>
  <c r="F160" i="2"/>
  <c r="E161" i="2"/>
  <c r="F161" i="2"/>
  <c r="E162" i="2"/>
  <c r="F162" i="2"/>
  <c r="E163" i="2"/>
  <c r="F163" i="2"/>
  <c r="E164" i="2"/>
  <c r="F164" i="2"/>
  <c r="E165" i="2"/>
  <c r="F165" i="2"/>
  <c r="E166" i="2"/>
  <c r="F166" i="2"/>
  <c r="E167" i="2"/>
  <c r="F167" i="2"/>
  <c r="E168" i="2"/>
  <c r="F168" i="2"/>
  <c r="E169" i="2"/>
  <c r="F169" i="2"/>
  <c r="E170" i="2"/>
  <c r="F170" i="2"/>
  <c r="E171" i="2"/>
  <c r="F171" i="2"/>
  <c r="F150" i="2"/>
  <c r="E150" i="2"/>
  <c r="E145" i="2"/>
  <c r="F145" i="2"/>
  <c r="E146" i="2"/>
  <c r="F146" i="2"/>
  <c r="E147" i="2"/>
  <c r="F147" i="2"/>
  <c r="E148" i="2"/>
  <c r="F148" i="2"/>
  <c r="F144" i="2"/>
  <c r="E144" i="2"/>
  <c r="E142" i="2"/>
  <c r="F142" i="2"/>
  <c r="E141" i="2"/>
  <c r="F141" i="2"/>
  <c r="F140" i="2"/>
  <c r="E140" i="2"/>
  <c r="E132" i="2"/>
  <c r="F132" i="2"/>
  <c r="E133" i="2"/>
  <c r="F133" i="2"/>
  <c r="E134" i="2"/>
  <c r="F134" i="2"/>
  <c r="E135" i="2"/>
  <c r="F135" i="2"/>
  <c r="E136" i="2"/>
  <c r="F136" i="2"/>
  <c r="E137" i="2"/>
  <c r="F137" i="2"/>
  <c r="F131" i="2"/>
  <c r="E131" i="2"/>
  <c r="E128" i="2"/>
  <c r="F128" i="2"/>
  <c r="E129" i="2"/>
  <c r="F129" i="2"/>
  <c r="F127" i="2"/>
  <c r="E127" i="2"/>
  <c r="E121" i="2"/>
  <c r="F121" i="2"/>
  <c r="E122" i="2"/>
  <c r="F122" i="2"/>
  <c r="E123" i="2"/>
  <c r="F123" i="2"/>
  <c r="E124" i="2"/>
  <c r="F124" i="2"/>
  <c r="E125" i="2"/>
  <c r="F125" i="2"/>
  <c r="F120" i="2"/>
  <c r="E120" i="2"/>
  <c r="F118" i="21"/>
  <c r="G118" i="21" s="1"/>
  <c r="E117" i="21"/>
  <c r="F117" i="21" s="1"/>
  <c r="D117" i="21"/>
  <c r="F116" i="21"/>
  <c r="F115" i="21"/>
  <c r="E114" i="21"/>
  <c r="D114" i="21"/>
  <c r="F114" i="21" s="1"/>
  <c r="F113" i="21"/>
  <c r="F112" i="21"/>
  <c r="F111" i="21"/>
  <c r="G111" i="21" s="1"/>
  <c r="E111" i="21"/>
  <c r="D111" i="21"/>
  <c r="F110" i="21"/>
  <c r="G110" i="21" s="1"/>
  <c r="F109" i="21"/>
  <c r="E108" i="21"/>
  <c r="F108" i="21" s="1"/>
  <c r="D108" i="21"/>
  <c r="F107" i="21"/>
  <c r="E105" i="21"/>
  <c r="F105" i="21" s="1"/>
  <c r="G105" i="21" s="1"/>
  <c r="D105" i="21"/>
  <c r="G104" i="21"/>
  <c r="F104" i="21"/>
  <c r="G103" i="21"/>
  <c r="F103" i="21"/>
  <c r="F102" i="21"/>
  <c r="G102" i="21" s="1"/>
  <c r="G101" i="21"/>
  <c r="F101" i="21"/>
  <c r="F100" i="21"/>
  <c r="F99" i="21"/>
  <c r="F98" i="21"/>
  <c r="F97" i="21"/>
  <c r="F96" i="21"/>
  <c r="F95" i="21"/>
  <c r="F94" i="21"/>
  <c r="F93" i="21"/>
  <c r="G92" i="21"/>
  <c r="F92" i="21"/>
  <c r="F91" i="21"/>
  <c r="F90" i="21"/>
  <c r="F89" i="21"/>
  <c r="F88" i="21"/>
  <c r="F87" i="21"/>
  <c r="F86" i="21"/>
  <c r="F85" i="21"/>
  <c r="F84" i="21"/>
  <c r="F83" i="21"/>
  <c r="E82" i="21"/>
  <c r="E106" i="21" s="1"/>
  <c r="F106" i="21" s="1"/>
  <c r="G106" i="21" s="1"/>
  <c r="D82" i="21"/>
  <c r="D106" i="21" s="1"/>
  <c r="F81" i="21"/>
  <c r="G81" i="21" s="1"/>
  <c r="F80" i="21"/>
  <c r="G80" i="21" s="1"/>
  <c r="F79" i="21"/>
  <c r="G79" i="21" s="1"/>
  <c r="F78" i="21"/>
  <c r="G78" i="21" s="1"/>
  <c r="F77" i="21"/>
  <c r="G77" i="21" s="1"/>
  <c r="F76" i="21"/>
  <c r="G76" i="21" s="1"/>
  <c r="E76" i="21"/>
  <c r="D76" i="21"/>
  <c r="F75" i="21"/>
  <c r="G75" i="21" s="1"/>
  <c r="F74" i="21"/>
  <c r="G73" i="21"/>
  <c r="F73" i="21"/>
  <c r="E71" i="21"/>
  <c r="F71" i="21" s="1"/>
  <c r="G71" i="21" s="1"/>
  <c r="D71" i="21"/>
  <c r="G70" i="21"/>
  <c r="F70" i="21"/>
  <c r="F69" i="21"/>
  <c r="G68" i="21"/>
  <c r="F68" i="21"/>
  <c r="G67" i="21"/>
  <c r="F67" i="21"/>
  <c r="G66" i="21"/>
  <c r="F66" i="21"/>
  <c r="F65" i="21"/>
  <c r="G65" i="21" s="1"/>
  <c r="G64" i="21"/>
  <c r="F64" i="21"/>
  <c r="E63" i="21"/>
  <c r="F63" i="21" s="1"/>
  <c r="G63" i="21" s="1"/>
  <c r="D63" i="21"/>
  <c r="F62" i="21"/>
  <c r="F61" i="21"/>
  <c r="G60" i="21"/>
  <c r="F60" i="21"/>
  <c r="E59" i="21"/>
  <c r="F59" i="21" s="1"/>
  <c r="G59" i="21" s="1"/>
  <c r="D59" i="21"/>
  <c r="D72" i="21" s="1"/>
  <c r="D119" i="21" s="1"/>
  <c r="G58" i="21"/>
  <c r="F58" i="21"/>
  <c r="G57" i="21"/>
  <c r="F57" i="21"/>
  <c r="G56" i="21"/>
  <c r="F56" i="21"/>
  <c r="F55" i="21"/>
  <c r="F54" i="21"/>
  <c r="G54" i="21" s="1"/>
  <c r="F53" i="21"/>
  <c r="G53" i="21" s="1"/>
  <c r="E48" i="21"/>
  <c r="F48" i="21" s="1"/>
  <c r="D48" i="21"/>
  <c r="F47" i="21"/>
  <c r="F46" i="21"/>
  <c r="E45" i="21"/>
  <c r="F45" i="21" s="1"/>
  <c r="G45" i="21" s="1"/>
  <c r="D45" i="21"/>
  <c r="F44" i="21"/>
  <c r="F43" i="21"/>
  <c r="G42" i="21"/>
  <c r="F42" i="21"/>
  <c r="F41" i="21"/>
  <c r="E40" i="21"/>
  <c r="F40" i="21" s="1"/>
  <c r="G40" i="21" s="1"/>
  <c r="D40" i="21"/>
  <c r="F39" i="21"/>
  <c r="G39" i="21" s="1"/>
  <c r="F38" i="21"/>
  <c r="G38" i="21" s="1"/>
  <c r="E37" i="21"/>
  <c r="F37" i="21" s="1"/>
  <c r="D37" i="21"/>
  <c r="F36" i="21"/>
  <c r="F35" i="21"/>
  <c r="F34" i="21"/>
  <c r="E33" i="21"/>
  <c r="F33" i="21" s="1"/>
  <c r="D33" i="21"/>
  <c r="F32" i="21"/>
  <c r="F31" i="21"/>
  <c r="E30" i="21"/>
  <c r="F30" i="21" s="1"/>
  <c r="G30" i="21" s="1"/>
  <c r="D30" i="21"/>
  <c r="G29" i="21"/>
  <c r="F29" i="21"/>
  <c r="F28" i="21"/>
  <c r="E27" i="21"/>
  <c r="F27" i="21" s="1"/>
  <c r="G27" i="21" s="1"/>
  <c r="D27" i="21"/>
  <c r="F26" i="21"/>
  <c r="F25" i="21"/>
  <c r="F24" i="21"/>
  <c r="G24" i="21" s="1"/>
  <c r="G23" i="21"/>
  <c r="F23" i="21"/>
  <c r="E22" i="21"/>
  <c r="E49" i="21" s="1"/>
  <c r="D22" i="21"/>
  <c r="F22" i="21" s="1"/>
  <c r="F21" i="21"/>
  <c r="F20" i="21"/>
  <c r="F19" i="21"/>
  <c r="F18" i="21"/>
  <c r="F17" i="21"/>
  <c r="F16" i="21"/>
  <c r="F15" i="21"/>
  <c r="F14" i="21"/>
  <c r="E13" i="21"/>
  <c r="F13" i="21" s="1"/>
  <c r="D13" i="21"/>
  <c r="F12" i="21"/>
  <c r="F11" i="21"/>
  <c r="F10" i="21"/>
  <c r="F9" i="21"/>
  <c r="F8" i="21"/>
  <c r="F49" i="21" l="1"/>
  <c r="G49" i="21" s="1"/>
  <c r="E72" i="21"/>
  <c r="F82" i="21"/>
  <c r="G82" i="21" s="1"/>
  <c r="E119" i="21" l="1"/>
  <c r="F119" i="21" s="1"/>
  <c r="G119" i="21" s="1"/>
  <c r="F72" i="21"/>
  <c r="G72" i="21" s="1"/>
  <c r="E50" i="20" l="1"/>
  <c r="D50" i="20"/>
  <c r="F49" i="20"/>
  <c r="G49" i="20" s="1"/>
  <c r="F48" i="20"/>
  <c r="F47" i="20"/>
  <c r="E46" i="20"/>
  <c r="D46" i="20"/>
  <c r="F46" i="20" s="1"/>
  <c r="G46" i="20" s="1"/>
  <c r="F45" i="20"/>
  <c r="G45" i="20" s="1"/>
  <c r="E44" i="20"/>
  <c r="D44" i="20"/>
  <c r="F44" i="20" s="1"/>
  <c r="F43" i="20"/>
  <c r="F42" i="20"/>
  <c r="E40" i="20"/>
  <c r="D40" i="20"/>
  <c r="F37" i="20"/>
  <c r="F35" i="20"/>
  <c r="E34" i="20"/>
  <c r="D34" i="20"/>
  <c r="F32" i="20"/>
  <c r="E31" i="20"/>
  <c r="D31" i="20"/>
  <c r="F31" i="20" s="1"/>
  <c r="G31" i="20" s="1"/>
  <c r="F30" i="20"/>
  <c r="G30" i="20" s="1"/>
  <c r="G29" i="20"/>
  <c r="F29" i="20"/>
  <c r="F28" i="20"/>
  <c r="G28" i="20" s="1"/>
  <c r="F27" i="20"/>
  <c r="G27" i="20" s="1"/>
  <c r="E22" i="20"/>
  <c r="D22" i="20"/>
  <c r="F22" i="20" s="1"/>
  <c r="G22" i="20" s="1"/>
  <c r="G21" i="20"/>
  <c r="F20" i="20"/>
  <c r="G20" i="20" s="1"/>
  <c r="F19" i="20"/>
  <c r="G19" i="20" s="1"/>
  <c r="E18" i="20"/>
  <c r="D18" i="20"/>
  <c r="G17" i="20"/>
  <c r="G16" i="20"/>
  <c r="E15" i="20"/>
  <c r="D15" i="20"/>
  <c r="F14" i="20"/>
  <c r="E13" i="20"/>
  <c r="F13" i="20" s="1"/>
  <c r="G13" i="20" s="1"/>
  <c r="D13" i="20"/>
  <c r="F12" i="20"/>
  <c r="F11" i="20"/>
  <c r="E10" i="20"/>
  <c r="D10" i="20"/>
  <c r="F8" i="20"/>
  <c r="G8" i="20" s="1"/>
  <c r="F15" i="20" l="1"/>
  <c r="F10" i="20"/>
  <c r="G10" i="20" s="1"/>
  <c r="D41" i="20"/>
  <c r="D51" i="20" s="1"/>
  <c r="F40" i="20"/>
  <c r="G12" i="20"/>
  <c r="F18" i="20"/>
  <c r="G18" i="20" s="1"/>
  <c r="E41" i="20"/>
  <c r="E51" i="20" s="1"/>
  <c r="F51" i="20" s="1"/>
  <c r="G51" i="20" s="1"/>
  <c r="F50" i="20"/>
  <c r="G50" i="20" s="1"/>
  <c r="F23" i="20"/>
  <c r="G23" i="20" s="1"/>
  <c r="F34" i="20"/>
  <c r="F41" i="20" l="1"/>
  <c r="G41" i="20" s="1"/>
  <c r="F8" i="4"/>
  <c r="F10" i="4" s="1"/>
  <c r="G8" i="4" l="1"/>
  <c r="G119" i="6"/>
  <c r="G111" i="6"/>
  <c r="G110" i="6"/>
  <c r="G109" i="6"/>
  <c r="G108" i="6"/>
  <c r="G107" i="6"/>
  <c r="G106" i="6"/>
  <c r="G105" i="6"/>
  <c r="G85" i="6"/>
  <c r="G84" i="6"/>
  <c r="G83" i="6"/>
  <c r="G76" i="6"/>
  <c r="G75" i="6"/>
  <c r="G73" i="6"/>
  <c r="G72" i="6"/>
  <c r="G71" i="6"/>
  <c r="G70" i="6"/>
  <c r="G68" i="6"/>
  <c r="G67" i="6"/>
  <c r="G66" i="6"/>
  <c r="G65" i="6"/>
  <c r="G64" i="6"/>
  <c r="G63" i="6"/>
  <c r="G62" i="6"/>
  <c r="G60" i="6"/>
  <c r="G59" i="6"/>
  <c r="G58" i="6"/>
  <c r="G57" i="6"/>
  <c r="G56" i="6"/>
  <c r="G54" i="6"/>
  <c r="G53" i="6"/>
  <c r="G44" i="6"/>
  <c r="G42" i="6"/>
  <c r="G40" i="6"/>
  <c r="G39" i="6"/>
  <c r="G38" i="6"/>
  <c r="G34" i="6"/>
  <c r="G30" i="6"/>
  <c r="G29" i="6"/>
  <c r="G28" i="6"/>
  <c r="G27" i="6"/>
  <c r="G26" i="6"/>
  <c r="G25" i="6"/>
  <c r="G24" i="6"/>
  <c r="G23" i="6"/>
  <c r="G18" i="6"/>
  <c r="G17" i="6"/>
  <c r="G16" i="6"/>
  <c r="G15" i="6"/>
  <c r="G14" i="6"/>
  <c r="E45" i="6"/>
  <c r="F45" i="6"/>
  <c r="G45" i="6" s="1"/>
  <c r="D45" i="6"/>
  <c r="E40" i="6"/>
  <c r="F40" i="6"/>
  <c r="D40" i="6"/>
  <c r="E37" i="6"/>
  <c r="F37" i="6"/>
  <c r="G37" i="6" s="1"/>
  <c r="D37" i="6"/>
  <c r="E30" i="6"/>
  <c r="F30" i="6"/>
  <c r="D30" i="6"/>
  <c r="E27" i="6"/>
  <c r="F27" i="6"/>
  <c r="D27" i="6"/>
  <c r="E22" i="6"/>
  <c r="F22" i="6"/>
  <c r="D22" i="6"/>
  <c r="E111" i="6"/>
  <c r="F111" i="6"/>
  <c r="D111" i="6"/>
  <c r="D49" i="6" l="1"/>
  <c r="C10" i="1" s="1"/>
  <c r="E10" i="1" s="1"/>
  <c r="F10" i="1" s="1"/>
  <c r="F49" i="6"/>
  <c r="E49" i="6"/>
  <c r="D10" i="1" s="1"/>
  <c r="G22" i="6"/>
  <c r="E46" i="4"/>
  <c r="E44" i="4"/>
  <c r="E40" i="4"/>
  <c r="E41" i="4" s="1"/>
  <c r="E22" i="4"/>
  <c r="E18" i="4"/>
  <c r="E10" i="4"/>
  <c r="D10" i="4"/>
  <c r="G10" i="4" l="1"/>
  <c r="E23" i="4"/>
  <c r="G49" i="6"/>
  <c r="G112" i="17"/>
  <c r="H111" i="17"/>
  <c r="G111" i="17"/>
  <c r="F111" i="17"/>
  <c r="E111" i="17"/>
  <c r="D111" i="17"/>
  <c r="G110" i="17"/>
  <c r="H109" i="17"/>
  <c r="G109" i="17"/>
  <c r="F108" i="17"/>
  <c r="G108" i="17" s="1"/>
  <c r="E108" i="17"/>
  <c r="D108" i="17"/>
  <c r="G107" i="17"/>
  <c r="F106" i="17"/>
  <c r="G105" i="17"/>
  <c r="H105" i="17" s="1"/>
  <c r="F105" i="17"/>
  <c r="E105" i="17"/>
  <c r="D105" i="17"/>
  <c r="G104" i="17"/>
  <c r="G103" i="17"/>
  <c r="G102" i="17"/>
  <c r="G101" i="17"/>
  <c r="G100" i="17"/>
  <c r="G99" i="17"/>
  <c r="G98" i="17"/>
  <c r="G97" i="17"/>
  <c r="G96" i="17"/>
  <c r="G95" i="17"/>
  <c r="G94" i="17"/>
  <c r="H93" i="17"/>
  <c r="G93" i="17"/>
  <c r="G92" i="17"/>
  <c r="G91" i="17"/>
  <c r="G90" i="17"/>
  <c r="G89" i="17"/>
  <c r="G88" i="17"/>
  <c r="G87" i="17"/>
  <c r="G86" i="17"/>
  <c r="G85" i="17"/>
  <c r="G84" i="17"/>
  <c r="G83" i="17"/>
  <c r="F82" i="17"/>
  <c r="E82" i="17"/>
  <c r="D82" i="17"/>
  <c r="G81" i="17"/>
  <c r="G80" i="17"/>
  <c r="G79" i="17"/>
  <c r="G78" i="17"/>
  <c r="G77" i="17"/>
  <c r="F76" i="17"/>
  <c r="G76" i="17" s="1"/>
  <c r="H76" i="17" s="1"/>
  <c r="E76" i="17"/>
  <c r="D76" i="17"/>
  <c r="H75" i="17"/>
  <c r="G75" i="17"/>
  <c r="G74" i="17"/>
  <c r="H74" i="17" s="1"/>
  <c r="H73" i="17"/>
  <c r="G73" i="17"/>
  <c r="E72" i="17"/>
  <c r="F71" i="17"/>
  <c r="G71" i="17" s="1"/>
  <c r="H71" i="17" s="1"/>
  <c r="E71" i="17"/>
  <c r="D71" i="17"/>
  <c r="H70" i="17"/>
  <c r="G70" i="17"/>
  <c r="G69" i="17"/>
  <c r="H68" i="17"/>
  <c r="G68" i="17"/>
  <c r="H67" i="17"/>
  <c r="G67" i="17"/>
  <c r="G66" i="17"/>
  <c r="H66" i="17" s="1"/>
  <c r="H65" i="17"/>
  <c r="G65" i="17"/>
  <c r="H64" i="17"/>
  <c r="G64" i="17"/>
  <c r="G63" i="17"/>
  <c r="H63" i="17" s="1"/>
  <c r="F63" i="17"/>
  <c r="E63" i="17"/>
  <c r="D63" i="17"/>
  <c r="D72" i="17" s="1"/>
  <c r="H62" i="17"/>
  <c r="G62" i="17"/>
  <c r="H61" i="17"/>
  <c r="G61" i="17"/>
  <c r="G60" i="17"/>
  <c r="H60" i="17" s="1"/>
  <c r="F59" i="17"/>
  <c r="E59" i="17"/>
  <c r="D59" i="17"/>
  <c r="H58" i="17"/>
  <c r="G58" i="17"/>
  <c r="G57" i="17"/>
  <c r="H57" i="17" s="1"/>
  <c r="H56" i="17"/>
  <c r="G56" i="17"/>
  <c r="G55" i="17"/>
  <c r="H54" i="17"/>
  <c r="G54" i="17"/>
  <c r="G53" i="17"/>
  <c r="H53" i="17" s="1"/>
  <c r="H48" i="17"/>
  <c r="F48" i="17"/>
  <c r="G48" i="17" s="1"/>
  <c r="E48" i="17"/>
  <c r="D48" i="17"/>
  <c r="G47" i="17"/>
  <c r="H47" i="17" s="1"/>
  <c r="G46" i="17"/>
  <c r="H46" i="17" s="1"/>
  <c r="F45" i="17"/>
  <c r="G45" i="17" s="1"/>
  <c r="H45" i="17" s="1"/>
  <c r="E45" i="17"/>
  <c r="D45" i="17"/>
  <c r="H44" i="17"/>
  <c r="G44" i="17"/>
  <c r="G42" i="17"/>
  <c r="H42" i="17" s="1"/>
  <c r="G41" i="17"/>
  <c r="F40" i="17"/>
  <c r="F49" i="17" s="1"/>
  <c r="E40" i="17"/>
  <c r="D40" i="17"/>
  <c r="G40" i="17" s="1"/>
  <c r="H40" i="17" s="1"/>
  <c r="H38" i="17"/>
  <c r="G38" i="17"/>
  <c r="F33" i="17"/>
  <c r="E33" i="17"/>
  <c r="D33" i="17"/>
  <c r="G33" i="17" s="1"/>
  <c r="H33" i="17" s="1"/>
  <c r="G32" i="17"/>
  <c r="H32" i="17" s="1"/>
  <c r="H31" i="17"/>
  <c r="G31" i="17"/>
  <c r="H13" i="17"/>
  <c r="G13" i="17"/>
  <c r="F13" i="17"/>
  <c r="E13" i="17"/>
  <c r="E49" i="17" s="1"/>
  <c r="D13" i="17"/>
  <c r="G9" i="17"/>
  <c r="H9" i="17" s="1"/>
  <c r="H81" i="16"/>
  <c r="F81" i="16"/>
  <c r="G81" i="16" s="1"/>
  <c r="D81" i="16"/>
  <c r="G80" i="16"/>
  <c r="H80" i="16" s="1"/>
  <c r="H79" i="16"/>
  <c r="G79" i="16"/>
  <c r="H78" i="16"/>
  <c r="G78" i="16"/>
  <c r="G77" i="16"/>
  <c r="H77" i="16" s="1"/>
  <c r="H76" i="16"/>
  <c r="G76" i="16"/>
  <c r="H75" i="16"/>
  <c r="G75" i="16"/>
  <c r="G74" i="16"/>
  <c r="H74" i="16" s="1"/>
  <c r="H73" i="16"/>
  <c r="G73" i="16"/>
  <c r="H72" i="16"/>
  <c r="G72" i="16"/>
  <c r="G71" i="16"/>
  <c r="H71" i="16" s="1"/>
  <c r="H70" i="16"/>
  <c r="G70" i="16"/>
  <c r="H69" i="16"/>
  <c r="G69" i="16"/>
  <c r="G68" i="16"/>
  <c r="H68" i="16" s="1"/>
  <c r="H67" i="16"/>
  <c r="G67" i="16"/>
  <c r="H66" i="16"/>
  <c r="G66" i="16"/>
  <c r="G65" i="16"/>
  <c r="H65" i="16" s="1"/>
  <c r="H64" i="16"/>
  <c r="G64" i="16"/>
  <c r="H63" i="16"/>
  <c r="G63" i="16"/>
  <c r="G62" i="16"/>
  <c r="H62" i="16" s="1"/>
  <c r="H61" i="16"/>
  <c r="G61" i="16"/>
  <c r="H60" i="16"/>
  <c r="G60" i="16"/>
  <c r="G59" i="16"/>
  <c r="H59" i="16" s="1"/>
  <c r="H58" i="16"/>
  <c r="G58" i="16"/>
  <c r="H57" i="16"/>
  <c r="G57" i="16"/>
  <c r="G56" i="16"/>
  <c r="H56" i="16" s="1"/>
  <c r="H55" i="16"/>
  <c r="G55" i="16"/>
  <c r="H54" i="16"/>
  <c r="G54" i="16"/>
  <c r="G53" i="16"/>
  <c r="H53" i="16" s="1"/>
  <c r="H52" i="16"/>
  <c r="G52" i="16"/>
  <c r="H51" i="16"/>
  <c r="G51" i="16"/>
  <c r="G50" i="16"/>
  <c r="H50" i="16" s="1"/>
  <c r="H49" i="16"/>
  <c r="G49" i="16"/>
  <c r="H48" i="16"/>
  <c r="G48" i="16"/>
  <c r="G47" i="16"/>
  <c r="H47" i="16" s="1"/>
  <c r="H46" i="16"/>
  <c r="G46" i="16"/>
  <c r="H45" i="16"/>
  <c r="G45" i="16"/>
  <c r="G44" i="16"/>
  <c r="H44" i="16" s="1"/>
  <c r="H43" i="16"/>
  <c r="G43" i="16"/>
  <c r="H42" i="16"/>
  <c r="G42" i="16"/>
  <c r="G41" i="16"/>
  <c r="H41" i="16" s="1"/>
  <c r="H40" i="16"/>
  <c r="G40" i="16"/>
  <c r="H39" i="16"/>
  <c r="G39" i="16"/>
  <c r="G38" i="16"/>
  <c r="H38" i="16" s="1"/>
  <c r="H37" i="16"/>
  <c r="G37" i="16"/>
  <c r="F33" i="16"/>
  <c r="D33" i="16"/>
  <c r="G33" i="16" s="1"/>
  <c r="H33" i="16" s="1"/>
  <c r="H32" i="16"/>
  <c r="G32" i="16"/>
  <c r="H31" i="16"/>
  <c r="G31" i="16"/>
  <c r="G30" i="16"/>
  <c r="H30" i="16" s="1"/>
  <c r="H29" i="16"/>
  <c r="G29" i="16"/>
  <c r="H28" i="16"/>
  <c r="G28" i="16"/>
  <c r="G27" i="16"/>
  <c r="H27" i="16" s="1"/>
  <c r="H26" i="16"/>
  <c r="G26" i="16"/>
  <c r="H25" i="16"/>
  <c r="G25" i="16"/>
  <c r="G24" i="16"/>
  <c r="H24" i="16" s="1"/>
  <c r="H23" i="16"/>
  <c r="G23" i="16"/>
  <c r="H22" i="16"/>
  <c r="G22" i="16"/>
  <c r="G21" i="16"/>
  <c r="H21" i="16" s="1"/>
  <c r="H20" i="16"/>
  <c r="G20" i="16"/>
  <c r="H19" i="16"/>
  <c r="G19" i="16"/>
  <c r="G18" i="16"/>
  <c r="H18" i="16" s="1"/>
  <c r="H17" i="16"/>
  <c r="G17" i="16"/>
  <c r="H16" i="16"/>
  <c r="G16" i="16"/>
  <c r="G15" i="16"/>
  <c r="H15" i="16" s="1"/>
  <c r="H14" i="16"/>
  <c r="G14" i="16"/>
  <c r="H13" i="16"/>
  <c r="G13" i="16"/>
  <c r="G12" i="16"/>
  <c r="H12" i="16" s="1"/>
  <c r="H11" i="16"/>
  <c r="G11" i="16"/>
  <c r="H10" i="16"/>
  <c r="G10" i="16"/>
  <c r="G9" i="16"/>
  <c r="H9" i="16" s="1"/>
  <c r="H8" i="16"/>
  <c r="G8" i="16"/>
  <c r="F111" i="15"/>
  <c r="F110" i="15"/>
  <c r="G110" i="15" s="1"/>
  <c r="E110" i="15"/>
  <c r="D110" i="15"/>
  <c r="F109" i="15"/>
  <c r="G108" i="15"/>
  <c r="F108" i="15"/>
  <c r="F107" i="15"/>
  <c r="E107" i="15"/>
  <c r="D107" i="15"/>
  <c r="F106" i="15"/>
  <c r="D105" i="15"/>
  <c r="E104" i="15"/>
  <c r="D104" i="15"/>
  <c r="F104" i="15" s="1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E81" i="15"/>
  <c r="D81" i="15"/>
  <c r="F80" i="15"/>
  <c r="F79" i="15"/>
  <c r="F78" i="15"/>
  <c r="F77" i="15"/>
  <c r="F76" i="15"/>
  <c r="F75" i="15"/>
  <c r="E75" i="15"/>
  <c r="D75" i="15"/>
  <c r="F74" i="15"/>
  <c r="F73" i="15"/>
  <c r="F72" i="15"/>
  <c r="E71" i="15"/>
  <c r="E70" i="15"/>
  <c r="D70" i="15"/>
  <c r="F69" i="15"/>
  <c r="F68" i="15"/>
  <c r="F67" i="15"/>
  <c r="F66" i="15"/>
  <c r="F65" i="15"/>
  <c r="F64" i="15"/>
  <c r="F63" i="15"/>
  <c r="F62" i="15"/>
  <c r="E62" i="15"/>
  <c r="D62" i="15"/>
  <c r="F61" i="15"/>
  <c r="F60" i="15"/>
  <c r="F59" i="15"/>
  <c r="E58" i="15"/>
  <c r="D58" i="15"/>
  <c r="F57" i="15"/>
  <c r="F56" i="15"/>
  <c r="G55" i="15"/>
  <c r="F55" i="15"/>
  <c r="F54" i="15"/>
  <c r="G53" i="15"/>
  <c r="F53" i="15"/>
  <c r="F52" i="15"/>
  <c r="G52" i="15" s="1"/>
  <c r="E48" i="15"/>
  <c r="F48" i="15" s="1"/>
  <c r="G48" i="15" s="1"/>
  <c r="E47" i="15"/>
  <c r="F47" i="15" s="1"/>
  <c r="D47" i="15"/>
  <c r="F46" i="15"/>
  <c r="F45" i="15"/>
  <c r="G44" i="15"/>
  <c r="E44" i="15"/>
  <c r="F44" i="15" s="1"/>
  <c r="D44" i="15"/>
  <c r="F43" i="15"/>
  <c r="F42" i="15"/>
  <c r="F40" i="15"/>
  <c r="F39" i="15"/>
  <c r="G39" i="15" s="1"/>
  <c r="E39" i="15"/>
  <c r="D39" i="15"/>
  <c r="F38" i="15"/>
  <c r="G37" i="15"/>
  <c r="F37" i="15"/>
  <c r="F36" i="15"/>
  <c r="E36" i="15"/>
  <c r="D36" i="15"/>
  <c r="F35" i="15"/>
  <c r="F34" i="15"/>
  <c r="E33" i="15"/>
  <c r="F33" i="15" s="1"/>
  <c r="D33" i="15"/>
  <c r="F32" i="15"/>
  <c r="F31" i="15"/>
  <c r="F30" i="15"/>
  <c r="E30" i="15"/>
  <c r="D30" i="15"/>
  <c r="D48" i="15" s="1"/>
  <c r="F29" i="15"/>
  <c r="F28" i="15"/>
  <c r="E27" i="15"/>
  <c r="F27" i="15" s="1"/>
  <c r="D27" i="15"/>
  <c r="F26" i="15"/>
  <c r="F25" i="15"/>
  <c r="F24" i="15"/>
  <c r="F23" i="15"/>
  <c r="G22" i="15"/>
  <c r="E22" i="15"/>
  <c r="F22" i="15" s="1"/>
  <c r="D22" i="15"/>
  <c r="F21" i="15"/>
  <c r="G21" i="15" s="1"/>
  <c r="F20" i="15"/>
  <c r="F19" i="15"/>
  <c r="F18" i="15"/>
  <c r="F17" i="15"/>
  <c r="F16" i="15"/>
  <c r="F15" i="15"/>
  <c r="F14" i="15"/>
  <c r="E13" i="15"/>
  <c r="F13" i="15" s="1"/>
  <c r="D13" i="15"/>
  <c r="F12" i="15"/>
  <c r="F11" i="15"/>
  <c r="F10" i="15"/>
  <c r="F9" i="15"/>
  <c r="F8" i="15"/>
  <c r="F111" i="14"/>
  <c r="G111" i="14" s="1"/>
  <c r="E110" i="14"/>
  <c r="F110" i="14" s="1"/>
  <c r="G110" i="14" s="1"/>
  <c r="D110" i="14"/>
  <c r="F109" i="14"/>
  <c r="G108" i="14"/>
  <c r="F108" i="14"/>
  <c r="E107" i="14"/>
  <c r="D107" i="14"/>
  <c r="F106" i="14"/>
  <c r="D105" i="14"/>
  <c r="E104" i="14"/>
  <c r="F104" i="14" s="1"/>
  <c r="G104" i="14" s="1"/>
  <c r="D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G89" i="14"/>
  <c r="F89" i="14"/>
  <c r="F88" i="14"/>
  <c r="F87" i="14"/>
  <c r="F86" i="14"/>
  <c r="F85" i="14"/>
  <c r="F84" i="14"/>
  <c r="F83" i="14"/>
  <c r="F82" i="14"/>
  <c r="E81" i="14"/>
  <c r="F81" i="14" s="1"/>
  <c r="D81" i="14"/>
  <c r="F80" i="14"/>
  <c r="F79" i="14"/>
  <c r="F78" i="14"/>
  <c r="F77" i="14"/>
  <c r="F76" i="14"/>
  <c r="F75" i="14"/>
  <c r="G75" i="14" s="1"/>
  <c r="E75" i="14"/>
  <c r="D75" i="14"/>
  <c r="F74" i="14"/>
  <c r="G74" i="14" s="1"/>
  <c r="F73" i="14"/>
  <c r="G72" i="14"/>
  <c r="F72" i="14"/>
  <c r="E70" i="14"/>
  <c r="F70" i="14" s="1"/>
  <c r="G70" i="14" s="1"/>
  <c r="D70" i="14"/>
  <c r="F69" i="14"/>
  <c r="F68" i="14"/>
  <c r="F67" i="14"/>
  <c r="F66" i="14"/>
  <c r="G66" i="14" s="1"/>
  <c r="F65" i="14"/>
  <c r="G65" i="14" s="1"/>
  <c r="F64" i="14"/>
  <c r="G64" i="14" s="1"/>
  <c r="F63" i="14"/>
  <c r="F62" i="14"/>
  <c r="E62" i="14"/>
  <c r="D62" i="14"/>
  <c r="F61" i="14"/>
  <c r="F60" i="14"/>
  <c r="F59" i="14"/>
  <c r="E58" i="14"/>
  <c r="F58" i="14" s="1"/>
  <c r="G58" i="14" s="1"/>
  <c r="D58" i="14"/>
  <c r="D71" i="14" s="1"/>
  <c r="F57" i="14"/>
  <c r="F56" i="14"/>
  <c r="G56" i="14" s="1"/>
  <c r="F55" i="14"/>
  <c r="G55" i="14" s="1"/>
  <c r="F54" i="14"/>
  <c r="G53" i="14"/>
  <c r="F53" i="14"/>
  <c r="G52" i="14"/>
  <c r="F52" i="14"/>
  <c r="F47" i="14"/>
  <c r="E47" i="14"/>
  <c r="D47" i="14"/>
  <c r="F46" i="14"/>
  <c r="F45" i="14"/>
  <c r="F44" i="14"/>
  <c r="G44" i="14" s="1"/>
  <c r="E44" i="14"/>
  <c r="D44" i="14"/>
  <c r="F43" i="14"/>
  <c r="F42" i="14"/>
  <c r="F41" i="14"/>
  <c r="G41" i="14" s="1"/>
  <c r="F40" i="14"/>
  <c r="E39" i="14"/>
  <c r="F39" i="14" s="1"/>
  <c r="G39" i="14" s="1"/>
  <c r="D39" i="14"/>
  <c r="F38" i="14"/>
  <c r="F37" i="14"/>
  <c r="G37" i="14" s="1"/>
  <c r="E36" i="14"/>
  <c r="F36" i="14" s="1"/>
  <c r="D36" i="14"/>
  <c r="F35" i="14"/>
  <c r="F34" i="14"/>
  <c r="E33" i="14"/>
  <c r="F33" i="14" s="1"/>
  <c r="D33" i="14"/>
  <c r="F32" i="14"/>
  <c r="F31" i="14"/>
  <c r="E30" i="14"/>
  <c r="D30" i="14"/>
  <c r="F30" i="14" s="1"/>
  <c r="F29" i="14"/>
  <c r="F28" i="14"/>
  <c r="F27" i="14"/>
  <c r="E27" i="14"/>
  <c r="D27" i="14"/>
  <c r="F26" i="14"/>
  <c r="F25" i="14"/>
  <c r="F24" i="14"/>
  <c r="F23" i="14"/>
  <c r="E22" i="14"/>
  <c r="D22" i="14"/>
  <c r="F21" i="14"/>
  <c r="G21" i="14" s="1"/>
  <c r="F20" i="14"/>
  <c r="F19" i="14"/>
  <c r="F18" i="14"/>
  <c r="F17" i="14"/>
  <c r="F16" i="14"/>
  <c r="F15" i="14"/>
  <c r="F14" i="14"/>
  <c r="E13" i="14"/>
  <c r="D13" i="14"/>
  <c r="F12" i="14"/>
  <c r="F11" i="14"/>
  <c r="F10" i="14"/>
  <c r="F9" i="14"/>
  <c r="F8" i="14"/>
  <c r="F111" i="13"/>
  <c r="F110" i="13"/>
  <c r="G110" i="13" s="1"/>
  <c r="E110" i="13"/>
  <c r="D110" i="13"/>
  <c r="G109" i="13"/>
  <c r="F109" i="13"/>
  <c r="F108" i="13"/>
  <c r="G108" i="13" s="1"/>
  <c r="E107" i="13"/>
  <c r="F107" i="13" s="1"/>
  <c r="D107" i="13"/>
  <c r="F106" i="13"/>
  <c r="E104" i="13"/>
  <c r="D104" i="13"/>
  <c r="D105" i="13" s="1"/>
  <c r="F103" i="13"/>
  <c r="F102" i="13"/>
  <c r="F101" i="13"/>
  <c r="F100" i="13"/>
  <c r="F99" i="13"/>
  <c r="F98" i="13"/>
  <c r="F97" i="13"/>
  <c r="F96" i="13"/>
  <c r="G95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E81" i="13"/>
  <c r="E105" i="13" s="1"/>
  <c r="D81" i="13"/>
  <c r="F80" i="13"/>
  <c r="F79" i="13"/>
  <c r="F78" i="13"/>
  <c r="F77" i="13"/>
  <c r="F76" i="13"/>
  <c r="E75" i="13"/>
  <c r="D75" i="13"/>
  <c r="F74" i="13"/>
  <c r="F73" i="13"/>
  <c r="G72" i="13"/>
  <c r="F72" i="13"/>
  <c r="E70" i="13"/>
  <c r="F70" i="13" s="1"/>
  <c r="G70" i="13" s="1"/>
  <c r="D70" i="13"/>
  <c r="F69" i="13"/>
  <c r="F68" i="13"/>
  <c r="G67" i="13"/>
  <c r="F67" i="13"/>
  <c r="F66" i="13"/>
  <c r="G66" i="13" s="1"/>
  <c r="G65" i="13"/>
  <c r="F65" i="13"/>
  <c r="G64" i="13"/>
  <c r="F64" i="13"/>
  <c r="F63" i="13"/>
  <c r="G63" i="13" s="1"/>
  <c r="E62" i="13"/>
  <c r="D62" i="13"/>
  <c r="F61" i="13"/>
  <c r="G61" i="13" s="1"/>
  <c r="G60" i="13"/>
  <c r="F60" i="13"/>
  <c r="G59" i="13"/>
  <c r="F59" i="13"/>
  <c r="E58" i="13"/>
  <c r="F58" i="13" s="1"/>
  <c r="G58" i="13" s="1"/>
  <c r="D58" i="13"/>
  <c r="D71" i="13" s="1"/>
  <c r="G57" i="13"/>
  <c r="F57" i="13"/>
  <c r="F56" i="13"/>
  <c r="G56" i="13" s="1"/>
  <c r="G55" i="13"/>
  <c r="F55" i="13"/>
  <c r="F54" i="13"/>
  <c r="F53" i="13"/>
  <c r="G53" i="13" s="1"/>
  <c r="F52" i="13"/>
  <c r="G52" i="13" s="1"/>
  <c r="E47" i="13"/>
  <c r="F47" i="13" s="1"/>
  <c r="D47" i="13"/>
  <c r="F46" i="13"/>
  <c r="F45" i="13"/>
  <c r="E44" i="13"/>
  <c r="F44" i="13" s="1"/>
  <c r="G44" i="13" s="1"/>
  <c r="D44" i="13"/>
  <c r="F43" i="13"/>
  <c r="F42" i="13"/>
  <c r="F41" i="13"/>
  <c r="G41" i="13" s="1"/>
  <c r="F40" i="13"/>
  <c r="F39" i="13"/>
  <c r="G39" i="13" s="1"/>
  <c r="E39" i="13"/>
  <c r="D39" i="13"/>
  <c r="F38" i="13"/>
  <c r="G38" i="13" s="1"/>
  <c r="F37" i="13"/>
  <c r="G37" i="13" s="1"/>
  <c r="E36" i="13"/>
  <c r="D36" i="13"/>
  <c r="F36" i="13" s="1"/>
  <c r="F35" i="13"/>
  <c r="F34" i="13"/>
  <c r="F33" i="13"/>
  <c r="E33" i="13"/>
  <c r="D33" i="13"/>
  <c r="F32" i="13"/>
  <c r="F31" i="13"/>
  <c r="F30" i="13"/>
  <c r="G30" i="13" s="1"/>
  <c r="E30" i="13"/>
  <c r="D30" i="13"/>
  <c r="F29" i="13"/>
  <c r="G28" i="13"/>
  <c r="F28" i="13"/>
  <c r="E27" i="13"/>
  <c r="F27" i="13" s="1"/>
  <c r="G27" i="13" s="1"/>
  <c r="D27" i="13"/>
  <c r="G26" i="13"/>
  <c r="F26" i="13"/>
  <c r="G25" i="13"/>
  <c r="F25" i="13"/>
  <c r="F24" i="13"/>
  <c r="G24" i="13" s="1"/>
  <c r="F23" i="13"/>
  <c r="E22" i="13"/>
  <c r="D22" i="13"/>
  <c r="F21" i="13"/>
  <c r="F20" i="13"/>
  <c r="F19" i="13"/>
  <c r="F18" i="13"/>
  <c r="F17" i="13"/>
  <c r="F16" i="13"/>
  <c r="F15" i="13"/>
  <c r="F14" i="13"/>
  <c r="F13" i="13"/>
  <c r="E13" i="13"/>
  <c r="D13" i="13"/>
  <c r="F12" i="13"/>
  <c r="F11" i="13"/>
  <c r="F10" i="13"/>
  <c r="F9" i="13"/>
  <c r="F8" i="13"/>
  <c r="F111" i="12"/>
  <c r="F110" i="12"/>
  <c r="G110" i="12" s="1"/>
  <c r="E110" i="12"/>
  <c r="D110" i="12"/>
  <c r="F109" i="12"/>
  <c r="G109" i="12" s="1"/>
  <c r="F108" i="12"/>
  <c r="F107" i="12"/>
  <c r="E107" i="12"/>
  <c r="D107" i="12"/>
  <c r="F106" i="12"/>
  <c r="E104" i="12"/>
  <c r="F104" i="12" s="1"/>
  <c r="G104" i="12" s="1"/>
  <c r="D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G88" i="12" s="1"/>
  <c r="F87" i="12"/>
  <c r="F86" i="12"/>
  <c r="F85" i="12"/>
  <c r="F84" i="12"/>
  <c r="F83" i="12"/>
  <c r="F82" i="12"/>
  <c r="E81" i="12"/>
  <c r="F81" i="12" s="1"/>
  <c r="D81" i="12"/>
  <c r="D105" i="12" s="1"/>
  <c r="F80" i="12"/>
  <c r="F79" i="12"/>
  <c r="F78" i="12"/>
  <c r="F77" i="12"/>
  <c r="F76" i="12"/>
  <c r="E75" i="12"/>
  <c r="D75" i="12"/>
  <c r="F74" i="12"/>
  <c r="F73" i="12"/>
  <c r="F72" i="12"/>
  <c r="F70" i="12"/>
  <c r="G70" i="12" s="1"/>
  <c r="E70" i="12"/>
  <c r="D70" i="12"/>
  <c r="F69" i="12"/>
  <c r="F68" i="12"/>
  <c r="F67" i="12"/>
  <c r="G66" i="12"/>
  <c r="F66" i="12"/>
  <c r="F65" i="12"/>
  <c r="G65" i="12" s="1"/>
  <c r="G64" i="12"/>
  <c r="F64" i="12"/>
  <c r="F63" i="12"/>
  <c r="E62" i="12"/>
  <c r="F62" i="12" s="1"/>
  <c r="D62" i="12"/>
  <c r="F61" i="12"/>
  <c r="F60" i="12"/>
  <c r="F59" i="12"/>
  <c r="E58" i="12"/>
  <c r="D58" i="12"/>
  <c r="D71" i="12" s="1"/>
  <c r="F57" i="12"/>
  <c r="F56" i="12"/>
  <c r="F55" i="12"/>
  <c r="G55" i="12" s="1"/>
  <c r="F54" i="12"/>
  <c r="G53" i="12"/>
  <c r="F53" i="12"/>
  <c r="G52" i="12"/>
  <c r="F52" i="12"/>
  <c r="F47" i="12"/>
  <c r="E47" i="12"/>
  <c r="D47" i="12"/>
  <c r="F46" i="12"/>
  <c r="F45" i="12"/>
  <c r="F44" i="12"/>
  <c r="G44" i="12" s="1"/>
  <c r="E44" i="12"/>
  <c r="D44" i="12"/>
  <c r="F43" i="12"/>
  <c r="G43" i="12" s="1"/>
  <c r="F42" i="12"/>
  <c r="G42" i="12" s="1"/>
  <c r="G41" i="12"/>
  <c r="F41" i="12"/>
  <c r="F40" i="12"/>
  <c r="E39" i="12"/>
  <c r="F39" i="12" s="1"/>
  <c r="G39" i="12" s="1"/>
  <c r="D39" i="12"/>
  <c r="F38" i="12"/>
  <c r="F37" i="12"/>
  <c r="G37" i="12" s="1"/>
  <c r="E36" i="12"/>
  <c r="F36" i="12" s="1"/>
  <c r="D36" i="12"/>
  <c r="F35" i="12"/>
  <c r="F34" i="12"/>
  <c r="F33" i="12"/>
  <c r="E33" i="12"/>
  <c r="D33" i="12"/>
  <c r="F32" i="12"/>
  <c r="F31" i="12"/>
  <c r="E30" i="12"/>
  <c r="F30" i="12" s="1"/>
  <c r="D30" i="12"/>
  <c r="F29" i="12"/>
  <c r="F28" i="12"/>
  <c r="F27" i="12"/>
  <c r="G27" i="12" s="1"/>
  <c r="E27" i="12"/>
  <c r="D27" i="12"/>
  <c r="F26" i="12"/>
  <c r="F25" i="12"/>
  <c r="F24" i="12"/>
  <c r="G24" i="12" s="1"/>
  <c r="F23" i="12"/>
  <c r="E22" i="12"/>
  <c r="F22" i="12" s="1"/>
  <c r="D22" i="12"/>
  <c r="D48" i="12" s="1"/>
  <c r="F21" i="12"/>
  <c r="F20" i="12"/>
  <c r="F19" i="12"/>
  <c r="F18" i="12"/>
  <c r="F17" i="12"/>
  <c r="F16" i="12"/>
  <c r="F15" i="12"/>
  <c r="F14" i="12"/>
  <c r="F13" i="12"/>
  <c r="E13" i="12"/>
  <c r="D13" i="12"/>
  <c r="F12" i="12"/>
  <c r="F11" i="12"/>
  <c r="F10" i="12"/>
  <c r="F9" i="12"/>
  <c r="F8" i="12"/>
  <c r="F111" i="11"/>
  <c r="F110" i="11"/>
  <c r="G110" i="11" s="1"/>
  <c r="E110" i="11"/>
  <c r="D110" i="11"/>
  <c r="F109" i="11"/>
  <c r="G109" i="11" s="1"/>
  <c r="F108" i="11"/>
  <c r="G108" i="11" s="1"/>
  <c r="E107" i="11"/>
  <c r="D107" i="11"/>
  <c r="F106" i="11"/>
  <c r="F104" i="11"/>
  <c r="G104" i="11" s="1"/>
  <c r="E104" i="11"/>
  <c r="D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G87" i="11" s="1"/>
  <c r="F86" i="11"/>
  <c r="F85" i="11"/>
  <c r="F84" i="11"/>
  <c r="F83" i="11"/>
  <c r="F82" i="11"/>
  <c r="F81" i="11"/>
  <c r="E81" i="11"/>
  <c r="E105" i="11" s="1"/>
  <c r="D81" i="11"/>
  <c r="F80" i="11"/>
  <c r="F79" i="11"/>
  <c r="F78" i="11"/>
  <c r="F77" i="11"/>
  <c r="F76" i="11"/>
  <c r="E75" i="11"/>
  <c r="F75" i="11" s="1"/>
  <c r="G75" i="11" s="1"/>
  <c r="D75" i="11"/>
  <c r="F74" i="11"/>
  <c r="F73" i="11"/>
  <c r="F72" i="11"/>
  <c r="G72" i="11" s="1"/>
  <c r="E71" i="11"/>
  <c r="D71" i="11"/>
  <c r="E70" i="11"/>
  <c r="F70" i="11" s="1"/>
  <c r="G70" i="11" s="1"/>
  <c r="D70" i="11"/>
  <c r="F69" i="11"/>
  <c r="G68" i="11"/>
  <c r="F68" i="11"/>
  <c r="F67" i="11"/>
  <c r="G67" i="11" s="1"/>
  <c r="F66" i="11"/>
  <c r="G66" i="11" s="1"/>
  <c r="G65" i="11"/>
  <c r="F65" i="11"/>
  <c r="F64" i="11"/>
  <c r="G64" i="11" s="1"/>
  <c r="F63" i="11"/>
  <c r="F62" i="11"/>
  <c r="E62" i="11"/>
  <c r="D62" i="11"/>
  <c r="F61" i="11"/>
  <c r="F60" i="11"/>
  <c r="F59" i="11"/>
  <c r="G58" i="11"/>
  <c r="F58" i="11"/>
  <c r="E58" i="11"/>
  <c r="D58" i="11"/>
  <c r="G57" i="11"/>
  <c r="F57" i="11"/>
  <c r="G56" i="11"/>
  <c r="F56" i="11"/>
  <c r="F55" i="11"/>
  <c r="G55" i="11" s="1"/>
  <c r="F54" i="11"/>
  <c r="F53" i="11"/>
  <c r="G53" i="11" s="1"/>
  <c r="G52" i="11"/>
  <c r="F52" i="11"/>
  <c r="F47" i="11"/>
  <c r="E47" i="11"/>
  <c r="D47" i="11"/>
  <c r="F46" i="11"/>
  <c r="F45" i="11"/>
  <c r="F44" i="11"/>
  <c r="G44" i="11" s="1"/>
  <c r="E44" i="11"/>
  <c r="D44" i="11"/>
  <c r="G43" i="11"/>
  <c r="F43" i="11"/>
  <c r="F42" i="11"/>
  <c r="G41" i="11"/>
  <c r="F40" i="11"/>
  <c r="F39" i="11"/>
  <c r="G39" i="11" s="1"/>
  <c r="E39" i="11"/>
  <c r="D39" i="11"/>
  <c r="G38" i="11"/>
  <c r="F38" i="11"/>
  <c r="F37" i="11"/>
  <c r="F36" i="11"/>
  <c r="E36" i="11"/>
  <c r="D36" i="11"/>
  <c r="F35" i="11"/>
  <c r="F34" i="11"/>
  <c r="E33" i="11"/>
  <c r="F33" i="11" s="1"/>
  <c r="D33" i="11"/>
  <c r="F32" i="11"/>
  <c r="F31" i="11"/>
  <c r="E30" i="11"/>
  <c r="F30" i="11" s="1"/>
  <c r="G30" i="11" s="1"/>
  <c r="D30" i="11"/>
  <c r="F29" i="11"/>
  <c r="G29" i="11" s="1"/>
  <c r="F28" i="11"/>
  <c r="G28" i="11" s="1"/>
  <c r="E27" i="11"/>
  <c r="D27" i="11"/>
  <c r="F26" i="11"/>
  <c r="F25" i="11"/>
  <c r="G25" i="11" s="1"/>
  <c r="F24" i="11"/>
  <c r="G24" i="11" s="1"/>
  <c r="F23" i="11"/>
  <c r="E22" i="11"/>
  <c r="D22" i="11"/>
  <c r="D48" i="11" s="1"/>
  <c r="F21" i="11"/>
  <c r="F20" i="11"/>
  <c r="F19" i="11"/>
  <c r="F18" i="11"/>
  <c r="F17" i="11"/>
  <c r="F16" i="11"/>
  <c r="F15" i="11"/>
  <c r="F14" i="11"/>
  <c r="F13" i="11"/>
  <c r="E13" i="11"/>
  <c r="D13" i="11"/>
  <c r="F12" i="11"/>
  <c r="F11" i="11"/>
  <c r="F10" i="11"/>
  <c r="F9" i="11"/>
  <c r="F8" i="11"/>
  <c r="D112" i="10"/>
  <c r="G111" i="10"/>
  <c r="F111" i="10"/>
  <c r="G110" i="10"/>
  <c r="E110" i="10"/>
  <c r="D110" i="10"/>
  <c r="F110" i="10" s="1"/>
  <c r="G109" i="10"/>
  <c r="F109" i="10"/>
  <c r="F108" i="10"/>
  <c r="E107" i="10"/>
  <c r="D107" i="10"/>
  <c r="F107" i="10" s="1"/>
  <c r="F106" i="10"/>
  <c r="F104" i="10"/>
  <c r="G104" i="10" s="1"/>
  <c r="E104" i="10"/>
  <c r="D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G86" i="10" s="1"/>
  <c r="F85" i="10"/>
  <c r="F84" i="10"/>
  <c r="F83" i="10"/>
  <c r="F82" i="10"/>
  <c r="E81" i="10"/>
  <c r="D81" i="10"/>
  <c r="D105" i="10" s="1"/>
  <c r="F80" i="10"/>
  <c r="F79" i="10"/>
  <c r="F78" i="10"/>
  <c r="F77" i="10"/>
  <c r="F76" i="10"/>
  <c r="E75" i="10"/>
  <c r="F75" i="10" s="1"/>
  <c r="D75" i="10"/>
  <c r="F74" i="10"/>
  <c r="F73" i="10"/>
  <c r="F72" i="10"/>
  <c r="E71" i="10"/>
  <c r="F70" i="10"/>
  <c r="G70" i="10" s="1"/>
  <c r="F69" i="10"/>
  <c r="G69" i="10" s="1"/>
  <c r="F68" i="10"/>
  <c r="F67" i="10"/>
  <c r="G67" i="10" s="1"/>
  <c r="G66" i="10"/>
  <c r="F66" i="10"/>
  <c r="F65" i="10"/>
  <c r="G65" i="10" s="1"/>
  <c r="F64" i="10"/>
  <c r="G64" i="10" s="1"/>
  <c r="G63" i="10"/>
  <c r="F63" i="10"/>
  <c r="E62" i="10"/>
  <c r="F62" i="10" s="1"/>
  <c r="D62" i="10"/>
  <c r="F61" i="10"/>
  <c r="F60" i="10"/>
  <c r="F59" i="10"/>
  <c r="F58" i="10"/>
  <c r="G58" i="10" s="1"/>
  <c r="E58" i="10"/>
  <c r="D58" i="10"/>
  <c r="D71" i="10" s="1"/>
  <c r="G57" i="10"/>
  <c r="F57" i="10"/>
  <c r="F56" i="10"/>
  <c r="G56" i="10" s="1"/>
  <c r="F55" i="10"/>
  <c r="G55" i="10" s="1"/>
  <c r="F54" i="10"/>
  <c r="F53" i="10"/>
  <c r="G53" i="10" s="1"/>
  <c r="G52" i="10"/>
  <c r="F52" i="10"/>
  <c r="G47" i="10"/>
  <c r="E47" i="10"/>
  <c r="F47" i="10" s="1"/>
  <c r="D47" i="10"/>
  <c r="F46" i="10"/>
  <c r="G46" i="10" s="1"/>
  <c r="G45" i="10"/>
  <c r="F45" i="10"/>
  <c r="G44" i="10"/>
  <c r="F44" i="10"/>
  <c r="E44" i="10"/>
  <c r="D44" i="10"/>
  <c r="F43" i="10"/>
  <c r="F42" i="10"/>
  <c r="G41" i="10"/>
  <c r="F41" i="10"/>
  <c r="F40" i="10"/>
  <c r="F39" i="10"/>
  <c r="G39" i="10" s="1"/>
  <c r="E39" i="10"/>
  <c r="D39" i="10"/>
  <c r="F38" i="10"/>
  <c r="F37" i="10"/>
  <c r="G37" i="10" s="1"/>
  <c r="F36" i="10"/>
  <c r="E36" i="10"/>
  <c r="D36" i="10"/>
  <c r="F35" i="10"/>
  <c r="F34" i="10"/>
  <c r="E33" i="10"/>
  <c r="F33" i="10" s="1"/>
  <c r="D33" i="10"/>
  <c r="F32" i="10"/>
  <c r="F31" i="10"/>
  <c r="F30" i="10"/>
  <c r="G30" i="10" s="1"/>
  <c r="E30" i="10"/>
  <c r="D30" i="10"/>
  <c r="F29" i="10"/>
  <c r="G28" i="10"/>
  <c r="F28" i="10"/>
  <c r="E27" i="10"/>
  <c r="D27" i="10"/>
  <c r="F26" i="10"/>
  <c r="F25" i="10"/>
  <c r="G24" i="10"/>
  <c r="F24" i="10"/>
  <c r="F23" i="10"/>
  <c r="F22" i="10"/>
  <c r="E22" i="10"/>
  <c r="D22" i="10"/>
  <c r="F21" i="10"/>
  <c r="F20" i="10"/>
  <c r="F19" i="10"/>
  <c r="F18" i="10"/>
  <c r="F17" i="10"/>
  <c r="F16" i="10"/>
  <c r="F15" i="10"/>
  <c r="F14" i="10"/>
  <c r="E13" i="10"/>
  <c r="F13" i="10" s="1"/>
  <c r="D13" i="10"/>
  <c r="F12" i="10"/>
  <c r="F11" i="10"/>
  <c r="F10" i="10"/>
  <c r="F9" i="10"/>
  <c r="F8" i="10"/>
  <c r="F111" i="9"/>
  <c r="G111" i="9" s="1"/>
  <c r="E110" i="9"/>
  <c r="D110" i="9"/>
  <c r="F109" i="9"/>
  <c r="G109" i="9" s="1"/>
  <c r="G108" i="9"/>
  <c r="F108" i="9"/>
  <c r="F107" i="9"/>
  <c r="G107" i="9" s="1"/>
  <c r="E107" i="9"/>
  <c r="D107" i="9"/>
  <c r="G106" i="9"/>
  <c r="F106" i="9"/>
  <c r="E104" i="9"/>
  <c r="D104" i="9"/>
  <c r="D105" i="9" s="1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G84" i="9"/>
  <c r="F84" i="9"/>
  <c r="F83" i="9"/>
  <c r="G83" i="9" s="1"/>
  <c r="G82" i="9"/>
  <c r="F82" i="9"/>
  <c r="E81" i="9"/>
  <c r="D81" i="9"/>
  <c r="F80" i="9"/>
  <c r="F79" i="9"/>
  <c r="F78" i="9"/>
  <c r="F77" i="9"/>
  <c r="F76" i="9"/>
  <c r="F75" i="9"/>
  <c r="G75" i="9" s="1"/>
  <c r="E75" i="9"/>
  <c r="D75" i="9"/>
  <c r="G74" i="9"/>
  <c r="F74" i="9"/>
  <c r="F73" i="9"/>
  <c r="G72" i="9"/>
  <c r="F72" i="9"/>
  <c r="F70" i="9"/>
  <c r="G70" i="9" s="1"/>
  <c r="E70" i="9"/>
  <c r="D70" i="9"/>
  <c r="G69" i="9"/>
  <c r="F69" i="9"/>
  <c r="F68" i="9"/>
  <c r="G68" i="9" s="1"/>
  <c r="F67" i="9"/>
  <c r="G67" i="9" s="1"/>
  <c r="G66" i="9"/>
  <c r="F66" i="9"/>
  <c r="G65" i="9"/>
  <c r="F65" i="9"/>
  <c r="F64" i="9"/>
  <c r="G64" i="9" s="1"/>
  <c r="G63" i="9"/>
  <c r="F63" i="9"/>
  <c r="G62" i="9"/>
  <c r="E62" i="9"/>
  <c r="D62" i="9"/>
  <c r="F62" i="9" s="1"/>
  <c r="G61" i="9"/>
  <c r="F61" i="9"/>
  <c r="G60" i="9"/>
  <c r="F60" i="9"/>
  <c r="F59" i="9"/>
  <c r="G59" i="9" s="1"/>
  <c r="E58" i="9"/>
  <c r="F58" i="9" s="1"/>
  <c r="G58" i="9" s="1"/>
  <c r="D58" i="9"/>
  <c r="F57" i="9"/>
  <c r="G57" i="9" s="1"/>
  <c r="G56" i="9"/>
  <c r="F56" i="9"/>
  <c r="F55" i="9"/>
  <c r="G55" i="9" s="1"/>
  <c r="F54" i="9"/>
  <c r="G53" i="9"/>
  <c r="F53" i="9"/>
  <c r="F52" i="9"/>
  <c r="G52" i="9" s="1"/>
  <c r="F44" i="9"/>
  <c r="G44" i="9" s="1"/>
  <c r="E44" i="9"/>
  <c r="D44" i="9"/>
  <c r="G43" i="9"/>
  <c r="F43" i="9"/>
  <c r="F42" i="9"/>
  <c r="G41" i="9"/>
  <c r="F41" i="9"/>
  <c r="F40" i="9"/>
  <c r="G40" i="9" s="1"/>
  <c r="G39" i="9"/>
  <c r="E39" i="9"/>
  <c r="F39" i="9" s="1"/>
  <c r="D39" i="9"/>
  <c r="F38" i="9"/>
  <c r="G38" i="9" s="1"/>
  <c r="G37" i="9"/>
  <c r="F37" i="9"/>
  <c r="G36" i="9"/>
  <c r="E36" i="9"/>
  <c r="D36" i="9"/>
  <c r="F36" i="9" s="1"/>
  <c r="G35" i="9"/>
  <c r="F35" i="9"/>
  <c r="G34" i="9"/>
  <c r="F34" i="9"/>
  <c r="E30" i="9"/>
  <c r="F30" i="9" s="1"/>
  <c r="G30" i="9" s="1"/>
  <c r="D30" i="9"/>
  <c r="F29" i="9"/>
  <c r="G29" i="9" s="1"/>
  <c r="F28" i="9"/>
  <c r="G28" i="9" s="1"/>
  <c r="E27" i="9"/>
  <c r="D27" i="9"/>
  <c r="F26" i="9"/>
  <c r="G26" i="9" s="1"/>
  <c r="G25" i="9"/>
  <c r="F25" i="9"/>
  <c r="F24" i="9"/>
  <c r="G24" i="9" s="1"/>
  <c r="F23" i="9"/>
  <c r="F22" i="9"/>
  <c r="G22" i="9" s="1"/>
  <c r="E22" i="9"/>
  <c r="D22" i="9"/>
  <c r="D48" i="9" s="1"/>
  <c r="F21" i="9"/>
  <c r="F20" i="9"/>
  <c r="G20" i="9" s="1"/>
  <c r="G19" i="9"/>
  <c r="F19" i="9"/>
  <c r="E118" i="8"/>
  <c r="D118" i="8"/>
  <c r="F117" i="8"/>
  <c r="G117" i="8" s="1"/>
  <c r="E117" i="8"/>
  <c r="D117" i="8"/>
  <c r="G116" i="8"/>
  <c r="F116" i="8"/>
  <c r="F115" i="8"/>
  <c r="G115" i="8" s="1"/>
  <c r="E114" i="8"/>
  <c r="D114" i="8"/>
  <c r="F113" i="8"/>
  <c r="G113" i="8" s="1"/>
  <c r="G112" i="8"/>
  <c r="F112" i="8"/>
  <c r="D111" i="8"/>
  <c r="E110" i="8"/>
  <c r="D110" i="8"/>
  <c r="F109" i="8"/>
  <c r="G109" i="8" s="1"/>
  <c r="E109" i="8"/>
  <c r="E111" i="8" s="1"/>
  <c r="D109" i="8"/>
  <c r="D108" i="8"/>
  <c r="E107" i="8"/>
  <c r="D107" i="8"/>
  <c r="E96" i="8"/>
  <c r="F96" i="8" s="1"/>
  <c r="G96" i="8" s="1"/>
  <c r="D96" i="8"/>
  <c r="F90" i="8"/>
  <c r="G90" i="8" s="1"/>
  <c r="E90" i="8"/>
  <c r="D90" i="8"/>
  <c r="E89" i="8"/>
  <c r="D89" i="8"/>
  <c r="E88" i="8"/>
  <c r="D88" i="8"/>
  <c r="F87" i="8"/>
  <c r="G87" i="8" s="1"/>
  <c r="E87" i="8"/>
  <c r="D87" i="8"/>
  <c r="G85" i="8"/>
  <c r="E85" i="8"/>
  <c r="D85" i="8"/>
  <c r="F85" i="8" s="1"/>
  <c r="E84" i="8"/>
  <c r="F84" i="8" s="1"/>
  <c r="G84" i="8" s="1"/>
  <c r="D84" i="8"/>
  <c r="E83" i="8"/>
  <c r="D83" i="8"/>
  <c r="E75" i="8"/>
  <c r="D75" i="8"/>
  <c r="E73" i="8"/>
  <c r="D73" i="8"/>
  <c r="E70" i="8"/>
  <c r="F70" i="8" s="1"/>
  <c r="G70" i="8" s="1"/>
  <c r="D70" i="8"/>
  <c r="F69" i="8"/>
  <c r="G69" i="8" s="1"/>
  <c r="E69" i="8"/>
  <c r="D69" i="8"/>
  <c r="E68" i="8"/>
  <c r="D68" i="8"/>
  <c r="F67" i="8"/>
  <c r="G67" i="8" s="1"/>
  <c r="E67" i="8"/>
  <c r="D67" i="8"/>
  <c r="E66" i="8"/>
  <c r="D66" i="8"/>
  <c r="E65" i="8"/>
  <c r="D65" i="8"/>
  <c r="F64" i="8"/>
  <c r="G64" i="8" s="1"/>
  <c r="E64" i="8"/>
  <c r="D64" i="8"/>
  <c r="D63" i="8"/>
  <c r="E62" i="8"/>
  <c r="D62" i="8"/>
  <c r="F61" i="8"/>
  <c r="G61" i="8" s="1"/>
  <c r="E61" i="8"/>
  <c r="D61" i="8"/>
  <c r="G60" i="8"/>
  <c r="E60" i="8"/>
  <c r="E63" i="8" s="1"/>
  <c r="D60" i="8"/>
  <c r="F60" i="8" s="1"/>
  <c r="E58" i="8"/>
  <c r="D58" i="8"/>
  <c r="F57" i="8"/>
  <c r="G57" i="8" s="1"/>
  <c r="E57" i="8"/>
  <c r="D57" i="8"/>
  <c r="E56" i="8"/>
  <c r="F56" i="8" s="1"/>
  <c r="G56" i="8" s="1"/>
  <c r="D56" i="8"/>
  <c r="F54" i="8"/>
  <c r="G54" i="8" s="1"/>
  <c r="E54" i="8"/>
  <c r="E59" i="8" s="1"/>
  <c r="D54" i="8"/>
  <c r="E53" i="8"/>
  <c r="D53" i="8"/>
  <c r="E48" i="8"/>
  <c r="F48" i="8" s="1"/>
  <c r="D48" i="8"/>
  <c r="F47" i="8"/>
  <c r="F46" i="8"/>
  <c r="E45" i="8"/>
  <c r="D45" i="8"/>
  <c r="E44" i="8"/>
  <c r="F44" i="8" s="1"/>
  <c r="G44" i="8" s="1"/>
  <c r="D44" i="8"/>
  <c r="E43" i="8"/>
  <c r="F43" i="8" s="1"/>
  <c r="D43" i="8"/>
  <c r="F42" i="8"/>
  <c r="G42" i="8" s="1"/>
  <c r="E42" i="8"/>
  <c r="D42" i="8"/>
  <c r="E41" i="8"/>
  <c r="F41" i="8" s="1"/>
  <c r="G41" i="8" s="1"/>
  <c r="D41" i="8"/>
  <c r="E40" i="8"/>
  <c r="F39" i="8"/>
  <c r="G39" i="8" s="1"/>
  <c r="E39" i="8"/>
  <c r="D39" i="8"/>
  <c r="G38" i="8"/>
  <c r="E38" i="8"/>
  <c r="F38" i="8" s="1"/>
  <c r="D38" i="8"/>
  <c r="E37" i="8"/>
  <c r="F37" i="8" s="1"/>
  <c r="G37" i="8" s="1"/>
  <c r="D37" i="8"/>
  <c r="F36" i="8"/>
  <c r="G35" i="8"/>
  <c r="F35" i="8"/>
  <c r="F34" i="8"/>
  <c r="G34" i="8" s="1"/>
  <c r="E33" i="8"/>
  <c r="D33" i="8"/>
  <c r="F32" i="8"/>
  <c r="F31" i="8"/>
  <c r="E30" i="8"/>
  <c r="F30" i="8" s="1"/>
  <c r="G30" i="8" s="1"/>
  <c r="D30" i="8"/>
  <c r="F29" i="8"/>
  <c r="G29" i="8" s="1"/>
  <c r="G28" i="8"/>
  <c r="F28" i="8"/>
  <c r="F27" i="8"/>
  <c r="G27" i="8" s="1"/>
  <c r="E27" i="8"/>
  <c r="D27" i="8"/>
  <c r="G26" i="8"/>
  <c r="F26" i="8"/>
  <c r="F25" i="8"/>
  <c r="G25" i="8" s="1"/>
  <c r="F24" i="8"/>
  <c r="G24" i="8" s="1"/>
  <c r="E22" i="8"/>
  <c r="D22" i="8"/>
  <c r="F21" i="8"/>
  <c r="G21" i="8" s="1"/>
  <c r="G20" i="8"/>
  <c r="F20" i="8"/>
  <c r="F19" i="8"/>
  <c r="G19" i="8" s="1"/>
  <c r="F18" i="8"/>
  <c r="F17" i="8"/>
  <c r="F16" i="8"/>
  <c r="F15" i="8"/>
  <c r="F14" i="8"/>
  <c r="E12" i="8"/>
  <c r="D12" i="8"/>
  <c r="E11" i="8"/>
  <c r="D11" i="8"/>
  <c r="E10" i="8"/>
  <c r="D10" i="8"/>
  <c r="E9" i="8"/>
  <c r="D9" i="8"/>
  <c r="E8" i="8"/>
  <c r="D8" i="8"/>
  <c r="H118" i="7"/>
  <c r="G118" i="7"/>
  <c r="F117" i="7"/>
  <c r="F119" i="7" s="1"/>
  <c r="D117" i="7"/>
  <c r="G116" i="7"/>
  <c r="E116" i="7"/>
  <c r="G115" i="7"/>
  <c r="E115" i="7"/>
  <c r="F114" i="7"/>
  <c r="G114" i="7" s="1"/>
  <c r="E114" i="7"/>
  <c r="D114" i="7"/>
  <c r="G113" i="7"/>
  <c r="G112" i="7"/>
  <c r="F111" i="7"/>
  <c r="E111" i="7"/>
  <c r="D111" i="7"/>
  <c r="G111" i="7" s="1"/>
  <c r="H111" i="7" s="1"/>
  <c r="H109" i="7"/>
  <c r="G109" i="7"/>
  <c r="H108" i="7"/>
  <c r="G108" i="7"/>
  <c r="F108" i="7"/>
  <c r="E108" i="7"/>
  <c r="D108" i="7"/>
  <c r="H107" i="7"/>
  <c r="G107" i="7"/>
  <c r="D106" i="7"/>
  <c r="H105" i="7"/>
  <c r="F105" i="7"/>
  <c r="G105" i="7" s="1"/>
  <c r="E105" i="7"/>
  <c r="D105" i="7"/>
  <c r="H92" i="7"/>
  <c r="H91" i="7"/>
  <c r="G82" i="7"/>
  <c r="H82" i="7" s="1"/>
  <c r="F82" i="7"/>
  <c r="F106" i="7" s="1"/>
  <c r="E82" i="7"/>
  <c r="E106" i="7" s="1"/>
  <c r="D82" i="7"/>
  <c r="H80" i="7"/>
  <c r="G80" i="7"/>
  <c r="H78" i="7"/>
  <c r="G78" i="7"/>
  <c r="G77" i="7"/>
  <c r="H77" i="7" s="1"/>
  <c r="F76" i="7"/>
  <c r="G76" i="7" s="1"/>
  <c r="H76" i="7" s="1"/>
  <c r="E76" i="7"/>
  <c r="D76" i="7"/>
  <c r="H73" i="7"/>
  <c r="G73" i="7"/>
  <c r="D72" i="7"/>
  <c r="H71" i="7"/>
  <c r="G71" i="7"/>
  <c r="G70" i="7"/>
  <c r="H70" i="7" s="1"/>
  <c r="G69" i="7"/>
  <c r="G68" i="7"/>
  <c r="H68" i="7" s="1"/>
  <c r="G67" i="7"/>
  <c r="H67" i="7" s="1"/>
  <c r="H66" i="7"/>
  <c r="G66" i="7"/>
  <c r="G65" i="7"/>
  <c r="H65" i="7" s="1"/>
  <c r="G59" i="7"/>
  <c r="H59" i="7" s="1"/>
  <c r="F59" i="7"/>
  <c r="F72" i="7" s="1"/>
  <c r="E59" i="7"/>
  <c r="E72" i="7" s="1"/>
  <c r="D59" i="7"/>
  <c r="H58" i="7"/>
  <c r="G58" i="7"/>
  <c r="H57" i="7"/>
  <c r="G57" i="7"/>
  <c r="G56" i="7"/>
  <c r="H56" i="7" s="1"/>
  <c r="H53" i="7"/>
  <c r="G53" i="7"/>
  <c r="F45" i="7"/>
  <c r="G45" i="7" s="1"/>
  <c r="H45" i="7" s="1"/>
  <c r="E45" i="7"/>
  <c r="D45" i="7"/>
  <c r="H44" i="7"/>
  <c r="G44" i="7"/>
  <c r="G40" i="7"/>
  <c r="H40" i="7" s="1"/>
  <c r="F40" i="7"/>
  <c r="E40" i="7"/>
  <c r="D40" i="7"/>
  <c r="G39" i="7"/>
  <c r="H39" i="7" s="1"/>
  <c r="H38" i="7"/>
  <c r="G38" i="7"/>
  <c r="F30" i="7"/>
  <c r="E30" i="7"/>
  <c r="D30" i="7"/>
  <c r="G30" i="7" s="1"/>
  <c r="H30" i="7" s="1"/>
  <c r="G29" i="7"/>
  <c r="H29" i="7" s="1"/>
  <c r="H28" i="7"/>
  <c r="G28" i="7"/>
  <c r="F27" i="7"/>
  <c r="F49" i="7" s="1"/>
  <c r="E27" i="7"/>
  <c r="D27" i="7"/>
  <c r="G26" i="7"/>
  <c r="H26" i="7" s="1"/>
  <c r="H25" i="7"/>
  <c r="G25" i="7"/>
  <c r="H13" i="7"/>
  <c r="E13" i="7"/>
  <c r="E49" i="7" s="1"/>
  <c r="D13" i="7"/>
  <c r="G8" i="7"/>
  <c r="H8" i="7" s="1"/>
  <c r="F47" i="4"/>
  <c r="D46" i="4"/>
  <c r="F46" i="4" s="1"/>
  <c r="G46" i="4" s="1"/>
  <c r="F45" i="4"/>
  <c r="G45" i="4" s="1"/>
  <c r="D44" i="4"/>
  <c r="F44" i="4" s="1"/>
  <c r="G44" i="4" s="1"/>
  <c r="F42" i="4"/>
  <c r="G42" i="4" s="1"/>
  <c r="D40" i="4"/>
  <c r="F39" i="4"/>
  <c r="G39" i="4" s="1"/>
  <c r="F38" i="4"/>
  <c r="G38" i="4" s="1"/>
  <c r="F37" i="4"/>
  <c r="G37" i="4" s="1"/>
  <c r="D34" i="4"/>
  <c r="F34" i="4" s="1"/>
  <c r="G34" i="4" s="1"/>
  <c r="F33" i="4"/>
  <c r="G33" i="4" s="1"/>
  <c r="F32" i="4"/>
  <c r="D22" i="4"/>
  <c r="F21" i="4"/>
  <c r="G21" i="4" s="1"/>
  <c r="F20" i="4"/>
  <c r="G20" i="4" s="1"/>
  <c r="F19" i="4"/>
  <c r="G19" i="4" s="1"/>
  <c r="F17" i="4"/>
  <c r="G17" i="4" s="1"/>
  <c r="F16" i="4"/>
  <c r="G16" i="4" s="1"/>
  <c r="D18" i="4"/>
  <c r="D23" i="4" s="1"/>
  <c r="F232" i="2"/>
  <c r="E232" i="2"/>
  <c r="E233" i="2" s="1"/>
  <c r="F230" i="2"/>
  <c r="E230" i="2"/>
  <c r="F229" i="2"/>
  <c r="E229" i="2"/>
  <c r="E231" i="2" s="1"/>
  <c r="F227" i="2"/>
  <c r="F228" i="2" s="1"/>
  <c r="E227" i="2"/>
  <c r="E228" i="2" s="1"/>
  <c r="F225" i="2"/>
  <c r="E225" i="2"/>
  <c r="E226" i="2" s="1"/>
  <c r="F222" i="2"/>
  <c r="F223" i="2" s="1"/>
  <c r="E222" i="2"/>
  <c r="E223" i="2" s="1"/>
  <c r="F220" i="2"/>
  <c r="E220" i="2"/>
  <c r="F219" i="2"/>
  <c r="E219" i="2"/>
  <c r="F217" i="2"/>
  <c r="E217" i="2"/>
  <c r="F216" i="2"/>
  <c r="E216" i="2"/>
  <c r="F214" i="2"/>
  <c r="E214" i="2"/>
  <c r="F213" i="2"/>
  <c r="E213" i="2"/>
  <c r="F212" i="2"/>
  <c r="E212" i="2"/>
  <c r="F211" i="2"/>
  <c r="E211" i="2"/>
  <c r="F210" i="2"/>
  <c r="E210" i="2"/>
  <c r="F207" i="2"/>
  <c r="E207" i="2"/>
  <c r="F206" i="2"/>
  <c r="E206" i="2"/>
  <c r="F205" i="2"/>
  <c r="E205" i="2"/>
  <c r="F203" i="2"/>
  <c r="E203" i="2"/>
  <c r="F202" i="2"/>
  <c r="E202" i="2"/>
  <c r="F201" i="2"/>
  <c r="E201" i="2"/>
  <c r="F200" i="2"/>
  <c r="E200" i="2"/>
  <c r="F199" i="2"/>
  <c r="E199" i="2"/>
  <c r="F198" i="2"/>
  <c r="E198" i="2"/>
  <c r="F197" i="2"/>
  <c r="E197" i="2"/>
  <c r="G197" i="2" s="1"/>
  <c r="H197" i="2" s="1"/>
  <c r="F195" i="2"/>
  <c r="E195" i="2"/>
  <c r="F194" i="2"/>
  <c r="E194" i="2"/>
  <c r="F193" i="2"/>
  <c r="E193" i="2"/>
  <c r="F192" i="2"/>
  <c r="E192" i="2"/>
  <c r="F191" i="2"/>
  <c r="E191" i="2"/>
  <c r="F190" i="2"/>
  <c r="E190" i="2"/>
  <c r="G185" i="2"/>
  <c r="E184" i="2"/>
  <c r="G183" i="2"/>
  <c r="F184" i="2"/>
  <c r="G180" i="2"/>
  <c r="E181" i="2"/>
  <c r="G176" i="2"/>
  <c r="H176" i="2" s="1"/>
  <c r="F178" i="2"/>
  <c r="E178" i="2"/>
  <c r="E175" i="2"/>
  <c r="G171" i="2"/>
  <c r="H171" i="2" s="1"/>
  <c r="G165" i="2"/>
  <c r="G156" i="2"/>
  <c r="G155" i="2"/>
  <c r="E172" i="2"/>
  <c r="F149" i="2"/>
  <c r="G144" i="2"/>
  <c r="H144" i="2" s="1"/>
  <c r="E143" i="2"/>
  <c r="F138" i="2"/>
  <c r="E138" i="2"/>
  <c r="E130" i="2"/>
  <c r="G129" i="2"/>
  <c r="H129" i="2" s="1"/>
  <c r="E126" i="2"/>
  <c r="F114" i="2"/>
  <c r="F115" i="2" s="1"/>
  <c r="E114" i="2"/>
  <c r="F112" i="2"/>
  <c r="E112" i="2"/>
  <c r="F110" i="2"/>
  <c r="E110" i="2"/>
  <c r="F108" i="2"/>
  <c r="E108" i="2"/>
  <c r="E95" i="2"/>
  <c r="G90" i="2"/>
  <c r="H90" i="2" s="1"/>
  <c r="F92" i="2"/>
  <c r="F82" i="2"/>
  <c r="E82" i="2"/>
  <c r="F81" i="2"/>
  <c r="E81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0" i="2"/>
  <c r="E70" i="2"/>
  <c r="G70" i="2" s="1"/>
  <c r="H70" i="2" s="1"/>
  <c r="F69" i="2"/>
  <c r="G69" i="2" s="1"/>
  <c r="H69" i="2" s="1"/>
  <c r="E69" i="2"/>
  <c r="F68" i="2"/>
  <c r="E68" i="2"/>
  <c r="F67" i="2"/>
  <c r="E67" i="2"/>
  <c r="F65" i="2"/>
  <c r="E65" i="2"/>
  <c r="F64" i="2"/>
  <c r="E64" i="2"/>
  <c r="F62" i="2"/>
  <c r="E62" i="2"/>
  <c r="E63" i="2" s="1"/>
  <c r="F61" i="2"/>
  <c r="E61" i="2"/>
  <c r="F56" i="2"/>
  <c r="E56" i="2"/>
  <c r="G50" i="2"/>
  <c r="H50" i="2" s="1"/>
  <c r="G49" i="2"/>
  <c r="E53" i="2"/>
  <c r="F48" i="2"/>
  <c r="G46" i="2"/>
  <c r="H46" i="2" s="1"/>
  <c r="F45" i="2"/>
  <c r="E45" i="2"/>
  <c r="F41" i="2"/>
  <c r="E41" i="2"/>
  <c r="G37" i="2"/>
  <c r="H37" i="2" s="1"/>
  <c r="E38" i="2"/>
  <c r="G34" i="2"/>
  <c r="H34" i="2" s="1"/>
  <c r="G33" i="2"/>
  <c r="H33" i="2" s="1"/>
  <c r="E35" i="2"/>
  <c r="F30" i="2"/>
  <c r="E30" i="2"/>
  <c r="F28" i="2"/>
  <c r="E28" i="2"/>
  <c r="F15" i="2"/>
  <c r="E15" i="2"/>
  <c r="G8" i="2"/>
  <c r="G10" i="2" s="1"/>
  <c r="E80" i="2" l="1"/>
  <c r="G79" i="2"/>
  <c r="H79" i="2" s="1"/>
  <c r="G190" i="2"/>
  <c r="H190" i="2" s="1"/>
  <c r="G76" i="2"/>
  <c r="H76" i="2" s="1"/>
  <c r="G210" i="2"/>
  <c r="H210" i="2" s="1"/>
  <c r="F71" i="2"/>
  <c r="F83" i="2"/>
  <c r="G200" i="2"/>
  <c r="H200" i="2" s="1"/>
  <c r="E218" i="2"/>
  <c r="G73" i="2"/>
  <c r="H73" i="2" s="1"/>
  <c r="G77" i="2"/>
  <c r="H77" i="2" s="1"/>
  <c r="G82" i="2"/>
  <c r="H82" i="2" s="1"/>
  <c r="G112" i="2"/>
  <c r="H112" i="2" s="1"/>
  <c r="G201" i="2"/>
  <c r="H201" i="2" s="1"/>
  <c r="F66" i="2"/>
  <c r="G75" i="2"/>
  <c r="H75" i="2" s="1"/>
  <c r="E221" i="2"/>
  <c r="E224" i="2" s="1"/>
  <c r="G195" i="2"/>
  <c r="H195" i="2" s="1"/>
  <c r="G223" i="2"/>
  <c r="H223" i="2" s="1"/>
  <c r="G206" i="2"/>
  <c r="H206" i="2" s="1"/>
  <c r="G230" i="2"/>
  <c r="H230" i="2" s="1"/>
  <c r="G61" i="2"/>
  <c r="H61" i="2" s="1"/>
  <c r="G67" i="2"/>
  <c r="H67" i="2" s="1"/>
  <c r="F221" i="2"/>
  <c r="G198" i="2"/>
  <c r="H198" i="2" s="1"/>
  <c r="G222" i="2"/>
  <c r="H222" i="2" s="1"/>
  <c r="G62" i="2"/>
  <c r="H62" i="2" s="1"/>
  <c r="G191" i="2"/>
  <c r="H191" i="2" s="1"/>
  <c r="G227" i="2"/>
  <c r="H227" i="2" s="1"/>
  <c r="G211" i="2"/>
  <c r="H211" i="2" s="1"/>
  <c r="G232" i="2"/>
  <c r="H232" i="2" s="1"/>
  <c r="G192" i="2"/>
  <c r="H192" i="2" s="1"/>
  <c r="G212" i="2"/>
  <c r="H212" i="2" s="1"/>
  <c r="G229" i="2"/>
  <c r="H229" i="2" s="1"/>
  <c r="G193" i="2"/>
  <c r="H193" i="2" s="1"/>
  <c r="F204" i="2"/>
  <c r="G217" i="2"/>
  <c r="H217" i="2" s="1"/>
  <c r="F233" i="2"/>
  <c r="G233" i="2" s="1"/>
  <c r="H233" i="2" s="1"/>
  <c r="G228" i="2"/>
  <c r="H228" i="2" s="1"/>
  <c r="G219" i="2"/>
  <c r="H219" i="2" s="1"/>
  <c r="G74" i="2"/>
  <c r="H74" i="2" s="1"/>
  <c r="E83" i="2"/>
  <c r="G202" i="2"/>
  <c r="H202" i="2" s="1"/>
  <c r="F63" i="2"/>
  <c r="G63" i="2" s="1"/>
  <c r="H63" i="2" s="1"/>
  <c r="E71" i="2"/>
  <c r="G220" i="2"/>
  <c r="H220" i="2" s="1"/>
  <c r="G207" i="2"/>
  <c r="H207" i="2" s="1"/>
  <c r="G65" i="2"/>
  <c r="H65" i="2" s="1"/>
  <c r="G72" i="2"/>
  <c r="H72" i="2" s="1"/>
  <c r="E208" i="2"/>
  <c r="F215" i="2"/>
  <c r="G213" i="2"/>
  <c r="H213" i="2" s="1"/>
  <c r="E117" i="7"/>
  <c r="E119" i="7" s="1"/>
  <c r="G184" i="2"/>
  <c r="E139" i="2"/>
  <c r="G120" i="2"/>
  <c r="H120" i="2" s="1"/>
  <c r="G168" i="2"/>
  <c r="H168" i="2" s="1"/>
  <c r="G47" i="2"/>
  <c r="H47" i="2" s="1"/>
  <c r="G52" i="2"/>
  <c r="H52" i="2" s="1"/>
  <c r="G121" i="2"/>
  <c r="H121" i="2" s="1"/>
  <c r="G36" i="2"/>
  <c r="H36" i="2" s="1"/>
  <c r="G15" i="2"/>
  <c r="H15" i="2" s="1"/>
  <c r="G93" i="2"/>
  <c r="H93" i="2" s="1"/>
  <c r="G134" i="2"/>
  <c r="H134" i="2" s="1"/>
  <c r="G96" i="2"/>
  <c r="H96" i="2" s="1"/>
  <c r="G51" i="2"/>
  <c r="G124" i="2"/>
  <c r="H124" i="2" s="1"/>
  <c r="G31" i="2"/>
  <c r="H31" i="2" s="1"/>
  <c r="G107" i="2"/>
  <c r="H107" i="2" s="1"/>
  <c r="E92" i="2"/>
  <c r="G92" i="2" s="1"/>
  <c r="H92" i="2" s="1"/>
  <c r="G100" i="2"/>
  <c r="H100" i="2" s="1"/>
  <c r="G91" i="2"/>
  <c r="H91" i="2" s="1"/>
  <c r="E18" i="2"/>
  <c r="G117" i="7"/>
  <c r="G160" i="2"/>
  <c r="G166" i="2"/>
  <c r="G167" i="2"/>
  <c r="G170" i="2"/>
  <c r="H170" i="2" s="1"/>
  <c r="G162" i="2"/>
  <c r="G153" i="2"/>
  <c r="G159" i="2"/>
  <c r="H159" i="2" s="1"/>
  <c r="G157" i="2"/>
  <c r="G145" i="2"/>
  <c r="H145" i="2" s="1"/>
  <c r="G136" i="2"/>
  <c r="G122" i="2"/>
  <c r="G43" i="2"/>
  <c r="G40" i="2"/>
  <c r="G28" i="2"/>
  <c r="G97" i="2"/>
  <c r="H97" i="2" s="1"/>
  <c r="G94" i="2"/>
  <c r="H94" i="2" s="1"/>
  <c r="H12" i="2"/>
  <c r="E13" i="2"/>
  <c r="G30" i="2"/>
  <c r="H30" i="2" s="1"/>
  <c r="G42" i="2"/>
  <c r="H42" i="2" s="1"/>
  <c r="G158" i="2"/>
  <c r="G177" i="2"/>
  <c r="H177" i="2" s="1"/>
  <c r="G131" i="2"/>
  <c r="H131" i="2" s="1"/>
  <c r="G147" i="2"/>
  <c r="H147" i="2" s="1"/>
  <c r="G151" i="2"/>
  <c r="H151" i="2" s="1"/>
  <c r="G161" i="2"/>
  <c r="G138" i="2"/>
  <c r="H138" i="2" s="1"/>
  <c r="E48" i="2"/>
  <c r="E84" i="2" s="1"/>
  <c r="G137" i="2"/>
  <c r="H137" i="2" s="1"/>
  <c r="G39" i="2"/>
  <c r="G123" i="2"/>
  <c r="H123" i="2" s="1"/>
  <c r="G132" i="2"/>
  <c r="H132" i="2" s="1"/>
  <c r="G56" i="2"/>
  <c r="G141" i="2"/>
  <c r="G152" i="2"/>
  <c r="H152" i="2" s="1"/>
  <c r="G55" i="2"/>
  <c r="G128" i="2"/>
  <c r="G88" i="2"/>
  <c r="H88" i="2" s="1"/>
  <c r="F95" i="2"/>
  <c r="G95" i="2" s="1"/>
  <c r="H95" i="2" s="1"/>
  <c r="G98" i="2"/>
  <c r="H98" i="2" s="1"/>
  <c r="G111" i="2"/>
  <c r="H111" i="2" s="1"/>
  <c r="G114" i="2"/>
  <c r="H114" i="2" s="1"/>
  <c r="G108" i="2"/>
  <c r="H108" i="2" s="1"/>
  <c r="G109" i="2"/>
  <c r="H109" i="2" s="1"/>
  <c r="F22" i="2"/>
  <c r="G110" i="2"/>
  <c r="H110" i="2" s="1"/>
  <c r="G99" i="2"/>
  <c r="H99" i="2" s="1"/>
  <c r="D41" i="4"/>
  <c r="D51" i="4" s="1"/>
  <c r="G21" i="2"/>
  <c r="H21" i="2" s="1"/>
  <c r="E22" i="2"/>
  <c r="C7" i="1"/>
  <c r="C9" i="1" s="1"/>
  <c r="C13" i="1" s="1"/>
  <c r="G17" i="2"/>
  <c r="H17" i="2" s="1"/>
  <c r="E6" i="1"/>
  <c r="F6" i="1" s="1"/>
  <c r="H10" i="2"/>
  <c r="H8" i="2"/>
  <c r="G45" i="2"/>
  <c r="H45" i="2" s="1"/>
  <c r="G140" i="2"/>
  <c r="H140" i="2" s="1"/>
  <c r="F143" i="2"/>
  <c r="G143" i="2" s="1"/>
  <c r="H143" i="2" s="1"/>
  <c r="F126" i="2"/>
  <c r="E66" i="2"/>
  <c r="F130" i="2"/>
  <c r="G130" i="2" s="1"/>
  <c r="H130" i="2" s="1"/>
  <c r="G127" i="2"/>
  <c r="H127" i="2" s="1"/>
  <c r="G164" i="2"/>
  <c r="F196" i="2"/>
  <c r="F18" i="4"/>
  <c r="G18" i="4" s="1"/>
  <c r="D7" i="1"/>
  <c r="D9" i="1" s="1"/>
  <c r="D13" i="1" s="1"/>
  <c r="D119" i="7"/>
  <c r="G119" i="7" s="1"/>
  <c r="H119" i="7" s="1"/>
  <c r="F45" i="8"/>
  <c r="G45" i="8" s="1"/>
  <c r="G29" i="2"/>
  <c r="H29" i="2" s="1"/>
  <c r="G44" i="2"/>
  <c r="G64" i="2"/>
  <c r="H64" i="2" s="1"/>
  <c r="G68" i="2"/>
  <c r="H68" i="2" s="1"/>
  <c r="G78" i="2"/>
  <c r="H78" i="2" s="1"/>
  <c r="F80" i="2"/>
  <c r="E101" i="2"/>
  <c r="G182" i="2"/>
  <c r="E196" i="2"/>
  <c r="F27" i="9"/>
  <c r="G27" i="9" s="1"/>
  <c r="E48" i="9"/>
  <c r="F48" i="9" s="1"/>
  <c r="G48" i="9" s="1"/>
  <c r="E112" i="10"/>
  <c r="F112" i="10" s="1"/>
  <c r="G112" i="10" s="1"/>
  <c r="F71" i="10"/>
  <c r="G71" i="10" s="1"/>
  <c r="G14" i="2"/>
  <c r="H14" i="2" s="1"/>
  <c r="F18" i="2"/>
  <c r="G16" i="2"/>
  <c r="H16" i="2" s="1"/>
  <c r="G20" i="2"/>
  <c r="H20" i="2" s="1"/>
  <c r="G27" i="2"/>
  <c r="F35" i="2"/>
  <c r="G35" i="2" s="1"/>
  <c r="H35" i="2" s="1"/>
  <c r="G41" i="2"/>
  <c r="G113" i="2"/>
  <c r="H113" i="2" s="1"/>
  <c r="G199" i="2"/>
  <c r="H199" i="2" s="1"/>
  <c r="F208" i="2"/>
  <c r="G216" i="2"/>
  <c r="H216" i="2" s="1"/>
  <c r="F218" i="2"/>
  <c r="F224" i="2"/>
  <c r="F40" i="4"/>
  <c r="G40" i="4" s="1"/>
  <c r="F22" i="8"/>
  <c r="G22" i="8" s="1"/>
  <c r="E49" i="8"/>
  <c r="G133" i="2"/>
  <c r="H133" i="2" s="1"/>
  <c r="F68" i="8"/>
  <c r="G68" i="8" s="1"/>
  <c r="E71" i="8"/>
  <c r="F71" i="8" s="1"/>
  <c r="G71" i="8" s="1"/>
  <c r="E105" i="8"/>
  <c r="F83" i="8"/>
  <c r="G83" i="8" s="1"/>
  <c r="G32" i="2"/>
  <c r="H32" i="2" s="1"/>
  <c r="G54" i="2"/>
  <c r="G81" i="2"/>
  <c r="G135" i="2"/>
  <c r="H135" i="2" s="1"/>
  <c r="E149" i="2"/>
  <c r="E173" i="2" s="1"/>
  <c r="G174" i="2"/>
  <c r="H174" i="2" s="1"/>
  <c r="F175" i="2"/>
  <c r="G175" i="2" s="1"/>
  <c r="H175" i="2" s="1"/>
  <c r="G179" i="2"/>
  <c r="F181" i="2"/>
  <c r="G181" i="2" s="1"/>
  <c r="F226" i="2"/>
  <c r="G226" i="2" s="1"/>
  <c r="H226" i="2" s="1"/>
  <c r="G225" i="2"/>
  <c r="H225" i="2" s="1"/>
  <c r="F59" i="8"/>
  <c r="G59" i="8" s="1"/>
  <c r="G178" i="2"/>
  <c r="H178" i="2" s="1"/>
  <c r="D71" i="8"/>
  <c r="F66" i="8"/>
  <c r="G66" i="8" s="1"/>
  <c r="F101" i="2"/>
  <c r="E76" i="8"/>
  <c r="F73" i="8"/>
  <c r="G73" i="8" s="1"/>
  <c r="F38" i="2"/>
  <c r="G38" i="2" s="1"/>
  <c r="H38" i="2" s="1"/>
  <c r="G106" i="2"/>
  <c r="H106" i="2" s="1"/>
  <c r="F89" i="8"/>
  <c r="G89" i="8" s="1"/>
  <c r="G19" i="2"/>
  <c r="H19" i="2" s="1"/>
  <c r="F53" i="2"/>
  <c r="G53" i="2" s="1"/>
  <c r="H53" i="2" s="1"/>
  <c r="G89" i="2"/>
  <c r="H89" i="2" s="1"/>
  <c r="G194" i="2"/>
  <c r="H194" i="2" s="1"/>
  <c r="F58" i="8"/>
  <c r="G58" i="8" s="1"/>
  <c r="G125" i="2"/>
  <c r="H125" i="2" s="1"/>
  <c r="D112" i="11"/>
  <c r="F13" i="2"/>
  <c r="G148" i="2"/>
  <c r="H148" i="2" s="1"/>
  <c r="G163" i="2"/>
  <c r="E215" i="2"/>
  <c r="F22" i="4"/>
  <c r="G22" i="4" s="1"/>
  <c r="G72" i="7"/>
  <c r="H72" i="7" s="1"/>
  <c r="G106" i="7"/>
  <c r="H106" i="7" s="1"/>
  <c r="D76" i="8"/>
  <c r="G142" i="2"/>
  <c r="H142" i="2" s="1"/>
  <c r="F81" i="10"/>
  <c r="E105" i="10"/>
  <c r="F105" i="10" s="1"/>
  <c r="G105" i="10" s="1"/>
  <c r="E112" i="11"/>
  <c r="F71" i="11"/>
  <c r="G71" i="11" s="1"/>
  <c r="F105" i="13"/>
  <c r="G105" i="13" s="1"/>
  <c r="F231" i="2"/>
  <c r="G231" i="2" s="1"/>
  <c r="H231" i="2" s="1"/>
  <c r="D49" i="7"/>
  <c r="G27" i="7"/>
  <c r="G154" i="2"/>
  <c r="G169" i="2"/>
  <c r="H169" i="2" s="1"/>
  <c r="G203" i="2"/>
  <c r="H203" i="2" s="1"/>
  <c r="G214" i="2"/>
  <c r="H214" i="2" s="1"/>
  <c r="D59" i="8"/>
  <c r="D72" i="8" s="1"/>
  <c r="D119" i="8" s="1"/>
  <c r="F53" i="8"/>
  <c r="G53" i="8" s="1"/>
  <c r="D105" i="8"/>
  <c r="D106" i="8" s="1"/>
  <c r="E105" i="9"/>
  <c r="F105" i="9" s="1"/>
  <c r="G105" i="9" s="1"/>
  <c r="F81" i="9"/>
  <c r="F110" i="9"/>
  <c r="G110" i="9" s="1"/>
  <c r="F75" i="8"/>
  <c r="G75" i="8" s="1"/>
  <c r="E71" i="9"/>
  <c r="F104" i="9"/>
  <c r="G104" i="9" s="1"/>
  <c r="F27" i="11"/>
  <c r="G27" i="11" s="1"/>
  <c r="E204" i="2"/>
  <c r="G205" i="2"/>
  <c r="H205" i="2" s="1"/>
  <c r="F63" i="8"/>
  <c r="G63" i="8" s="1"/>
  <c r="F111" i="8"/>
  <c r="G111" i="8" s="1"/>
  <c r="F27" i="10"/>
  <c r="G27" i="10" s="1"/>
  <c r="D48" i="10"/>
  <c r="E113" i="17"/>
  <c r="E115" i="17" s="1"/>
  <c r="F22" i="11"/>
  <c r="D48" i="13"/>
  <c r="D112" i="13"/>
  <c r="D71" i="15"/>
  <c r="D112" i="15" s="1"/>
  <c r="F58" i="15"/>
  <c r="G58" i="15" s="1"/>
  <c r="F72" i="17"/>
  <c r="G59" i="17"/>
  <c r="H59" i="17" s="1"/>
  <c r="D112" i="12"/>
  <c r="F62" i="13"/>
  <c r="G62" i="13" s="1"/>
  <c r="E71" i="13"/>
  <c r="D112" i="14"/>
  <c r="F107" i="14"/>
  <c r="F33" i="8"/>
  <c r="F65" i="8"/>
  <c r="G65" i="8" s="1"/>
  <c r="F88" i="8"/>
  <c r="G88" i="8" s="1"/>
  <c r="E108" i="8"/>
  <c r="F108" i="8" s="1"/>
  <c r="G108" i="8" s="1"/>
  <c r="F107" i="8"/>
  <c r="G107" i="8" s="1"/>
  <c r="F114" i="8"/>
  <c r="G114" i="8" s="1"/>
  <c r="D71" i="9"/>
  <c r="D112" i="9" s="1"/>
  <c r="E48" i="10"/>
  <c r="F48" i="10" s="1"/>
  <c r="G48" i="10" s="1"/>
  <c r="F105" i="11"/>
  <c r="G105" i="11" s="1"/>
  <c r="E112" i="15"/>
  <c r="D40" i="8"/>
  <c r="D49" i="8" s="1"/>
  <c r="F62" i="8"/>
  <c r="G62" i="8" s="1"/>
  <c r="F110" i="8"/>
  <c r="G110" i="8" s="1"/>
  <c r="F118" i="8"/>
  <c r="G118" i="8" s="1"/>
  <c r="F22" i="14"/>
  <c r="G22" i="14" s="1"/>
  <c r="E48" i="14"/>
  <c r="E48" i="11"/>
  <c r="F48" i="11" s="1"/>
  <c r="G48" i="11" s="1"/>
  <c r="F107" i="11"/>
  <c r="E105" i="12"/>
  <c r="F105" i="12" s="1"/>
  <c r="G105" i="12" s="1"/>
  <c r="F104" i="13"/>
  <c r="G104" i="13" s="1"/>
  <c r="F13" i="14"/>
  <c r="F70" i="15"/>
  <c r="F58" i="12"/>
  <c r="G58" i="12" s="1"/>
  <c r="F75" i="12"/>
  <c r="F22" i="13"/>
  <c r="E48" i="13"/>
  <c r="F48" i="13" s="1"/>
  <c r="G48" i="13" s="1"/>
  <c r="F75" i="13"/>
  <c r="G75" i="13" s="1"/>
  <c r="G82" i="17"/>
  <c r="D106" i="17"/>
  <c r="D113" i="17" s="1"/>
  <c r="D105" i="11"/>
  <c r="E48" i="12"/>
  <c r="F48" i="12" s="1"/>
  <c r="G48" i="12" s="1"/>
  <c r="E71" i="12"/>
  <c r="D48" i="14"/>
  <c r="E105" i="15"/>
  <c r="F105" i="15" s="1"/>
  <c r="F81" i="15"/>
  <c r="E106" i="17"/>
  <c r="D49" i="17"/>
  <c r="G49" i="17" s="1"/>
  <c r="H49" i="17" s="1"/>
  <c r="E71" i="14"/>
  <c r="E105" i="14"/>
  <c r="F105" i="14" s="1"/>
  <c r="G105" i="14" s="1"/>
  <c r="G66" i="2" l="1"/>
  <c r="H66" i="2" s="1"/>
  <c r="G224" i="2"/>
  <c r="H224" i="2" s="1"/>
  <c r="G218" i="2"/>
  <c r="H218" i="2" s="1"/>
  <c r="G71" i="2"/>
  <c r="H71" i="2" s="1"/>
  <c r="G221" i="2"/>
  <c r="H221" i="2" s="1"/>
  <c r="G80" i="2"/>
  <c r="H80" i="2" s="1"/>
  <c r="E23" i="2"/>
  <c r="G215" i="2"/>
  <c r="H215" i="2" s="1"/>
  <c r="F23" i="2"/>
  <c r="E13" i="1"/>
  <c r="F13" i="1" s="1"/>
  <c r="G208" i="2"/>
  <c r="H208" i="2" s="1"/>
  <c r="G204" i="2"/>
  <c r="H204" i="2" s="1"/>
  <c r="E186" i="2"/>
  <c r="E57" i="2"/>
  <c r="G48" i="2"/>
  <c r="H48" i="2" s="1"/>
  <c r="F84" i="2"/>
  <c r="G84" i="2" s="1"/>
  <c r="H84" i="2" s="1"/>
  <c r="E102" i="2"/>
  <c r="E115" i="2" s="1"/>
  <c r="G18" i="2"/>
  <c r="H18" i="2" s="1"/>
  <c r="G13" i="2"/>
  <c r="H13" i="2" s="1"/>
  <c r="G22" i="2"/>
  <c r="H22" i="2" s="1"/>
  <c r="E7" i="1"/>
  <c r="F7" i="1" s="1"/>
  <c r="G101" i="2"/>
  <c r="H101" i="2" s="1"/>
  <c r="F23" i="4"/>
  <c r="G23" i="4" s="1"/>
  <c r="E112" i="9"/>
  <c r="F112" i="9" s="1"/>
  <c r="G112" i="9" s="1"/>
  <c r="F71" i="9"/>
  <c r="G71" i="9" s="1"/>
  <c r="H81" i="2"/>
  <c r="G83" i="2"/>
  <c r="H83" i="2" s="1"/>
  <c r="E209" i="2"/>
  <c r="E234" i="2" s="1"/>
  <c r="F112" i="15"/>
  <c r="G112" i="15" s="1"/>
  <c r="F113" i="17"/>
  <c r="G113" i="17" s="1"/>
  <c r="H113" i="17" s="1"/>
  <c r="G72" i="17"/>
  <c r="H72" i="17" s="1"/>
  <c r="F112" i="11"/>
  <c r="G112" i="11" s="1"/>
  <c r="F71" i="15"/>
  <c r="G71" i="15" s="1"/>
  <c r="F71" i="13"/>
  <c r="G71" i="13" s="1"/>
  <c r="E112" i="13"/>
  <c r="F112" i="13" s="1"/>
  <c r="G112" i="13" s="1"/>
  <c r="H27" i="7"/>
  <c r="G49" i="7"/>
  <c r="H49" i="7" s="1"/>
  <c r="G149" i="2"/>
  <c r="H149" i="2" s="1"/>
  <c r="E106" i="8"/>
  <c r="F106" i="8" s="1"/>
  <c r="G106" i="8" s="1"/>
  <c r="F105" i="8"/>
  <c r="G105" i="8" s="1"/>
  <c r="G196" i="2"/>
  <c r="H196" i="2" s="1"/>
  <c r="F209" i="2"/>
  <c r="F234" i="2" s="1"/>
  <c r="F71" i="14"/>
  <c r="G71" i="14" s="1"/>
  <c r="E112" i="14"/>
  <c r="F112" i="14" s="1"/>
  <c r="G112" i="14" s="1"/>
  <c r="G106" i="17"/>
  <c r="H106" i="17" s="1"/>
  <c r="F76" i="8"/>
  <c r="G76" i="8" s="1"/>
  <c r="F102" i="2"/>
  <c r="F139" i="2"/>
  <c r="G126" i="2"/>
  <c r="H126" i="2" s="1"/>
  <c r="E9" i="1"/>
  <c r="F9" i="1" s="1"/>
  <c r="E51" i="4"/>
  <c r="F51" i="4" s="1"/>
  <c r="G51" i="4" s="1"/>
  <c r="F41" i="4"/>
  <c r="G41" i="4" s="1"/>
  <c r="E112" i="12"/>
  <c r="F112" i="12" s="1"/>
  <c r="G112" i="12" s="1"/>
  <c r="F71" i="12"/>
  <c r="G71" i="12" s="1"/>
  <c r="E72" i="8"/>
  <c r="F48" i="14"/>
  <c r="G48" i="14" s="1"/>
  <c r="G150" i="2"/>
  <c r="H150" i="2" s="1"/>
  <c r="F172" i="2"/>
  <c r="F49" i="8"/>
  <c r="G49" i="8" s="1"/>
  <c r="F40" i="8"/>
  <c r="G40" i="8" s="1"/>
  <c r="F57" i="2"/>
  <c r="G172" i="2" l="1"/>
  <c r="H172" i="2" s="1"/>
  <c r="F173" i="2"/>
  <c r="G173" i="2" s="1"/>
  <c r="H173" i="2" s="1"/>
  <c r="G57" i="2"/>
  <c r="H57" i="2" s="1"/>
  <c r="G23" i="2"/>
  <c r="H23" i="2" s="1"/>
  <c r="G234" i="2"/>
  <c r="H234" i="2" s="1"/>
  <c r="E119" i="8"/>
  <c r="F119" i="8" s="1"/>
  <c r="G119" i="8" s="1"/>
  <c r="F72" i="8"/>
  <c r="G72" i="8" s="1"/>
  <c r="G139" i="2"/>
  <c r="H139" i="2" s="1"/>
  <c r="G115" i="2"/>
  <c r="H115" i="2" s="1"/>
  <c r="G102" i="2"/>
  <c r="H102" i="2" s="1"/>
  <c r="G209" i="2"/>
  <c r="H209" i="2" s="1"/>
  <c r="F186" i="2" l="1"/>
  <c r="G186" i="2" s="1"/>
  <c r="H186" i="2" s="1"/>
</calcChain>
</file>

<file path=xl/sharedStrings.xml><?xml version="1.0" encoding="utf-8"?>
<sst xmlns="http://schemas.openxmlformats.org/spreadsheetml/2006/main" count="2848" uniqueCount="436">
  <si>
    <t>&lt;세출&gt;                                                                                                                                                                                                      (단위:원)</t>
  </si>
  <si>
    <t>&lt;세입&gt;                                                                                                                                                                                                        (단위:원)</t>
  </si>
  <si>
    <r>
      <t xml:space="preserve">■ 예산금액 : </t>
    </r>
    <r>
      <rPr>
        <sz val="12"/>
        <color rgb="FF000000"/>
        <rFont val="맑은 고딕"/>
        <family val="3"/>
        <charset val="129"/>
      </rPr>
      <t xml:space="preserve">2025년 예산(안) 총액  </t>
    </r>
    <r>
      <rPr>
        <b/>
        <u/>
        <sz val="12"/>
        <color rgb="FF000000"/>
        <rFont val="맑은 고딕"/>
        <family val="3"/>
        <charset val="129"/>
      </rPr>
      <t xml:space="preserve">                 원</t>
    </r>
    <r>
      <rPr>
        <b/>
        <sz val="12"/>
        <color rgb="FF000000"/>
        <rFont val="맑은 고딕"/>
        <family val="3"/>
        <charset val="129"/>
      </rPr>
      <t xml:space="preserve">
                  </t>
    </r>
    <r>
      <rPr>
        <sz val="12"/>
        <color rgb="FF000000"/>
        <rFont val="맑은 고딕"/>
        <family val="3"/>
        <charset val="129"/>
      </rPr>
      <t>2024년 예산 총액</t>
    </r>
    <r>
      <rPr>
        <b/>
        <sz val="12"/>
        <color rgb="FF000000"/>
        <rFont val="맑은 고딕"/>
        <family val="3"/>
        <charset val="129"/>
      </rPr>
      <t xml:space="preserve">  </t>
    </r>
    <r>
      <rPr>
        <b/>
        <u/>
        <sz val="12"/>
        <color rgb="FF000000"/>
        <rFont val="맑은 고딕"/>
        <family val="3"/>
        <charset val="129"/>
      </rPr>
      <t xml:space="preserve">                   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 </t>
    </r>
    <r>
      <rPr>
        <b/>
        <sz val="12"/>
        <color rgb="FF000000"/>
        <rFont val="맑은 고딕"/>
        <family val="3"/>
        <charset val="129"/>
      </rPr>
      <t xml:space="preserve">0% </t>
    </r>
    <r>
      <rPr>
        <b/>
        <sz val="12"/>
        <color rgb="FFFF0000"/>
        <rFont val="맑은 고딕"/>
        <family val="3"/>
        <charset val="129"/>
      </rPr>
      <t>증가</t>
    </r>
  </si>
  <si>
    <r>
      <t xml:space="preserve">■ 예산금액 : </t>
    </r>
    <r>
      <rPr>
        <sz val="12"/>
        <color rgb="FF000000"/>
        <rFont val="맑은 고딕"/>
        <family val="3"/>
        <charset val="129"/>
      </rPr>
      <t xml:space="preserve">2025년 예산(안) 총액 </t>
    </r>
    <r>
      <rPr>
        <b/>
        <u/>
        <sz val="12"/>
        <color rgb="FF000000"/>
        <rFont val="맑은 고딕"/>
        <family val="3"/>
        <charset val="129"/>
      </rPr>
      <t xml:space="preserve">                     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>2024년 예산 총액</t>
    </r>
    <r>
      <rPr>
        <b/>
        <sz val="12"/>
        <color rgb="FF000000"/>
        <rFont val="맑은 고딕"/>
        <family val="3"/>
        <charset val="129"/>
      </rPr>
      <t xml:space="preserve">  </t>
    </r>
    <r>
      <rPr>
        <b/>
        <u/>
        <sz val="12"/>
        <color rgb="FF000000"/>
        <rFont val="맑은 고딕"/>
        <family val="3"/>
        <charset val="129"/>
      </rPr>
      <t xml:space="preserve">                   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 </t>
    </r>
    <r>
      <rPr>
        <b/>
        <sz val="12"/>
        <color rgb="FF000000"/>
        <rFont val="맑은 고딕"/>
        <family val="3"/>
        <charset val="129"/>
      </rPr>
      <t xml:space="preserve">0% </t>
    </r>
    <r>
      <rPr>
        <b/>
        <sz val="12"/>
        <color rgb="FFFF0000"/>
        <rFont val="맑은 고딕"/>
        <family val="3"/>
        <charset val="129"/>
      </rPr>
      <t>증가</t>
    </r>
  </si>
  <si>
    <t>&lt;세 출&gt;                                                                                                                                                                                                           (단위: 원)</t>
  </si>
  <si>
    <r>
      <rPr>
        <b/>
        <sz val="13"/>
        <color rgb="FF000000"/>
        <rFont val="맑은 고딕"/>
        <family val="3"/>
        <charset val="129"/>
      </rPr>
      <t xml:space="preserve">&lt;세 출&gt;  </t>
    </r>
    <r>
      <rPr>
        <b/>
        <sz val="12"/>
        <color rgb="FF000000"/>
        <rFont val="맑은 고딕"/>
        <family val="3"/>
        <charset val="129"/>
      </rPr>
      <t xml:space="preserve">                                                                                                                                                                                    (단위:원)</t>
    </r>
  </si>
  <si>
    <t>&lt;세 출&gt;                                                                                                                                                                                    (단위: 원)</t>
  </si>
  <si>
    <t>2026년 예산(안)
(B)</t>
  </si>
  <si>
    <t>2026년 예산(안)(B)</t>
  </si>
  <si>
    <t>2024년 예산
(A)</t>
  </si>
  <si>
    <t>기타예금이자수입(후원금)</t>
  </si>
  <si>
    <t>시설환경개선부담금 지출</t>
  </si>
  <si>
    <t>2025년 예산
(A)</t>
  </si>
  <si>
    <t>결산대비 
예산 비율(%)</t>
  </si>
  <si>
    <t>금월잔액
(차기이월금)</t>
  </si>
  <si>
    <t>적립금 및 준비금(특별회계)</t>
  </si>
  <si>
    <t>전년도이월금
(후원금)</t>
  </si>
  <si>
    <t>사회복지법인YWCA복지사업단</t>
  </si>
  <si>
    <t>입소자(이용자)부담금 수입</t>
  </si>
  <si>
    <t>시설회계(부산강서어린이집)</t>
  </si>
  <si>
    <t>공공요금 및 제세공과금</t>
  </si>
  <si>
    <t>2025년 예산(안)(B)</t>
  </si>
  <si>
    <t xml:space="preserve">                                              (단위: 원)</t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</si>
  <si>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</si>
  <si>
    <t>2024년 
추경예산(안)(B)</t>
  </si>
  <si>
    <t>운영충당적립금 및 환경개선준비금</t>
  </si>
  <si>
    <t>2024년 결산
(1월~8월)</t>
  </si>
  <si>
    <t>2024년 결산
(1월~7월)</t>
  </si>
  <si>
    <t>2024년 추경예산(안)(B)</t>
  </si>
  <si>
    <t>사회복지법인 YWCA 복지사업단</t>
  </si>
  <si>
    <t>2024년 추경예산(안)
(B)</t>
  </si>
  <si>
    <t>2024년 결산
(1월~11월)</t>
  </si>
  <si>
    <t>운영충당 적립금 및 환경 개선준비금</t>
  </si>
  <si>
    <t> 2026년도 서울지부 예산(안)</t>
  </si>
  <si>
    <t>2025년 추경예산(안)
(B)</t>
  </si>
  <si>
    <t> 2026년도 본부사무국 예산(안)</t>
  </si>
  <si>
    <t> 2026년도 부산지부 예산(안)</t>
  </si>
  <si>
    <t>2026.1.1~2026.12.31</t>
  </si>
  <si>
    <t>&lt;세 입&gt;                                                                                                                                                                                 (단위:원)</t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</si>
  <si>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</si>
  <si>
    <r>
      <t xml:space="preserve">■ 추경금액 : </t>
    </r>
    <r>
      <rPr>
        <sz val="12"/>
        <color rgb="FF000000"/>
        <rFont val="맑은 고딕"/>
        <family val="3"/>
        <charset val="129"/>
      </rPr>
      <t>2024년 추경예산(안) 총액</t>
    </r>
    <r>
      <rPr>
        <b/>
        <sz val="12"/>
        <color rgb="FF000000"/>
        <rFont val="맑은 고딕"/>
        <family val="3"/>
        <charset val="129"/>
      </rPr>
      <t xml:space="preserve">   </t>
    </r>
    <r>
      <rPr>
        <b/>
        <u/>
        <sz val="12"/>
        <color rgb="FF000000"/>
        <rFont val="맑은 고딕"/>
        <family val="3"/>
        <charset val="129"/>
      </rPr>
      <t xml:space="preserve">                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 xml:space="preserve">2024년 예산 총액 </t>
    </r>
    <r>
      <rPr>
        <b/>
        <u/>
        <sz val="12"/>
        <color rgb="FF000000"/>
        <rFont val="맑은 고딕"/>
        <family val="3"/>
        <charset val="129"/>
      </rPr>
      <t xml:space="preserve">                        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</t>
    </r>
    <r>
      <rPr>
        <b/>
        <sz val="12"/>
        <color rgb="FF000000"/>
        <rFont val="맑은 고딕"/>
        <family val="3"/>
        <charset val="129"/>
      </rPr>
      <t xml:space="preserve"> 0% </t>
    </r>
    <r>
      <rPr>
        <b/>
        <sz val="12"/>
        <color rgb="FFFF0000"/>
        <rFont val="맑은 고딕"/>
        <family val="3"/>
        <charset val="129"/>
      </rPr>
      <t>증가</t>
    </r>
  </si>
  <si>
    <t>&lt;세 입&gt;                                                                                                                                                                       (단위:원)</t>
  </si>
  <si>
    <r>
      <rPr>
        <b/>
        <sz val="13"/>
        <color rgb="FF000000"/>
        <rFont val="맑은 고딕"/>
        <family val="3"/>
        <charset val="129"/>
      </rPr>
      <t xml:space="preserve">&lt;세 입&gt;  </t>
    </r>
    <r>
      <rPr>
        <b/>
        <sz val="11"/>
        <color rgb="FF000000"/>
        <rFont val="맑은 고딕"/>
        <family val="3"/>
        <charset val="129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(단위:원)</t>
    </r>
  </si>
  <si>
    <t>&lt;세출&gt;                                                                                                                                                                                                                                                              (단위:원)</t>
  </si>
  <si>
    <r>
      <rPr>
        <b/>
        <sz val="13"/>
        <color rgb="FF000000"/>
        <rFont val="맑은 고딕"/>
        <family val="3"/>
        <charset val="129"/>
      </rPr>
      <t>&lt;세 입&gt;</t>
    </r>
    <r>
      <rPr>
        <b/>
        <sz val="11"/>
        <color rgb="FF000000"/>
        <rFont val="맑은 고딕"/>
        <family val="3"/>
        <charset val="129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/r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</si>
  <si>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(단위:원)</t>
  </si>
  <si>
    <t>&lt;세출&gt;                                                                                                                                                                                                                                                             (단위:원)</t>
  </si>
  <si>
    <t>&lt;세 입&gt;                                                                                                                                                                                                               (단위:원)</t>
  </si>
  <si>
    <r>
      <t xml:space="preserve">■ 예산금액 : </t>
    </r>
    <r>
      <rPr>
        <sz val="12"/>
        <color rgb="FF000000"/>
        <rFont val="맑은 고딕"/>
        <family val="3"/>
        <charset val="129"/>
      </rPr>
      <t>2025년 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 xml:space="preserve">               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 xml:space="preserve">2024년 예산 총액 </t>
    </r>
    <r>
      <rPr>
        <u/>
        <sz val="12"/>
        <color rgb="FF000000"/>
        <rFont val="맑은 고딕"/>
        <family val="3"/>
        <charset val="129"/>
      </rPr>
      <t xml:space="preserve">                 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 0%</t>
    </r>
  </si>
  <si>
    <r>
      <t xml:space="preserve">■ 추경금액 : </t>
    </r>
    <r>
      <rPr>
        <sz val="12"/>
        <color rgb="FF000000"/>
        <rFont val="맑은 고딕"/>
        <family val="3"/>
        <charset val="129"/>
      </rPr>
      <t>2024년 추경예산(안)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 xml:space="preserve">               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 xml:space="preserve">2024년 예산 총액 </t>
    </r>
    <r>
      <rPr>
        <u/>
        <sz val="12"/>
        <color rgb="FF000000"/>
        <rFont val="맑은 고딕"/>
        <family val="3"/>
        <charset val="129"/>
      </rPr>
      <t xml:space="preserve">                  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</t>
    </r>
    <r>
      <rPr>
        <b/>
        <sz val="12"/>
        <color rgb="FF000000"/>
        <rFont val="맑은 고딕"/>
        <family val="3"/>
        <charset val="129"/>
      </rPr>
      <t xml:space="preserve">     % </t>
    </r>
  </si>
  <si>
    <r>
      <t xml:space="preserve">■ 예산금액 : </t>
    </r>
    <r>
      <rPr>
        <sz val="12"/>
        <color rgb="FF000000"/>
        <rFont val="맑은 고딕"/>
        <family val="3"/>
        <charset val="129"/>
      </rPr>
      <t>2025년 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 xml:space="preserve">                 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>2024년 예산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 xml:space="preserve">                      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 0%</t>
    </r>
  </si>
  <si>
    <r>
      <t xml:space="preserve">■ 예산금액 : </t>
    </r>
    <r>
      <rPr>
        <sz val="12"/>
        <color rgb="FF000000"/>
        <rFont val="맑은 고딕"/>
        <family val="3"/>
        <charset val="129"/>
      </rPr>
      <t>2025년 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 xml:space="preserve">               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 xml:space="preserve">2024년 예산 총액  </t>
    </r>
    <r>
      <rPr>
        <b/>
        <u/>
        <sz val="12"/>
        <color rgb="FF000000"/>
        <rFont val="맑은 고딕"/>
        <family val="3"/>
        <charset val="129"/>
      </rPr>
      <t xml:space="preserve">               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</t>
    </r>
    <r>
      <rPr>
        <b/>
        <sz val="12"/>
        <color rgb="FF000000"/>
        <rFont val="맑은 고딕"/>
        <family val="3"/>
        <charset val="129"/>
      </rPr>
      <t xml:space="preserve">    0% </t>
    </r>
    <r>
      <rPr>
        <b/>
        <sz val="12"/>
        <color rgb="FFFF0000"/>
        <rFont val="맑은 고딕"/>
        <family val="3"/>
        <charset val="129"/>
      </rPr>
      <t>증가</t>
    </r>
  </si>
  <si>
    <r>
      <t xml:space="preserve">■ 예산금액 : </t>
    </r>
    <r>
      <rPr>
        <sz val="12"/>
        <color rgb="FF000000"/>
        <rFont val="맑은 고딕"/>
        <family val="3"/>
        <charset val="129"/>
      </rPr>
      <t>2025년 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 xml:space="preserve">                   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>2024년 예산 총액</t>
    </r>
    <r>
      <rPr>
        <b/>
        <sz val="12"/>
        <color rgb="FF000000"/>
        <rFont val="맑은 고딕"/>
        <family val="3"/>
        <charset val="129"/>
      </rPr>
      <t xml:space="preserve">  </t>
    </r>
    <r>
      <rPr>
        <b/>
        <u/>
        <sz val="12"/>
        <color rgb="FF000000"/>
        <rFont val="맑은 고딕"/>
        <family val="3"/>
        <charset val="129"/>
      </rPr>
      <t xml:space="preserve">                  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 0%</t>
    </r>
  </si>
  <si>
    <r>
      <t xml:space="preserve">■ 추경금액 : </t>
    </r>
    <r>
      <rPr>
        <sz val="12"/>
        <color rgb="FF000000"/>
        <rFont val="맑은 고딕"/>
        <family val="3"/>
        <charset val="129"/>
      </rPr>
      <t>2024년 추경예산(안)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 xml:space="preserve">                  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>2024년 예산 총액</t>
    </r>
    <r>
      <rPr>
        <b/>
        <u/>
        <sz val="12"/>
        <color rgb="FF000000"/>
        <rFont val="맑은 고딕"/>
        <family val="3"/>
        <charset val="129"/>
      </rPr>
      <t xml:space="preserve">                     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 0%</t>
    </r>
  </si>
  <si>
    <t>2024년 강서구지역자활센터(장기요양사업) 추경예산(안) 총괄</t>
  </si>
  <si>
    <r>
      <t xml:space="preserve">■ 예산금액 : </t>
    </r>
    <r>
      <rPr>
        <sz val="12"/>
        <color rgb="FF000000"/>
        <rFont val="맑은 고딕"/>
        <family val="3"/>
        <charset val="129"/>
      </rPr>
      <t>2025년 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FF0000"/>
        <rFont val="맑은 고딕"/>
        <family val="3"/>
        <charset val="129"/>
      </rPr>
      <t>155,806,600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>2024년 예산 총액</t>
    </r>
    <r>
      <rPr>
        <b/>
        <u/>
        <sz val="12"/>
        <color rgb="FF000000"/>
        <rFont val="맑은 고딕"/>
        <family val="3"/>
        <charset val="129"/>
      </rPr>
      <t xml:space="preserve">  1</t>
    </r>
    <r>
      <rPr>
        <b/>
        <u/>
        <sz val="12"/>
        <color rgb="FFFF0000"/>
        <rFont val="맑은 고딕"/>
        <family val="3"/>
        <charset val="129"/>
      </rPr>
      <t>55,806,000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 0%</t>
    </r>
  </si>
  <si>
    <r>
      <t xml:space="preserve">2026년 예산(안) </t>
    </r>
    <r>
      <rPr>
        <b/>
        <u/>
        <sz val="22"/>
        <color rgb="FF2F5597"/>
        <rFont val="맑은 고딕"/>
        <family val="3"/>
        <charset val="129"/>
      </rPr>
      <t>지부별</t>
    </r>
    <r>
      <rPr>
        <b/>
        <u/>
        <sz val="22"/>
        <color rgb="FF000000"/>
        <rFont val="맑은 고딕"/>
        <family val="3"/>
        <charset val="129"/>
      </rPr>
      <t xml:space="preserve"> 총괄표</t>
    </r>
  </si>
  <si>
    <t>전입금</t>
  </si>
  <si>
    <t>예비비</t>
  </si>
  <si>
    <t>반환금</t>
  </si>
  <si>
    <t>총계</t>
  </si>
  <si>
    <t>항</t>
  </si>
  <si>
    <t>합계</t>
  </si>
  <si>
    <t>행사비</t>
  </si>
  <si>
    <t>생계비</t>
  </si>
  <si>
    <t>인건비</t>
  </si>
  <si>
    <t>보육료</t>
  </si>
  <si>
    <t>급여</t>
  </si>
  <si>
    <t>잡지출</t>
  </si>
  <si>
    <t>의료비</t>
  </si>
  <si>
    <t>차량비</t>
  </si>
  <si>
    <t>관</t>
  </si>
  <si>
    <t>기관명</t>
  </si>
  <si>
    <t>목</t>
  </si>
  <si>
    <t>직책금</t>
  </si>
  <si>
    <t>과목</t>
  </si>
  <si>
    <t>구분</t>
  </si>
  <si>
    <t>이월금</t>
  </si>
  <si>
    <t>사무비</t>
  </si>
  <si>
    <t>적립급</t>
  </si>
  <si>
    <t xml:space="preserve"> </t>
  </si>
  <si>
    <t>전출금</t>
  </si>
  <si>
    <t>적립금</t>
  </si>
  <si>
    <t>NO</t>
  </si>
  <si>
    <t>회의비</t>
  </si>
  <si>
    <t>연료비</t>
  </si>
  <si>
    <t>잡수입</t>
  </si>
  <si>
    <t>운영비</t>
  </si>
  <si>
    <t>제수당</t>
  </si>
  <si>
    <t>여비</t>
  </si>
  <si>
    <t>피복비</t>
  </si>
  <si>
    <t>사업비</t>
  </si>
  <si>
    <t>시설비</t>
  </si>
  <si>
    <t>소계</t>
  </si>
  <si>
    <t>교육문화사업수입</t>
  </si>
  <si>
    <t>입소(이용)비용수입</t>
  </si>
  <si>
    <t>장기요양급여수입</t>
  </si>
  <si>
    <t>장애아동바우처사업수입</t>
  </si>
  <si>
    <t>서비스제공사업비</t>
  </si>
  <si>
    <t>시설환경개선준비금</t>
  </si>
  <si>
    <t>실버비지니스사업</t>
  </si>
  <si>
    <t>후원자관리사업비</t>
  </si>
  <si>
    <t>치료지원사업수입</t>
  </si>
  <si>
    <t>법인전입금(후원금)</t>
  </si>
  <si>
    <t>청소년지원센터사업비</t>
  </si>
  <si>
    <t>임대보증금비용수입</t>
  </si>
  <si>
    <t xml:space="preserve">시
설
회
계
</t>
  </si>
  <si>
    <t>정비지원 보육료</t>
  </si>
  <si>
    <t>자원봉사자관리사업비</t>
  </si>
  <si>
    <t>운영충당적립금 지출</t>
  </si>
  <si>
    <t>재가노인센터사업비</t>
  </si>
  <si>
    <t>사회심리재활사업비</t>
  </si>
  <si>
    <t xml:space="preserve"> 시
설
회
계
</t>
  </si>
  <si>
    <t>보유교직원인건비</t>
  </si>
  <si>
    <t>아동발달지원센터수입</t>
  </si>
  <si>
    <t>지역조직화사업비</t>
  </si>
  <si>
    <t>예비비 및 기타</t>
  </si>
  <si>
    <t>부모부담 보육료</t>
  </si>
  <si>
    <t>선택적보육활동비</t>
  </si>
  <si>
    <t>적립금 및 준비금</t>
  </si>
  <si>
    <t>지정후원금</t>
  </si>
  <si>
    <t>과  목</t>
  </si>
  <si>
    <t>이자수입</t>
  </si>
  <si>
    <t>전년도이월금</t>
  </si>
  <si>
    <t>업무추진비</t>
  </si>
  <si>
    <t>본부사무국</t>
  </si>
  <si>
    <t>사업수입</t>
  </si>
  <si>
    <t>기타후생경비</t>
  </si>
  <si>
    <t>특별활동비지출</t>
  </si>
  <si>
    <t>공공요금</t>
  </si>
  <si>
    <t>시도보조금</t>
  </si>
  <si>
    <t>법정부담금</t>
  </si>
  <si>
    <t>기타운영비</t>
  </si>
  <si>
    <t>울산씨밀레</t>
  </si>
  <si>
    <t>퇴직적립금</t>
  </si>
  <si>
    <t>기관운영비</t>
  </si>
  <si>
    <t>영육아복리비</t>
  </si>
  <si>
    <t>수용비및수수료</t>
  </si>
  <si>
    <t>인건비보조금</t>
  </si>
  <si>
    <t>서울지부사업비</t>
  </si>
  <si>
    <t>비지정후원금</t>
  </si>
  <si>
    <t>제세공과금</t>
  </si>
  <si>
    <t>법인전입금</t>
  </si>
  <si>
    <t>공공형운영비</t>
  </si>
  <si>
    <t>가산금수입</t>
  </si>
  <si>
    <t>시군구보조금</t>
  </si>
  <si>
    <t>기타인건비</t>
  </si>
  <si>
    <t>세부내역</t>
  </si>
  <si>
    <t>자산구입비</t>
  </si>
  <si>
    <t>부산지부</t>
  </si>
  <si>
    <t>보육교직원급여</t>
  </si>
  <si>
    <t>기본보육료</t>
  </si>
  <si>
    <t>과년도수입</t>
  </si>
  <si>
    <t>금월이월금</t>
  </si>
  <si>
    <t>정부지원보육료</t>
  </si>
  <si>
    <t>기타지원금</t>
  </si>
  <si>
    <t>증감사유</t>
  </si>
  <si>
    <t>기타보조금</t>
  </si>
  <si>
    <t>기타비급여수입</t>
  </si>
  <si>
    <t>법인회계 소계</t>
  </si>
  <si>
    <t>금월잔액</t>
  </si>
  <si>
    <t>과년도 지출</t>
  </si>
  <si>
    <t>특별활동비</t>
  </si>
  <si>
    <t>비율(%)</t>
  </si>
  <si>
    <t>적립금처분수입</t>
  </si>
  <si>
    <t>서울지부</t>
  </si>
  <si>
    <t>부산지부사업비</t>
  </si>
  <si>
    <t>원장급여</t>
  </si>
  <si>
    <t>시설장비유지비</t>
  </si>
  <si>
    <t>복리후생비</t>
  </si>
  <si>
    <t>후원금수입</t>
  </si>
  <si>
    <t>실습생지도수입</t>
  </si>
  <si>
    <t>기타필요경비</t>
  </si>
  <si>
    <t>식재료수입</t>
  </si>
  <si>
    <t>원장인건비</t>
  </si>
  <si>
    <t>06잡지출</t>
  </si>
  <si>
    <t>상급침실이용료</t>
  </si>
  <si>
    <t>전년도 이월금</t>
  </si>
  <si>
    <t>사회보험부담금</t>
  </si>
  <si>
    <t>가족참여사업비</t>
  </si>
  <si>
    <t>전년도 이월액</t>
  </si>
  <si>
    <t>직원식재료수입</t>
  </si>
  <si>
    <t>교육재활사업비</t>
  </si>
  <si>
    <t>운영충당적립금</t>
  </si>
  <si>
    <t>직책보조비</t>
  </si>
  <si>
    <t>본인부담금수입</t>
  </si>
  <si>
    <t>지역조직화수입</t>
  </si>
  <si>
    <t>국고보조금</t>
  </si>
  <si>
    <t>후원사업비</t>
  </si>
  <si>
    <t>서비스제공수입</t>
  </si>
  <si>
    <t>수익자부담수입</t>
  </si>
  <si>
    <t>사례관리사업비</t>
  </si>
  <si>
    <t>요양급여수입</t>
  </si>
  <si>
    <t>보조금및지원금</t>
  </si>
  <si>
    <t>기타지원사업비</t>
  </si>
  <si>
    <t>보육교직원수당</t>
  </si>
  <si>
    <t>부모부담보육료</t>
  </si>
  <si>
    <t xml:space="preserve">총    액 </t>
  </si>
  <si>
    <t>&lt;세 출&gt;</t>
  </si>
  <si>
    <t>수용기관경비</t>
  </si>
  <si>
    <t>블용품매각대</t>
  </si>
  <si>
    <t>전년도이월액</t>
  </si>
  <si>
    <t>바우처수입</t>
  </si>
  <si>
    <t>프로그램사업비</t>
  </si>
  <si>
    <t>불용품매각대</t>
  </si>
  <si>
    <t>사회보험료</t>
  </si>
  <si>
    <t>기관부담금</t>
  </si>
  <si>
    <t>기타잡수입</t>
  </si>
  <si>
    <t>자산취득비</t>
  </si>
  <si>
    <t>업무추친비</t>
  </si>
  <si>
    <t>기본재산수입</t>
  </si>
  <si>
    <t>보조금수입</t>
  </si>
  <si>
    <t xml:space="preserve">사업비 </t>
  </si>
  <si>
    <t>의료재활사업비</t>
  </si>
  <si>
    <t>문화탐방비</t>
  </si>
  <si>
    <t>수익자부담경비</t>
  </si>
  <si>
    <t>후원금 수입</t>
  </si>
  <si>
    <t>특별급식비</t>
  </si>
  <si>
    <t>기타전입금</t>
  </si>
  <si>
    <t>보육활동비</t>
  </si>
  <si>
    <t>재산수입</t>
  </si>
  <si>
    <t>일용잡급</t>
  </si>
  <si>
    <t>특별행사사업비</t>
  </si>
  <si>
    <t>기본보육활동비</t>
  </si>
  <si>
    <t>직업재활사업비</t>
  </si>
  <si>
    <t>홍보사업비</t>
  </si>
  <si>
    <t>운영보조금</t>
  </si>
  <si>
    <t>관리운영비</t>
  </si>
  <si>
    <t>재산조성비</t>
  </si>
  <si>
    <r>
      <t xml:space="preserve"> </t>
    </r>
    <r>
      <rPr>
        <b/>
        <sz val="13"/>
        <color rgb="FF000000"/>
        <rFont val="맑은 고딕"/>
        <family val="3"/>
        <charset val="129"/>
      </rPr>
      <t>&lt;세 출&gt;</t>
    </r>
  </si>
  <si>
    <t xml:space="preserve">법
인
회
계
</t>
  </si>
  <si>
    <t>기타예금이자수입</t>
  </si>
  <si>
    <t>전년도 이월사업비</t>
  </si>
  <si>
    <t>시설회계  소계</t>
  </si>
  <si>
    <t>2024년 예산(A)</t>
  </si>
  <si>
    <t xml:space="preserve">교재.교구.구입비 </t>
  </si>
  <si>
    <t>증감액(B-A)</t>
  </si>
  <si>
    <t>수용비 및 수수료</t>
  </si>
  <si>
    <t>급식. 간식 재료비</t>
  </si>
  <si>
    <t>발달재활바우처사업비</t>
  </si>
  <si>
    <t>공동모금회사업비</t>
  </si>
  <si>
    <t>기타필요경비지출</t>
  </si>
  <si>
    <t>(단위 : 원)</t>
  </si>
  <si>
    <t>07예비비 및 기타</t>
  </si>
  <si>
    <t>전년도이월금(후원금)</t>
  </si>
  <si>
    <t>전년도이월사업비</t>
  </si>
  <si>
    <t>시설장비 유지비</t>
  </si>
  <si>
    <t>교직원연수.연구비</t>
  </si>
  <si>
    <t>퇴직금 및 퇴직적립금</t>
  </si>
  <si>
    <t>지역아동센터사업비</t>
  </si>
  <si>
    <t>2025년 예산(A)</t>
  </si>
  <si>
    <r>
      <t xml:space="preserve">■ 예산금액 : </t>
    </r>
    <r>
      <rPr>
        <sz val="12"/>
        <color rgb="FF000000"/>
        <rFont val="맑은 고딕"/>
        <family val="3"/>
        <charset val="129"/>
      </rPr>
      <t>2025년 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FF0000"/>
        <rFont val="맑은 고딕"/>
        <family val="3"/>
        <charset val="129"/>
      </rPr>
      <t>1,693,150,000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>2024년 예산 총액</t>
    </r>
    <r>
      <rPr>
        <b/>
        <u/>
        <sz val="12"/>
        <color rgb="FF000000"/>
        <rFont val="맑은 고딕"/>
        <family val="3"/>
        <charset val="129"/>
      </rPr>
      <t xml:space="preserve">   </t>
    </r>
    <r>
      <rPr>
        <b/>
        <u/>
        <sz val="12"/>
        <color rgb="FFFF0000"/>
        <rFont val="맑은 고딕"/>
        <family val="3"/>
        <charset val="129"/>
      </rPr>
      <t>1,686,220,000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</t>
    </r>
    <r>
      <rPr>
        <b/>
        <sz val="12"/>
        <color rgb="FFFF0000"/>
        <rFont val="맑은 고딕"/>
        <family val="3"/>
        <charset val="129"/>
      </rPr>
      <t xml:space="preserve"> 0.4% 증가</t>
    </r>
  </si>
  <si>
    <t>2024년 강서종합사회복지관 예산(안) 총괄</t>
  </si>
  <si>
    <t>2025년 재가노인지원서비스 예산(안) 총괄</t>
  </si>
  <si>
    <t>2026년 서울YWCA봉천종합사회복지관 예산(안)</t>
  </si>
  <si>
    <t>2026년 울산씨밀레 예산(안) 총괄</t>
  </si>
  <si>
    <t>2025년 발달재활서비스 예산(안) 총괄</t>
  </si>
  <si>
    <t>2024년 강서어린이집 추경예산(안)</t>
  </si>
  <si>
    <t>2024년 강서지역아동센터 예산(안) 총괄</t>
  </si>
  <si>
    <t>2024년 서울Y누리봄 추경예산(안)</t>
  </si>
  <si>
    <t>2025년 청소년지원센터 예산(안) 총괄</t>
  </si>
  <si>
    <t>2025년 심리치유서비스 예산(안) 총괄</t>
  </si>
  <si>
    <t>2025년 자원봉사센터 예산(안) 총괄</t>
  </si>
  <si>
    <t xml:space="preserve">2024년 강서종합사회복지관 예산(안) </t>
  </si>
  <si>
    <t>이자율 감소</t>
    <phoneticPr fontId="23" type="noConversion"/>
  </si>
  <si>
    <r>
      <t xml:space="preserve">■ 예산금액 : </t>
    </r>
    <r>
      <rPr>
        <sz val="12"/>
        <color rgb="FF000000"/>
        <rFont val="맑은 고딕"/>
        <family val="3"/>
        <charset val="129"/>
      </rPr>
      <t>2026년 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>2,393,000,000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 xml:space="preserve">2025년 예산 총액 </t>
    </r>
    <r>
      <rPr>
        <b/>
        <u/>
        <sz val="12"/>
        <color rgb="FF000000"/>
        <rFont val="맑은 고딕"/>
        <family val="3"/>
        <charset val="129"/>
      </rPr>
      <t>2,380,000,000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 0.5% 증가</t>
    </r>
  </si>
  <si>
    <t>-놀이·미술·언어·음악·인지치료 53,760,000원(회당 40,000원)</t>
  </si>
  <si>
    <t>-놀이·미술·언어·음악치료 84,480,000원(회당 40,000원)</t>
  </si>
  <si>
    <t>-놀이·미술·언어·음악치료 76,800,000원(회당 40,000원)</t>
  </si>
  <si>
    <t>-아동청소년사회교육 10,800,000원
-노인여가문화 5,040,000원
-생활체육 103,200,000원</t>
  </si>
  <si>
    <t>-실습생지도 400,000원</t>
  </si>
  <si>
    <t>-성인문해교육 3,500,000원</t>
  </si>
  <si>
    <t>-인건비 673,041,000원
-운영비 88,667,000원
-비정규직처우개선비 702,000원
-종사자복지포인트 4,199,000원
-공간개방사업 9,600,000원
-기능보강사업 19,079,000원
-냉방비 2,000,000원
-경로식당 97,920,000원
-식사배달 74,358,000원
-밑반찬배달 50,995,000원
-영양사인건비 18,421,000원
-조리사인건비 18,264,000원
-급식운영 2,000,000원
-지역밀착형사회복지관 15,000,000원</t>
  </si>
  <si>
    <t>-인건비 362,408,000원
-운영비 47,744,000원
-비정규직처우개선비 378,000원
-종사자복지포인트 2,261,000원
-기능보강사업 12,719,000원
-경로식당 10,880,000원
-식사배달 8,262,000원
-밑반찬배달 315,000원
-영양사인건비 12,281,000원
-조리사인건비 12,176,000원
-성인문해교육 7,000,000원</t>
  </si>
  <si>
    <t>-무더위쉼터 2,530,000원
-1인가구돌봄사업 12,000,000원
-1인가구지원사업 8,000,000원
-1인가구커뮤니티활성화사업 7,000,000원
-지역공감어울림축제 7,500,000원
-지역단위고립가구전담기구 10,000,000원
-평생학습캠퍼스사업 5,400,000원</t>
  </si>
  <si>
    <t>-지정후원금 65,000,000원
-지정후원금(결연) 45,000,000원
-지정후원금(봉삼회) 7,400,000원
-모금함 10,000,000원
-꿈꾸는아이들 27,500,000원
-3기꿈디자이너 20,000,000원
-배움터교육지원사업 13,000,000원
-아동통합돌봄지원사업 9,000,000원
-위기임산부지원사업 20,000,000원
-희망온돌 13,000,000원</t>
  </si>
  <si>
    <t>-비지정후원금 20,000,000원</t>
  </si>
  <si>
    <t>-전년도이월금(사업수입) 100,000,000원
-전년도이월금(자부담) 20,000,000원</t>
  </si>
  <si>
    <t>-전년도이월금(지정후원금) 23,000,000원
-전년도이월금(비지정후원금) 12,000,000원</t>
  </si>
  <si>
    <t>-예금이자 420,000원</t>
  </si>
  <si>
    <t>-직원식대 21,600,000원
-기타잡수입 1,000,000원</t>
  </si>
  <si>
    <t>-기본인력 727,540,000원</t>
  </si>
  <si>
    <t>-가족수당 12,280,000원
-연장근로수당 81,949,000원
-명절휴가비 74,117,000원
-정액급식비 29,640,000원
-관리자수당 2,400,000원</t>
  </si>
  <si>
    <t>-기본인력 보조금분 77,328,000원
-비정규직종사자처우개선비분 90,000원</t>
  </si>
  <si>
    <t>-기본인력 보조금분 95,999,000원
-비정규직종사자처우개선비분 118,000원</t>
  </si>
  <si>
    <t>-복지포인트 6,400,000원
-비정규직처우개선비 1,080,000원
-직원포상 1,000,000원
-기타후생경비 4,000,000원</t>
  </si>
  <si>
    <t>-기관운영비 3,600,000원</t>
  </si>
  <si>
    <t>-시설운영위원회 1,800,000원
-인사위원회 800,000원
-식자재납품평가위원회 800,000원
-직원회의 1,200,000원
-기타회의비 4,000,000원</t>
  </si>
  <si>
    <t>-여비 4,400,000원</t>
  </si>
  <si>
    <t>-환경미화용품구입 등 33,782,000원</t>
  </si>
  <si>
    <t>-도시가스요금 등 62,856,000원</t>
  </si>
  <si>
    <t>-종합안전배상공제료 등 17,663,000원</t>
  </si>
  <si>
    <t>-차량(3대)유류대 등 8,400,000원</t>
  </si>
  <si>
    <t>-종사자직무교육비 등 52,920,000원</t>
  </si>
  <si>
    <t>-시설비품 등 구입 15,000,000원</t>
  </si>
  <si>
    <t>-기능보강공사 등 68,838,000원</t>
  </si>
  <si>
    <t>-사례발굴사업비 1,500,000원
-사례개입사업비 43,500,000원</t>
  </si>
  <si>
    <t>-가족관계증진사업비 75,500,000원
-가정문제해결치료사업비 190,308,000원
-급식서비스사업비 330,152,000원
-경제적지원사업비 45,000,000원
-일상생활지원사업비 50,600,000원
-정서서비스사업비 28,000,000원
-교육문화사업비 61,440,000원
-문해교육사업비 12,000,000원
-모니터링사업비 500,000원</t>
  </si>
  <si>
    <t>-지역사회연계사업비 25,700,000원
-실습지도사업비 500,000원
-주민복지증진사업비 28,000,000원
-주민조직화사업비 50,300,000원
-주민교육사업비 21,200,000원
-자원개발및관리사업비 8,800,000원</t>
  </si>
  <si>
    <t>-전년도수강료환불 등 2,000,000원</t>
  </si>
  <si>
    <t>-예비비 10,000,000원</t>
  </si>
  <si>
    <t>-반환금 18,000,000원</t>
  </si>
  <si>
    <t>봉천종합사회복지관</t>
    <phoneticPr fontId="23" type="noConversion"/>
  </si>
  <si>
    <r>
      <t>재산세납부 및</t>
    </r>
    <r>
      <rPr>
        <sz val="11"/>
        <color rgb="FF000000"/>
        <rFont val="맑은 고딕"/>
        <family val="3"/>
        <charset val="129"/>
      </rPr>
      <t xml:space="preserve"> 이자세금</t>
    </r>
    <phoneticPr fontId="23" type="noConversion"/>
  </si>
  <si>
    <r>
      <t xml:space="preserve">■ 예산금액 : </t>
    </r>
    <r>
      <rPr>
        <sz val="12"/>
        <color rgb="FF000000"/>
        <rFont val="맑은 고딕"/>
        <family val="3"/>
        <charset val="129"/>
      </rPr>
      <t>2026년 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 xml:space="preserve"> 5,300,000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>2025년 예산 총액</t>
    </r>
    <r>
      <rPr>
        <b/>
        <u/>
        <sz val="12"/>
        <color rgb="FF000000"/>
        <rFont val="맑은 고딕"/>
        <family val="3"/>
        <charset val="129"/>
      </rPr>
      <t xml:space="preserve">  7,550,000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 29.8% 감소</t>
    </r>
    <phoneticPr fontId="23" type="noConversion"/>
  </si>
  <si>
    <r>
      <t xml:space="preserve">■ 예산금액 : </t>
    </r>
    <r>
      <rPr>
        <sz val="12"/>
        <color rgb="FF000000"/>
        <rFont val="맑은 고딕"/>
        <family val="3"/>
        <charset val="129"/>
      </rPr>
      <t>2026년 예산(안) 총액23,531,000원
                  2025년 예산 총액27,044,000원 대비 13. 0% 증가</t>
    </r>
    <phoneticPr fontId="23" type="noConversion"/>
  </si>
  <si>
    <t>기본재산 3억에 대한 예금이자</t>
    <phoneticPr fontId="23" type="noConversion"/>
  </si>
  <si>
    <t>후원처: 부산Y</t>
    <phoneticPr fontId="23" type="noConversion"/>
  </si>
  <si>
    <t>2025년 차기이월금 감소</t>
    <phoneticPr fontId="23" type="noConversion"/>
  </si>
  <si>
    <t>직원변동에 따른 근무시간 조정</t>
    <phoneticPr fontId="23" type="noConversion"/>
  </si>
  <si>
    <t>급여감소에 따른 감소</t>
    <phoneticPr fontId="23" type="noConversion"/>
  </si>
  <si>
    <t>직원변동에 따른 근무기간 증가</t>
    <phoneticPr fontId="23" type="noConversion"/>
  </si>
  <si>
    <t>기타송금수수료등 증가</t>
    <phoneticPr fontId="23" type="noConversion"/>
  </si>
  <si>
    <t>수입감소에 따른 차년도 이월금 감소</t>
    <phoneticPr fontId="23" type="noConversion"/>
  </si>
  <si>
    <t>운영비 270,441,000 구조지원사업비 53,200,000, 기능보강사업비 7,344,000, 생계비 33,000,000</t>
    <phoneticPr fontId="23" type="noConversion"/>
  </si>
  <si>
    <t>시보조금 33,998,000, 복지포인트 2,000,000</t>
    <phoneticPr fontId="23" type="noConversion"/>
  </si>
  <si>
    <t>공동모금회 지정기탁사업</t>
    <phoneticPr fontId="23" type="noConversion"/>
  </si>
  <si>
    <t>보조금이자 8,000/ 후원금이자 2,000</t>
    <phoneticPr fontId="23" type="noConversion"/>
  </si>
  <si>
    <t>종사자 급여</t>
    <phoneticPr fontId="28" type="noConversion"/>
  </si>
  <si>
    <t xml:space="preserve">명절휴가비, 시간외수당등 </t>
    <phoneticPr fontId="28" type="noConversion"/>
  </si>
  <si>
    <t>종사자 퇴직적립금</t>
    <phoneticPr fontId="28" type="noConversion"/>
  </si>
  <si>
    <t>사회보험 기관부담금</t>
    <phoneticPr fontId="28" type="noConversion"/>
  </si>
  <si>
    <t xml:space="preserve">복지포인트 </t>
    <phoneticPr fontId="28" type="noConversion"/>
  </si>
  <si>
    <t>내방객 차 구입비</t>
    <phoneticPr fontId="28" type="noConversion"/>
  </si>
  <si>
    <t>운영위원회의 참석수당</t>
    <phoneticPr fontId="23" type="noConversion"/>
  </si>
  <si>
    <t>관내 및 관외 출장여비</t>
    <phoneticPr fontId="28" type="noConversion"/>
  </si>
  <si>
    <t>수수료 및 기타소모품 구입</t>
    <phoneticPr fontId="28" type="noConversion"/>
  </si>
  <si>
    <t xml:space="preserve">전화요금, 전기요금 등 </t>
    <phoneticPr fontId="28" type="noConversion"/>
  </si>
  <si>
    <t>화재 보험료등 기타 보험료 및 소득세</t>
    <phoneticPr fontId="28" type="noConversion"/>
  </si>
  <si>
    <t>차량관련비용</t>
    <phoneticPr fontId="28" type="noConversion"/>
  </si>
  <si>
    <t>종사자 소진방지비 등</t>
    <phoneticPr fontId="23" type="noConversion"/>
  </si>
  <si>
    <t>시설 비품 구입</t>
    <phoneticPr fontId="23" type="noConversion"/>
  </si>
  <si>
    <t>시설 보수 등</t>
    <phoneticPr fontId="23" type="noConversion"/>
  </si>
  <si>
    <t>입소자 및 일시보호자 주부식비</t>
    <phoneticPr fontId="28" type="noConversion"/>
  </si>
  <si>
    <t>입소자생활관련 소모품등 구입</t>
    <phoneticPr fontId="28" type="noConversion"/>
  </si>
  <si>
    <t>일시보호자 피복비</t>
    <phoneticPr fontId="28" type="noConversion"/>
  </si>
  <si>
    <t>입소자 일반 의료비</t>
    <phoneticPr fontId="28" type="noConversion"/>
  </si>
  <si>
    <t>입소자 간식비</t>
    <phoneticPr fontId="28" type="noConversion"/>
  </si>
  <si>
    <t>법률지원</t>
    <phoneticPr fontId="28" type="noConversion"/>
  </si>
  <si>
    <t>건강검진비용 및 입원비등 지원</t>
    <phoneticPr fontId="28" type="noConversion"/>
  </si>
  <si>
    <t>건강관리등 사회심리프로그램 지원</t>
    <phoneticPr fontId="28" type="noConversion"/>
  </si>
  <si>
    <t>검정고시등 교육지원</t>
    <phoneticPr fontId="28" type="noConversion"/>
  </si>
  <si>
    <t>컴퓨터활용능력 등 직업관련교육 지원</t>
    <phoneticPr fontId="28" type="noConversion"/>
  </si>
  <si>
    <t>2026년 이자수입8,000원</t>
    <phoneticPr fontId="28" type="noConversion"/>
  </si>
  <si>
    <t>증감액
(B-A)</t>
  </si>
  <si>
    <t>01 재산수입</t>
  </si>
  <si>
    <t>11 기본재산수입</t>
  </si>
  <si>
    <t>112 이자수입</t>
  </si>
  <si>
    <t>약 1% 금리 인하 예상 반영</t>
  </si>
  <si>
    <t>114 기타수입</t>
  </si>
  <si>
    <t>합   계</t>
  </si>
  <si>
    <t>05 후원금 수입</t>
  </si>
  <si>
    <t>51 후원금 수입</t>
  </si>
  <si>
    <t>511 지정후원금</t>
  </si>
  <si>
    <t>CMS 후원자 발굴 월10,000원*12개월*50명=6,000,000원
기타후원 4,000,000원</t>
  </si>
  <si>
    <t>512 비지정후원금</t>
  </si>
  <si>
    <t>07 전입금</t>
  </si>
  <si>
    <t>71 전입금</t>
  </si>
  <si>
    <t>711 전입금</t>
  </si>
  <si>
    <t>합 계</t>
  </si>
  <si>
    <t>08 이월금</t>
  </si>
  <si>
    <t>81 이월금</t>
  </si>
  <si>
    <t>811 전년도이월금</t>
  </si>
  <si>
    <t>812 전년도이월금(후원금)</t>
  </si>
  <si>
    <t>09 잡수입</t>
  </si>
  <si>
    <t>91 잡수입</t>
  </si>
  <si>
    <t>912 기타예금이자수입</t>
  </si>
  <si>
    <t>금리 인하 예상 반영</t>
  </si>
  <si>
    <t>913 기타잡수입</t>
  </si>
  <si>
    <t>01 사무비</t>
  </si>
  <si>
    <t>11 인건비</t>
  </si>
  <si>
    <t>111 급여</t>
  </si>
  <si>
    <t>사회복지사 1인 인건비</t>
  </si>
  <si>
    <t>115 퇴직금 및 퇴직적립금</t>
  </si>
  <si>
    <t>인건비의 1/12</t>
  </si>
  <si>
    <t>116 사회보험 부담금</t>
  </si>
  <si>
    <t>인건비의 10%</t>
  </si>
  <si>
    <t>117 기타후생경비</t>
  </si>
  <si>
    <t>야근식대 등</t>
  </si>
  <si>
    <t>소   계</t>
  </si>
  <si>
    <t>12 업무추진비</t>
  </si>
  <si>
    <t>121 기관운영비</t>
  </si>
  <si>
    <t>대외비 및 경조사비(설날, 추석, 성탄 선물 포함)</t>
  </si>
  <si>
    <t>123 회의비</t>
  </si>
  <si>
    <t>이사회 회의비(연 4회) 400,000원
TFT 회의비(연 4~5회) 400,000원</t>
  </si>
  <si>
    <t>13 운영비</t>
  </si>
  <si>
    <t>131 여비</t>
  </si>
  <si>
    <t xml:space="preserve"> 교통비 등 100,000원</t>
  </si>
  <si>
    <t>132 수용비및수수료</t>
  </si>
  <si>
    <t>감사수수료 및 세무조정수수료 2,500,000원
등기변경수수료등 1,200,000원
사무용품 및 소모품비 300,000원
서류발급등 수수료 200,000원</t>
  </si>
  <si>
    <t>133 공공요금</t>
  </si>
  <si>
    <t>우편 및 전화요금 15,000*12=180,000원</t>
  </si>
  <si>
    <t>134 제세공과금</t>
  </si>
  <si>
    <t>재산세 5,400,000원(은학의집 토지 및 건물)
주민세 100,000 등</t>
  </si>
  <si>
    <t xml:space="preserve">137 기타운영비 </t>
  </si>
  <si>
    <t>02 재산
조성비</t>
  </si>
  <si>
    <t>21 시설비</t>
  </si>
  <si>
    <t>211 시설비</t>
  </si>
  <si>
    <t xml:space="preserve"> 1. 은학의집 개발추진관리 인력 10개월*5,000,000원=50,000,000원 
 2. 설계계약 
 3. 시공계약
 4, 개발PM사 계약
 5. 기타 추진비  (기공식 및 기공예배, 공개입찰등의 업무추진비)</t>
  </si>
  <si>
    <t xml:space="preserve">213 시설장비유지비 </t>
  </si>
  <si>
    <t xml:space="preserve">은학의집 공공요금(수도,난방, 경비시스템 등) 총 4,000,000원
(1개월* 1,500,000원=1,500,000원,  5개월*500,000원=2,500,000원)
은학의집 건물 화재보험 가입 600,000원
은학의집 유지관리등 400,000원 </t>
  </si>
  <si>
    <t>04 전출금</t>
  </si>
  <si>
    <t>41 전출금</t>
  </si>
  <si>
    <t>07 잡지출</t>
  </si>
  <si>
    <t>71 잡지출</t>
  </si>
  <si>
    <t>711 잡지출</t>
  </si>
  <si>
    <t>08 예비비</t>
  </si>
  <si>
    <t>81 예비비 및 기타</t>
  </si>
  <si>
    <t>811 예비비</t>
  </si>
  <si>
    <t>차년도 이월금</t>
  </si>
  <si>
    <t>차기이월금</t>
  </si>
  <si>
    <t>합  계</t>
  </si>
  <si>
    <t>기타수입</t>
    <phoneticPr fontId="23" type="noConversion"/>
  </si>
  <si>
    <t>기타수입</t>
    <phoneticPr fontId="23" type="noConversion"/>
  </si>
  <si>
    <t>2025년 예산(안) 
(A)</t>
    <phoneticPr fontId="23" type="noConversion"/>
  </si>
  <si>
    <t>2025년 예산(안) 
(A)</t>
    <phoneticPr fontId="23" type="noConversion"/>
  </si>
  <si>
    <r>
      <t>부산지부사업비(삭제</t>
    </r>
    <r>
      <rPr>
        <sz val="11"/>
        <color rgb="FF000000"/>
        <rFont val="맑은 고딕"/>
        <family val="3"/>
        <charset val="129"/>
      </rPr>
      <t>_</t>
    </r>
    <phoneticPr fontId="23" type="noConversion"/>
  </si>
  <si>
    <t>전출금
(삭제)</t>
    <phoneticPr fontId="23" type="noConversion"/>
  </si>
  <si>
    <t>서울YWCA봉천종합사회복지관 전출금</t>
    <phoneticPr fontId="23" type="noConversion"/>
  </si>
  <si>
    <t>-YWCA복지사업단 서울지부 전입금 3,000,000원
-(사)서울YWCA 전입금 21,000,000원</t>
    <phoneticPr fontId="23" type="noConversion"/>
  </si>
  <si>
    <t>411 은학의집 전출금</t>
    <phoneticPr fontId="23" type="noConversion"/>
  </si>
  <si>
    <t>은학의집 전출금</t>
  </si>
  <si>
    <t>서울YWCA봉천종합사회복지관 전출금</t>
    <phoneticPr fontId="23" type="noConversion"/>
  </si>
  <si>
    <t>서울YWCA봉천종합사회복지관 전출금</t>
    <phoneticPr fontId="23" type="noConversion"/>
  </si>
  <si>
    <t>&lt;세 입&gt;                                                                                                                                                                                                               (단위:원)</t>
    <phoneticPr fontId="23" type="noConversion"/>
  </si>
  <si>
    <t>재산조성비</t>
    <phoneticPr fontId="23" type="noConversion"/>
  </si>
  <si>
    <t>시설비</t>
    <phoneticPr fontId="23" type="noConversion"/>
  </si>
  <si>
    <t>시설비</t>
    <phoneticPr fontId="23" type="noConversion"/>
  </si>
  <si>
    <t>시설장비유지비</t>
    <phoneticPr fontId="23" type="noConversion"/>
  </si>
  <si>
    <t xml:space="preserve"> 2026년도 예산(안) 총괄표 </t>
    <phoneticPr fontId="23" type="noConversion"/>
  </si>
  <si>
    <r>
      <t xml:space="preserve">■ 예산금액 : </t>
    </r>
    <r>
      <rPr>
        <sz val="12"/>
        <color theme="1"/>
        <rFont val="Arial"/>
        <family val="2"/>
      </rPr>
      <t>2026</t>
    </r>
    <r>
      <rPr>
        <sz val="12"/>
        <color theme="1"/>
        <rFont val="돋움"/>
        <family val="3"/>
        <charset val="129"/>
      </rPr>
      <t>년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돋움"/>
        <family val="3"/>
        <charset val="129"/>
      </rPr>
      <t>예산</t>
    </r>
    <r>
      <rPr>
        <sz val="12"/>
        <color theme="1"/>
        <rFont val="Arial"/>
        <family val="2"/>
      </rPr>
      <t>(</t>
    </r>
    <r>
      <rPr>
        <sz val="12"/>
        <color theme="1"/>
        <rFont val="돋움"/>
        <family val="3"/>
        <charset val="129"/>
      </rPr>
      <t>안</t>
    </r>
    <r>
      <rPr>
        <sz val="12"/>
        <color theme="1"/>
        <rFont val="Arial"/>
        <family val="2"/>
      </rPr>
      <t xml:space="preserve">) </t>
    </r>
    <r>
      <rPr>
        <sz val="12"/>
        <color theme="1"/>
        <rFont val="돋움"/>
        <family val="3"/>
        <charset val="129"/>
      </rPr>
      <t>총액</t>
    </r>
    <r>
      <rPr>
        <b/>
        <u/>
        <sz val="12"/>
        <color theme="1"/>
        <rFont val="Arial"/>
        <family val="2"/>
      </rPr>
      <t xml:space="preserve">  1,203,112,845</t>
    </r>
    <r>
      <rPr>
        <b/>
        <sz val="12"/>
        <color theme="1"/>
        <rFont val="돋움"/>
        <family val="3"/>
        <charset val="129"/>
      </rPr>
      <t xml:space="preserve">원
</t>
    </r>
    <r>
      <rPr>
        <b/>
        <sz val="12"/>
        <color theme="1"/>
        <rFont val="Arial"/>
        <family val="2"/>
      </rPr>
      <t xml:space="preserve">                      </t>
    </r>
    <r>
      <rPr>
        <sz val="12"/>
        <color theme="1"/>
        <rFont val="Arial"/>
        <family val="2"/>
      </rPr>
      <t>2025</t>
    </r>
    <r>
      <rPr>
        <sz val="12"/>
        <color theme="1"/>
        <rFont val="돋움"/>
        <family val="3"/>
        <charset val="129"/>
      </rPr>
      <t>년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돋움"/>
        <family val="3"/>
        <charset val="129"/>
      </rPr>
      <t>예산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돋움"/>
        <family val="3"/>
        <charset val="129"/>
      </rPr>
      <t>총액</t>
    </r>
    <r>
      <rPr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 xml:space="preserve"> 1,195,272,000</t>
    </r>
    <r>
      <rPr>
        <b/>
        <sz val="12"/>
        <color theme="1"/>
        <rFont val="돋움"/>
        <family val="3"/>
        <charset val="129"/>
      </rPr>
      <t>원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돋움"/>
        <family val="3"/>
        <charset val="129"/>
      </rPr>
      <t>대비</t>
    </r>
    <r>
      <rPr>
        <sz val="12"/>
        <color theme="1"/>
        <rFont val="Arial"/>
        <family val="2"/>
      </rPr>
      <t xml:space="preserve"> 6.8% </t>
    </r>
    <r>
      <rPr>
        <sz val="12"/>
        <color theme="1"/>
        <rFont val="돋움"/>
        <family val="3"/>
        <charset val="129"/>
      </rPr>
      <t>감소</t>
    </r>
    <phoneticPr fontId="23" type="noConversion"/>
  </si>
  <si>
    <t>금리인하 반영, 시설종료로 인한 후원금감소</t>
    <phoneticPr fontId="23" type="noConversion"/>
  </si>
  <si>
    <t xml:space="preserve">금리인하 반영 </t>
    <phoneticPr fontId="23" type="noConversion"/>
  </si>
  <si>
    <t>금리인하 반영, 전입금 변동</t>
    <phoneticPr fontId="23" type="noConversion"/>
  </si>
  <si>
    <t>시군구보조금 감소</t>
    <phoneticPr fontId="23" type="noConversion"/>
  </si>
  <si>
    <r>
      <t xml:space="preserve">■ 예산금액 : </t>
    </r>
    <r>
      <rPr>
        <sz val="12"/>
        <color rgb="FF000000"/>
        <rFont val="맑은 고딕"/>
        <family val="3"/>
        <charset val="129"/>
      </rPr>
      <t>2026년 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 xml:space="preserve">   405,093,000  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>2025년 예산 총액</t>
    </r>
    <r>
      <rPr>
        <b/>
        <u/>
        <sz val="12"/>
        <color rgb="FF000000"/>
        <rFont val="맑은 고딕"/>
        <family val="3"/>
        <charset val="129"/>
      </rPr>
      <t xml:space="preserve">     391,574,097      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 3.5%</t>
    </r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</si>
</sst>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0.0%"/>
    <numFmt numFmtId="178" formatCode="#,##0_);[Red]\(#,##0\)"/>
    <numFmt numFmtId="179" formatCode="_-* #,##0_-;\-* #,##0_-;_-* &quot;-&quot;_-;_-@"/>
    <numFmt numFmtId="180" formatCode="_-#,##0_-;[Red]\-#,##0_-;_-* &quot;-&quot;_-"/>
    <numFmt numFmtId="181" formatCode="#,##0_ ;[Red]\-#,##0\ "/>
  </numFmts>
  <fonts count="49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u/>
      <sz val="20"/>
      <color rgb="FF000000"/>
      <name val="맑은 고딕"/>
      <family val="3"/>
      <charset val="129"/>
    </font>
    <font>
      <u/>
      <sz val="14"/>
      <color rgb="FF000000"/>
      <name val="맑은 고딕"/>
      <family val="3"/>
      <charset val="129"/>
    </font>
    <font>
      <b/>
      <u/>
      <sz val="22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u/>
      <sz val="14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u/>
      <sz val="13"/>
      <color rgb="FF000000"/>
      <name val="맑은 고딕"/>
      <family val="3"/>
      <charset val="129"/>
    </font>
    <font>
      <b/>
      <u/>
      <sz val="11"/>
      <color rgb="FF000000"/>
      <name val="맑은 고딕"/>
      <family val="3"/>
      <charset val="129"/>
    </font>
    <font>
      <b/>
      <u/>
      <sz val="12"/>
      <color rgb="FF000000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u/>
      <sz val="12"/>
      <color rgb="FF000000"/>
      <name val="맑은 고딕"/>
      <family val="3"/>
      <charset val="129"/>
    </font>
    <font>
      <b/>
      <u/>
      <sz val="12"/>
      <color rgb="FFFF0000"/>
      <name val="맑은 고딕"/>
      <family val="3"/>
      <charset val="129"/>
    </font>
    <font>
      <b/>
      <u/>
      <sz val="22"/>
      <color rgb="FF2F5597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color indexed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b/>
      <u/>
      <sz val="20"/>
      <color theme="1"/>
      <name val="Malgun Gothic"/>
      <family val="3"/>
      <charset val="129"/>
    </font>
    <font>
      <sz val="10"/>
      <name val="Arial"/>
      <family val="2"/>
    </font>
    <font>
      <sz val="10"/>
      <color theme="1"/>
      <name val="맑은 고딕"/>
      <family val="2"/>
      <scheme val="minor"/>
    </font>
    <font>
      <b/>
      <sz val="12"/>
      <color theme="1"/>
      <name val="Malgun Gothic"/>
      <family val="3"/>
      <charset val="129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Malgun Gothic"/>
      <family val="3"/>
      <charset val="129"/>
    </font>
    <font>
      <b/>
      <sz val="11"/>
      <color theme="1"/>
      <name val="Malgun Gothic"/>
      <family val="3"/>
      <charset val="129"/>
    </font>
    <font>
      <sz val="11"/>
      <color theme="1"/>
      <name val="Malgun Gothic"/>
      <family val="3"/>
      <charset val="129"/>
    </font>
    <font>
      <sz val="11"/>
      <color rgb="FF000000"/>
      <name val="Malgun Gothic"/>
      <family val="3"/>
      <charset val="129"/>
    </font>
    <font>
      <sz val="11"/>
      <color rgb="FF0000FF"/>
      <name val="Malgun Gothic"/>
      <family val="3"/>
      <charset val="129"/>
    </font>
    <font>
      <b/>
      <sz val="10"/>
      <color theme="1"/>
      <name val="Malgun Gothic"/>
      <family val="3"/>
      <charset val="129"/>
    </font>
    <font>
      <b/>
      <sz val="11"/>
      <color rgb="FF000000"/>
      <name val="Malgun Gothic"/>
      <family val="3"/>
      <charset val="129"/>
    </font>
    <font>
      <sz val="11"/>
      <color theme="1"/>
      <name val="맑은 고딕"/>
      <family val="3"/>
      <charset val="129"/>
    </font>
    <font>
      <sz val="12"/>
      <color theme="1"/>
      <name val="돋움"/>
      <family val="3"/>
      <charset val="129"/>
    </font>
    <font>
      <b/>
      <sz val="12"/>
      <color theme="1"/>
      <name val="돋움"/>
      <family val="3"/>
      <charset val="129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</fills>
  <borders count="2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/>
      <right style="thin">
        <color rgb="FFE7E6E6"/>
      </right>
      <top/>
      <bottom/>
      <diagonal/>
    </border>
    <border>
      <left style="thin">
        <color rgb="FFE7E6E6"/>
      </left>
      <right style="thin">
        <color rgb="FFE7E6E6"/>
      </right>
      <top/>
      <bottom/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E7E6E6"/>
      </right>
      <top/>
      <bottom/>
      <diagonal/>
    </border>
    <border>
      <left style="thin">
        <color rgb="FFE7E6E6"/>
      </left>
      <right/>
      <top/>
      <bottom style="thin">
        <color rgb="FFE7E6E6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</borders>
  <cellStyleXfs count="9">
    <xf numFmtId="0" fontId="0" fillId="0" borderId="0">
      <alignment vertical="center"/>
    </xf>
    <xf numFmtId="41" fontId="22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41" fontId="22" fillId="0" borderId="0">
      <alignment vertical="center"/>
    </xf>
    <xf numFmtId="41" fontId="1" fillId="0" borderId="0">
      <alignment vertical="center"/>
    </xf>
    <xf numFmtId="0" fontId="31" fillId="0" borderId="0"/>
  </cellStyleXfs>
  <cellXfs count="188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>
      <alignment vertical="center"/>
    </xf>
    <xf numFmtId="0" fontId="0" fillId="0" borderId="0" xfId="0" applyNumberFormat="1" applyAlignment="1">
      <alignment vertical="center" wrapText="1"/>
    </xf>
    <xf numFmtId="41" fontId="0" fillId="2" borderId="1" xfId="3" applyNumberFormat="1" applyFont="1" applyFill="1" applyBorder="1" applyAlignment="1">
      <alignment horizontal="right" vertical="center" wrapText="1"/>
    </xf>
    <xf numFmtId="176" fontId="0" fillId="2" borderId="2" xfId="3" applyNumberFormat="1" applyFont="1" applyFill="1" applyBorder="1" applyAlignment="1">
      <alignment horizontal="right" vertical="center" wrapText="1"/>
    </xf>
    <xf numFmtId="41" fontId="0" fillId="2" borderId="2" xfId="3" applyNumberFormat="1" applyFont="1" applyFill="1" applyBorder="1" applyAlignment="1">
      <alignment horizontal="right" vertical="center" wrapText="1"/>
    </xf>
    <xf numFmtId="41" fontId="0" fillId="0" borderId="1" xfId="3" applyNumberFormat="1" applyFont="1" applyFill="1" applyBorder="1" applyAlignment="1">
      <alignment horizontal="right" vertical="center" wrapText="1"/>
    </xf>
    <xf numFmtId="0" fontId="0" fillId="0" borderId="0" xfId="0" applyNumberFormat="1" applyFont="1">
      <alignment vertical="center"/>
    </xf>
    <xf numFmtId="41" fontId="0" fillId="0" borderId="3" xfId="3" applyNumberFormat="1" applyFont="1" applyFill="1" applyBorder="1" applyAlignment="1">
      <alignment horizontal="right" vertical="center" wrapText="1"/>
    </xf>
    <xf numFmtId="176" fontId="0" fillId="0" borderId="4" xfId="1" applyNumberFormat="1" applyFont="1" applyFill="1" applyBorder="1" applyAlignment="1">
      <alignment horizontal="right" vertical="center" wrapText="1"/>
    </xf>
    <xf numFmtId="176" fontId="2" fillId="0" borderId="5" xfId="1" applyNumberFormat="1" applyFont="1" applyFill="1" applyBorder="1" applyAlignment="1">
      <alignment horizontal="right" vertical="center" wrapText="1"/>
    </xf>
    <xf numFmtId="176" fontId="0" fillId="2" borderId="3" xfId="2" applyNumberFormat="1" applyFont="1" applyFill="1" applyBorder="1" applyAlignment="1">
      <alignment horizontal="right" vertical="center" wrapText="1"/>
    </xf>
    <xf numFmtId="176" fontId="0" fillId="2" borderId="3" xfId="3" applyNumberFormat="1" applyFont="1" applyFill="1" applyBorder="1" applyAlignment="1">
      <alignment horizontal="right" vertical="center" wrapText="1"/>
    </xf>
    <xf numFmtId="176" fontId="0" fillId="2" borderId="6" xfId="3" applyNumberFormat="1" applyFont="1" applyFill="1" applyBorder="1" applyAlignment="1">
      <alignment horizontal="right" vertical="center" wrapText="1"/>
    </xf>
    <xf numFmtId="41" fontId="0" fillId="2" borderId="3" xfId="2" applyNumberFormat="1" applyFont="1" applyFill="1" applyBorder="1" applyAlignment="1">
      <alignment horizontal="right" vertical="center" wrapText="1"/>
    </xf>
    <xf numFmtId="41" fontId="0" fillId="2" borderId="3" xfId="3" applyNumberFormat="1" applyFont="1" applyFill="1" applyBorder="1" applyAlignment="1">
      <alignment horizontal="right" vertical="center" wrapText="1"/>
    </xf>
    <xf numFmtId="176" fontId="0" fillId="2" borderId="3" xfId="2" applyNumberFormat="1" applyFont="1" applyFill="1" applyBorder="1" applyAlignment="1">
      <alignment horizontal="right" vertical="center" wrapText="1"/>
    </xf>
    <xf numFmtId="176" fontId="2" fillId="2" borderId="6" xfId="3" applyNumberFormat="1" applyFont="1" applyFill="1" applyBorder="1" applyAlignment="1">
      <alignment horizontal="right" vertical="center" wrapText="1"/>
    </xf>
    <xf numFmtId="176" fontId="2" fillId="2" borderId="7" xfId="3" applyNumberFormat="1" applyFont="1" applyFill="1" applyBorder="1" applyAlignment="1">
      <alignment horizontal="right" vertical="center" wrapText="1"/>
    </xf>
    <xf numFmtId="41" fontId="0" fillId="2" borderId="8" xfId="2" applyNumberFormat="1" applyFont="1" applyFill="1" applyBorder="1" applyAlignment="1">
      <alignment horizontal="right" vertical="center" wrapText="1"/>
    </xf>
    <xf numFmtId="176" fontId="0" fillId="0" borderId="3" xfId="2" applyNumberFormat="1" applyFont="1" applyFill="1" applyBorder="1" applyAlignment="1">
      <alignment horizontal="right" vertical="center" wrapText="1"/>
    </xf>
    <xf numFmtId="176" fontId="0" fillId="0" borderId="3" xfId="3" applyNumberFormat="1" applyFont="1" applyFill="1" applyBorder="1" applyAlignment="1">
      <alignment horizontal="right" vertical="center" wrapText="1"/>
    </xf>
    <xf numFmtId="176" fontId="2" fillId="2" borderId="2" xfId="3" applyNumberFormat="1" applyFont="1" applyFill="1" applyBorder="1" applyAlignment="1">
      <alignment horizontal="right" vertical="center" wrapText="1"/>
    </xf>
    <xf numFmtId="41" fontId="0" fillId="0" borderId="1" xfId="2" applyNumberFormat="1" applyFont="1" applyFill="1" applyBorder="1" applyAlignment="1">
      <alignment horizontal="right" vertical="center" wrapText="1"/>
    </xf>
    <xf numFmtId="41" fontId="0" fillId="0" borderId="3" xfId="2" applyNumberFormat="1" applyFont="1" applyFill="1" applyBorder="1" applyAlignment="1">
      <alignment horizontal="right" vertical="center" wrapText="1"/>
    </xf>
    <xf numFmtId="176" fontId="0" fillId="2" borderId="8" xfId="2" applyNumberFormat="1" applyFont="1" applyFill="1" applyBorder="1" applyAlignment="1">
      <alignment horizontal="right" vertical="center" wrapText="1"/>
    </xf>
    <xf numFmtId="176" fontId="0" fillId="2" borderId="7" xfId="3" applyNumberFormat="1" applyFont="1" applyFill="1" applyBorder="1" applyAlignment="1">
      <alignment horizontal="right" vertical="center" wrapText="1"/>
    </xf>
    <xf numFmtId="176" fontId="0" fillId="2" borderId="9" xfId="2" applyNumberFormat="1" applyFont="1" applyFill="1" applyBorder="1" applyAlignment="1">
      <alignment horizontal="right" vertical="center" wrapText="1"/>
    </xf>
    <xf numFmtId="176" fontId="2" fillId="0" borderId="1" xfId="3" applyNumberFormat="1" applyFont="1" applyFill="1" applyBorder="1" applyAlignment="1">
      <alignment horizontal="right" vertical="center" wrapText="1"/>
    </xf>
    <xf numFmtId="176" fontId="2" fillId="2" borderId="8" xfId="2" applyNumberFormat="1" applyFont="1" applyFill="1" applyBorder="1" applyAlignment="1">
      <alignment horizontal="right" vertical="center" wrapText="1"/>
    </xf>
    <xf numFmtId="176" fontId="0" fillId="2" borderId="1" xfId="3" applyNumberFormat="1" applyFont="1" applyFill="1" applyBorder="1" applyAlignment="1">
      <alignment horizontal="right" vertical="center" wrapText="1"/>
    </xf>
    <xf numFmtId="176" fontId="0" fillId="2" borderId="2" xfId="3" applyNumberFormat="1" applyFont="1" applyFill="1" applyBorder="1" applyAlignment="1">
      <alignment horizontal="right" vertical="center" wrapText="1"/>
    </xf>
    <xf numFmtId="41" fontId="0" fillId="2" borderId="1" xfId="2" applyNumberFormat="1" applyFont="1" applyFill="1" applyBorder="1" applyAlignment="1">
      <alignment horizontal="right" vertical="center" wrapText="1"/>
    </xf>
    <xf numFmtId="41" fontId="0" fillId="2" borderId="1" xfId="2" applyNumberFormat="1" applyFont="1" applyFill="1" applyBorder="1" applyAlignment="1">
      <alignment horizontal="right" vertical="center" wrapText="1"/>
    </xf>
    <xf numFmtId="176" fontId="2" fillId="2" borderId="1" xfId="3" applyNumberFormat="1" applyFont="1" applyFill="1" applyBorder="1" applyAlignment="1">
      <alignment horizontal="right" vertical="center" wrapText="1"/>
    </xf>
    <xf numFmtId="176" fontId="2" fillId="2" borderId="1" xfId="2" applyNumberFormat="1" applyFont="1" applyFill="1" applyBorder="1" applyAlignment="1">
      <alignment horizontal="right" vertical="center" wrapText="1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>
      <alignment vertical="center"/>
    </xf>
    <xf numFmtId="176" fontId="0" fillId="2" borderId="4" xfId="0" applyNumberFormat="1" applyFont="1" applyFill="1" applyBorder="1" applyAlignment="1">
      <alignment horizontal="right" vertical="center"/>
    </xf>
    <xf numFmtId="41" fontId="0" fillId="2" borderId="4" xfId="0" applyNumberFormat="1" applyFont="1" applyFill="1" applyBorder="1" applyAlignment="1">
      <alignment horizontal="right" vertical="center"/>
    </xf>
    <xf numFmtId="176" fontId="0" fillId="2" borderId="5" xfId="0" applyNumberFormat="1" applyFont="1" applyFill="1" applyBorder="1" applyAlignment="1">
      <alignment horizontal="right" vertical="center"/>
    </xf>
    <xf numFmtId="176" fontId="2" fillId="2" borderId="5" xfId="0" applyNumberFormat="1" applyFont="1" applyFill="1" applyBorder="1" applyAlignment="1">
      <alignment horizontal="right" vertical="center"/>
    </xf>
    <xf numFmtId="41" fontId="0" fillId="2" borderId="5" xfId="0" applyNumberFormat="1" applyFont="1" applyFill="1" applyBorder="1" applyAlignment="1">
      <alignment horizontal="right" vertical="center"/>
    </xf>
    <xf numFmtId="41" fontId="0" fillId="2" borderId="10" xfId="0" applyNumberFormat="1" applyFont="1" applyFill="1" applyBorder="1" applyAlignment="1">
      <alignment horizontal="right" vertical="center"/>
    </xf>
    <xf numFmtId="176" fontId="2" fillId="2" borderId="11" xfId="0" applyNumberFormat="1" applyFont="1" applyFill="1" applyBorder="1" applyAlignment="1">
      <alignment horizontal="right" vertical="center"/>
    </xf>
    <xf numFmtId="176" fontId="0" fillId="2" borderId="11" xfId="0" applyNumberFormat="1" applyFont="1" applyFill="1" applyBorder="1" applyAlignment="1">
      <alignment horizontal="right" vertical="center"/>
    </xf>
    <xf numFmtId="176" fontId="0" fillId="2" borderId="12" xfId="0" applyNumberFormat="1" applyFont="1" applyFill="1" applyBorder="1" applyAlignment="1">
      <alignment horizontal="right" vertical="center"/>
    </xf>
    <xf numFmtId="176" fontId="0" fillId="2" borderId="3" xfId="0" applyNumberFormat="1" applyFont="1" applyFill="1" applyBorder="1" applyAlignment="1">
      <alignment horizontal="right" vertical="center"/>
    </xf>
    <xf numFmtId="176" fontId="0" fillId="2" borderId="1" xfId="3" applyNumberFormat="1" applyFont="1" applyFill="1" applyBorder="1" applyAlignment="1">
      <alignment horizontal="right" vertical="center" wrapText="1"/>
    </xf>
    <xf numFmtId="41" fontId="0" fillId="2" borderId="2" xfId="3" applyNumberFormat="1" applyFont="1" applyFill="1" applyBorder="1" applyAlignment="1">
      <alignment horizontal="right" vertical="center" wrapText="1"/>
    </xf>
    <xf numFmtId="41" fontId="0" fillId="0" borderId="0" xfId="0" applyNumberFormat="1">
      <alignment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4" fillId="0" borderId="6" xfId="0" applyNumberFormat="1" applyFont="1" applyBorder="1">
      <alignment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177" fontId="0" fillId="2" borderId="15" xfId="3" applyNumberFormat="1" applyFont="1" applyFill="1" applyBorder="1" applyAlignment="1">
      <alignment horizontal="right" vertical="center" wrapText="1"/>
    </xf>
    <xf numFmtId="177" fontId="0" fillId="2" borderId="0" xfId="0" applyNumberFormat="1" applyFont="1" applyFill="1">
      <alignment vertical="center"/>
    </xf>
    <xf numFmtId="177" fontId="0" fillId="0" borderId="0" xfId="0" applyNumberFormat="1">
      <alignment vertical="center"/>
    </xf>
    <xf numFmtId="176" fontId="2" fillId="2" borderId="8" xfId="2" applyNumberFormat="1" applyFont="1" applyFill="1" applyBorder="1" applyAlignment="1">
      <alignment horizontal="right" vertical="center" wrapText="1"/>
    </xf>
    <xf numFmtId="41" fontId="2" fillId="2" borderId="7" xfId="3" applyNumberFormat="1" applyFont="1" applyFill="1" applyBorder="1" applyAlignment="1">
      <alignment horizontal="right" vertical="center" wrapText="1"/>
    </xf>
    <xf numFmtId="41" fontId="2" fillId="3" borderId="16" xfId="3" applyNumberFormat="1" applyFont="1" applyFill="1" applyBorder="1" applyAlignment="1">
      <alignment horizontal="right" vertical="center" wrapText="1"/>
    </xf>
    <xf numFmtId="0" fontId="3" fillId="4" borderId="17" xfId="2" applyNumberFormat="1" applyFont="1" applyFill="1" applyBorder="1" applyAlignment="1">
      <alignment horizontal="center" vertical="center" wrapText="1"/>
    </xf>
    <xf numFmtId="0" fontId="3" fillId="4" borderId="8" xfId="2" applyNumberFormat="1" applyFont="1" applyFill="1" applyBorder="1" applyAlignment="1">
      <alignment horizontal="center" vertical="center" wrapText="1"/>
    </xf>
    <xf numFmtId="0" fontId="0" fillId="0" borderId="6" xfId="0" applyNumberFormat="1" applyBorder="1">
      <alignment vertical="center"/>
    </xf>
    <xf numFmtId="0" fontId="0" fillId="2" borderId="18" xfId="0" applyNumberFormat="1" applyFont="1" applyFill="1" applyBorder="1" applyAlignment="1">
      <alignment horizontal="center" vertical="center"/>
    </xf>
    <xf numFmtId="41" fontId="0" fillId="2" borderId="19" xfId="0" applyNumberFormat="1" applyFont="1" applyFill="1" applyBorder="1" applyAlignment="1">
      <alignment horizontal="right" vertical="center"/>
    </xf>
    <xf numFmtId="41" fontId="0" fillId="2" borderId="3" xfId="0" applyNumberFormat="1" applyFont="1" applyFill="1" applyBorder="1" applyAlignment="1">
      <alignment horizontal="right" vertical="center"/>
    </xf>
    <xf numFmtId="41" fontId="0" fillId="2" borderId="20" xfId="0" applyNumberFormat="1" applyFont="1" applyFill="1" applyBorder="1" applyAlignment="1">
      <alignment horizontal="right" vertical="center"/>
    </xf>
    <xf numFmtId="41" fontId="0" fillId="2" borderId="21" xfId="0" applyNumberFormat="1" applyFont="1" applyFill="1" applyBorder="1" applyAlignment="1">
      <alignment horizontal="right" vertical="center"/>
    </xf>
    <xf numFmtId="41" fontId="0" fillId="2" borderId="9" xfId="0" applyNumberFormat="1" applyFont="1" applyFill="1" applyBorder="1" applyAlignment="1">
      <alignment horizontal="right" vertical="center"/>
    </xf>
    <xf numFmtId="176" fontId="0" fillId="2" borderId="1" xfId="0" applyNumberFormat="1" applyFont="1" applyFill="1" applyBorder="1" applyAlignment="1">
      <alignment horizontal="right" vertical="center"/>
    </xf>
    <xf numFmtId="41" fontId="0" fillId="2" borderId="1" xfId="0" applyNumberFormat="1" applyFont="1" applyFill="1" applyBorder="1" applyAlignment="1">
      <alignment horizontal="right" vertical="center"/>
    </xf>
    <xf numFmtId="176" fontId="0" fillId="2" borderId="8" xfId="0" applyNumberFormat="1" applyFont="1" applyFill="1" applyBorder="1" applyAlignment="1">
      <alignment horizontal="right" vertical="center"/>
    </xf>
    <xf numFmtId="41" fontId="0" fillId="2" borderId="8" xfId="0" applyNumberFormat="1" applyFont="1" applyFill="1" applyBorder="1" applyAlignment="1">
      <alignment horizontal="right" vertical="center"/>
    </xf>
    <xf numFmtId="176" fontId="2" fillId="2" borderId="22" xfId="0" applyNumberFormat="1" applyFont="1" applyFill="1" applyBorder="1" applyAlignment="1">
      <alignment horizontal="right" vertical="center"/>
    </xf>
    <xf numFmtId="41" fontId="0" fillId="2" borderId="23" xfId="0" applyNumberFormat="1" applyFont="1" applyFill="1" applyBorder="1" applyAlignment="1">
      <alignment horizontal="right" vertical="center"/>
    </xf>
    <xf numFmtId="176" fontId="0" fillId="2" borderId="24" xfId="0" applyNumberFormat="1" applyFont="1" applyFill="1" applyBorder="1" applyAlignment="1">
      <alignment horizontal="right" vertical="center"/>
    </xf>
    <xf numFmtId="176" fontId="0" fillId="2" borderId="19" xfId="0" applyNumberFormat="1" applyFont="1" applyFill="1" applyBorder="1" applyAlignment="1">
      <alignment horizontal="right" vertical="center"/>
    </xf>
    <xf numFmtId="176" fontId="2" fillId="4" borderId="16" xfId="0" applyNumberFormat="1" applyFont="1" applyFill="1" applyBorder="1" applyAlignment="1">
      <alignment horizontal="right" vertical="center"/>
    </xf>
    <xf numFmtId="176" fontId="0" fillId="2" borderId="2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176" fontId="0" fillId="2" borderId="7" xfId="0" applyNumberFormat="1" applyFont="1" applyFill="1" applyBorder="1" applyAlignment="1">
      <alignment horizontal="right" vertical="center"/>
    </xf>
    <xf numFmtId="176" fontId="2" fillId="2" borderId="25" xfId="0" applyNumberFormat="1" applyFont="1" applyFill="1" applyBorder="1" applyAlignment="1">
      <alignment horizontal="right" vertical="center"/>
    </xf>
    <xf numFmtId="176" fontId="0" fillId="2" borderId="6" xfId="0" applyNumberFormat="1" applyFont="1" applyFill="1" applyBorder="1" applyAlignment="1">
      <alignment horizontal="right" vertical="center"/>
    </xf>
    <xf numFmtId="0" fontId="2" fillId="4" borderId="26" xfId="0" applyNumberFormat="1" applyFont="1" applyFill="1" applyBorder="1" applyAlignment="1">
      <alignment horizontal="center" vertical="center"/>
    </xf>
    <xf numFmtId="176" fontId="2" fillId="4" borderId="8" xfId="2" applyNumberFormat="1" applyFont="1" applyFill="1" applyBorder="1" applyAlignment="1">
      <alignment horizontal="center" vertical="center" wrapText="1"/>
    </xf>
    <xf numFmtId="176" fontId="0" fillId="2" borderId="27" xfId="2" applyNumberFormat="1" applyFont="1" applyFill="1" applyBorder="1" applyAlignment="1">
      <alignment horizontal="right" vertical="center" wrapText="1"/>
    </xf>
    <xf numFmtId="176" fontId="2" fillId="2" borderId="28" xfId="3" applyNumberFormat="1" applyFont="1" applyFill="1" applyBorder="1" applyAlignment="1">
      <alignment horizontal="right" vertical="center" wrapText="1"/>
    </xf>
    <xf numFmtId="176" fontId="0" fillId="2" borderId="1" xfId="2" applyNumberFormat="1" applyFont="1" applyFill="1" applyBorder="1" applyAlignment="1">
      <alignment horizontal="right" vertical="center" wrapText="1"/>
    </xf>
    <xf numFmtId="176" fontId="0" fillId="2" borderId="1" xfId="3" applyNumberFormat="1" applyFont="1" applyFill="1" applyBorder="1" applyAlignment="1">
      <alignment horizontal="right" vertical="center" wrapText="1"/>
    </xf>
    <xf numFmtId="176" fontId="2" fillId="2" borderId="1" xfId="2" applyNumberFormat="1" applyFont="1" applyFill="1" applyBorder="1" applyAlignment="1">
      <alignment horizontal="right" vertical="center" wrapText="1"/>
    </xf>
    <xf numFmtId="41" fontId="0" fillId="2" borderId="8" xfId="3" applyNumberFormat="1" applyFont="1" applyFill="1" applyBorder="1" applyAlignment="1">
      <alignment horizontal="right" vertical="center" wrapText="1"/>
    </xf>
    <xf numFmtId="41" fontId="0" fillId="2" borderId="7" xfId="3" applyNumberFormat="1" applyFont="1" applyFill="1" applyBorder="1" applyAlignment="1">
      <alignment horizontal="right" vertical="center" wrapText="1"/>
    </xf>
    <xf numFmtId="176" fontId="0" fillId="0" borderId="19" xfId="1" applyNumberFormat="1" applyFont="1" applyFill="1" applyBorder="1" applyAlignment="1">
      <alignment horizontal="right" vertical="center" wrapText="1"/>
    </xf>
    <xf numFmtId="41" fontId="0" fillId="0" borderId="3" xfId="1" applyNumberFormat="1" applyFont="1" applyFill="1" applyBorder="1" applyAlignment="1">
      <alignment horizontal="right" vertical="center" wrapText="1"/>
    </xf>
    <xf numFmtId="176" fontId="0" fillId="0" borderId="3" xfId="1" applyNumberFormat="1" applyFont="1" applyFill="1" applyBorder="1" applyAlignment="1">
      <alignment horizontal="right" vertical="center" wrapText="1"/>
    </xf>
    <xf numFmtId="0" fontId="2" fillId="4" borderId="29" xfId="2" applyNumberFormat="1" applyFont="1" applyFill="1" applyBorder="1" applyAlignment="1">
      <alignment horizontal="center" vertical="center" wrapText="1"/>
    </xf>
    <xf numFmtId="0" fontId="2" fillId="4" borderId="30" xfId="2" applyNumberFormat="1" applyFont="1" applyFill="1" applyBorder="1" applyAlignment="1">
      <alignment horizontal="center" vertical="center" wrapText="1"/>
    </xf>
    <xf numFmtId="41" fontId="0" fillId="0" borderId="8" xfId="2" applyNumberFormat="1" applyFont="1" applyFill="1" applyBorder="1" applyAlignment="1">
      <alignment horizontal="right" vertical="center" wrapText="1"/>
    </xf>
    <xf numFmtId="176" fontId="0" fillId="0" borderId="8" xfId="3" applyNumberFormat="1" applyFont="1" applyFill="1" applyBorder="1" applyAlignment="1">
      <alignment horizontal="right" vertical="center" wrapText="1"/>
    </xf>
    <xf numFmtId="41" fontId="0" fillId="0" borderId="8" xfId="3" applyNumberFormat="1" applyFont="1" applyFill="1" applyBorder="1" applyAlignment="1">
      <alignment horizontal="right" vertical="center" wrapText="1"/>
    </xf>
    <xf numFmtId="176" fontId="0" fillId="0" borderId="8" xfId="1" applyNumberFormat="1" applyFont="1" applyFill="1" applyBorder="1" applyAlignment="1">
      <alignment horizontal="right" vertical="center" wrapText="1"/>
    </xf>
    <xf numFmtId="41" fontId="2" fillId="0" borderId="8" xfId="1" applyNumberFormat="1" applyFont="1" applyFill="1" applyBorder="1" applyAlignment="1">
      <alignment horizontal="right" vertical="center" wrapText="1"/>
    </xf>
    <xf numFmtId="176" fontId="2" fillId="0" borderId="8" xfId="1" applyNumberFormat="1" applyFont="1" applyFill="1" applyBorder="1" applyAlignment="1">
      <alignment horizontal="right" vertical="center" wrapText="1"/>
    </xf>
    <xf numFmtId="176" fontId="2" fillId="4" borderId="31" xfId="1" applyNumberFormat="1" applyFont="1" applyFill="1" applyBorder="1" applyAlignment="1">
      <alignment horizontal="right" vertical="center" wrapText="1"/>
    </xf>
    <xf numFmtId="176" fontId="2" fillId="4" borderId="16" xfId="1" applyNumberFormat="1" applyFont="1" applyFill="1" applyBorder="1" applyAlignment="1">
      <alignment horizontal="right" vertical="center" wrapText="1"/>
    </xf>
    <xf numFmtId="0" fontId="2" fillId="2" borderId="18" xfId="0" applyNumberFormat="1" applyFont="1" applyFill="1" applyBorder="1" applyAlignment="1">
      <alignment horizontal="center" vertical="center"/>
    </xf>
    <xf numFmtId="0" fontId="3" fillId="0" borderId="32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/>
    </xf>
    <xf numFmtId="176" fontId="0" fillId="0" borderId="9" xfId="1" applyNumberFormat="1" applyFont="1" applyFill="1" applyBorder="1" applyAlignment="1">
      <alignment horizontal="right" vertical="center" wrapText="1"/>
    </xf>
    <xf numFmtId="41" fontId="0" fillId="0" borderId="9" xfId="1" applyNumberFormat="1" applyFont="1" applyFill="1" applyBorder="1" applyAlignment="1">
      <alignment horizontal="right" vertical="center" wrapText="1"/>
    </xf>
    <xf numFmtId="176" fontId="2" fillId="4" borderId="30" xfId="2" applyNumberFormat="1" applyFont="1" applyFill="1" applyBorder="1" applyAlignment="1">
      <alignment horizontal="center" vertical="center" wrapText="1"/>
    </xf>
    <xf numFmtId="176" fontId="2" fillId="4" borderId="29" xfId="2" applyNumberFormat="1" applyFont="1" applyFill="1" applyBorder="1" applyAlignment="1">
      <alignment horizontal="center" vertical="center" wrapText="1"/>
    </xf>
    <xf numFmtId="176" fontId="0" fillId="0" borderId="9" xfId="2" applyNumberFormat="1" applyFont="1" applyFill="1" applyBorder="1" applyAlignment="1">
      <alignment horizontal="right" vertical="center" wrapText="1"/>
    </xf>
    <xf numFmtId="176" fontId="0" fillId="0" borderId="9" xfId="3" applyNumberFormat="1" applyFont="1" applyFill="1" applyBorder="1" applyAlignment="1">
      <alignment horizontal="right" vertical="center" wrapText="1"/>
    </xf>
    <xf numFmtId="176" fontId="2" fillId="2" borderId="9" xfId="2" applyNumberFormat="1" applyFont="1" applyFill="1" applyBorder="1" applyAlignment="1">
      <alignment horizontal="right" vertical="center" wrapText="1"/>
    </xf>
    <xf numFmtId="41" fontId="0" fillId="0" borderId="9" xfId="2" applyNumberFormat="1" applyFont="1" applyFill="1" applyBorder="1" applyAlignment="1">
      <alignment horizontal="right" vertical="center" wrapText="1"/>
    </xf>
    <xf numFmtId="41" fontId="0" fillId="0" borderId="9" xfId="3" applyNumberFormat="1" applyFont="1" applyFill="1" applyBorder="1" applyAlignment="1">
      <alignment horizontal="right" vertical="center" wrapText="1"/>
    </xf>
    <xf numFmtId="176" fontId="0" fillId="2" borderId="8" xfId="2" applyNumberFormat="1" applyFont="1" applyFill="1" applyBorder="1" applyAlignment="1">
      <alignment horizontal="right" vertical="center" wrapText="1"/>
    </xf>
    <xf numFmtId="176" fontId="2" fillId="2" borderId="27" xfId="2" applyNumberFormat="1" applyFont="1" applyFill="1" applyBorder="1" applyAlignment="1">
      <alignment horizontal="right" vertical="center" wrapText="1"/>
    </xf>
    <xf numFmtId="176" fontId="0" fillId="0" borderId="8" xfId="2" applyNumberFormat="1" applyFont="1" applyFill="1" applyBorder="1" applyAlignment="1">
      <alignment horizontal="right" vertical="center" wrapText="1"/>
    </xf>
    <xf numFmtId="176" fontId="0" fillId="0" borderId="1" xfId="2" applyNumberFormat="1" applyFont="1" applyFill="1" applyBorder="1" applyAlignment="1">
      <alignment horizontal="right" vertical="center" wrapText="1"/>
    </xf>
    <xf numFmtId="176" fontId="0" fillId="0" borderId="1" xfId="3" applyNumberFormat="1" applyFont="1" applyFill="1" applyBorder="1" applyAlignment="1">
      <alignment horizontal="right" vertical="center" wrapText="1"/>
    </xf>
    <xf numFmtId="176" fontId="2" fillId="0" borderId="9" xfId="2" applyNumberFormat="1" applyFont="1" applyFill="1" applyBorder="1" applyAlignment="1">
      <alignment horizontal="right" vertical="center" wrapText="1"/>
    </xf>
    <xf numFmtId="176" fontId="2" fillId="0" borderId="27" xfId="2" applyNumberFormat="1" applyFont="1" applyFill="1" applyBorder="1" applyAlignment="1">
      <alignment horizontal="right" vertical="center" wrapText="1"/>
    </xf>
    <xf numFmtId="176" fontId="0" fillId="2" borderId="8" xfId="3" applyNumberFormat="1" applyFont="1" applyFill="1" applyBorder="1" applyAlignment="1">
      <alignment horizontal="right" vertical="center" wrapText="1"/>
    </xf>
    <xf numFmtId="41" fontId="5" fillId="2" borderId="9" xfId="1" applyNumberFormat="1" applyFont="1" applyFill="1" applyBorder="1" applyAlignment="1">
      <alignment horizontal="right" vertical="center"/>
    </xf>
    <xf numFmtId="41" fontId="5" fillId="2" borderId="35" xfId="1" applyNumberFormat="1" applyFont="1" applyFill="1" applyBorder="1" applyAlignment="1">
      <alignment horizontal="right" vertical="center"/>
    </xf>
    <xf numFmtId="41" fontId="0" fillId="2" borderId="3" xfId="2" applyNumberFormat="1" applyFont="1" applyFill="1" applyBorder="1" applyAlignment="1">
      <alignment horizontal="right" vertical="center" wrapText="1"/>
    </xf>
    <xf numFmtId="41" fontId="0" fillId="2" borderId="9" xfId="2" applyNumberFormat="1" applyFont="1" applyFill="1" applyBorder="1" applyAlignment="1">
      <alignment horizontal="right" vertical="center" wrapText="1"/>
    </xf>
    <xf numFmtId="41" fontId="2" fillId="2" borderId="7" xfId="3" applyNumberFormat="1" applyFont="1" applyFill="1" applyBorder="1" applyAlignment="1">
      <alignment vertical="center" wrapText="1"/>
    </xf>
    <xf numFmtId="41" fontId="0" fillId="2" borderId="25" xfId="3" applyNumberFormat="1" applyFont="1" applyFill="1" applyBorder="1" applyAlignment="1">
      <alignment vertical="center" wrapText="1"/>
    </xf>
    <xf numFmtId="41" fontId="0" fillId="2" borderId="6" xfId="3" applyNumberFormat="1" applyFont="1" applyFill="1" applyBorder="1" applyAlignment="1">
      <alignment vertical="center" wrapText="1"/>
    </xf>
    <xf numFmtId="41" fontId="6" fillId="2" borderId="37" xfId="3" applyNumberFormat="1" applyFont="1" applyFill="1" applyBorder="1" applyAlignment="1">
      <alignment vertical="center" wrapText="1"/>
    </xf>
    <xf numFmtId="0" fontId="0" fillId="5" borderId="38" xfId="0" applyNumberFormat="1" applyFont="1" applyFill="1" applyBorder="1" applyAlignment="1">
      <alignment horizontal="left" vertical="center" wrapText="1"/>
    </xf>
    <xf numFmtId="0" fontId="0" fillId="5" borderId="38" xfId="0" applyNumberFormat="1" applyFont="1" applyFill="1" applyBorder="1" applyAlignment="1">
      <alignment vertical="center" wrapText="1"/>
    </xf>
    <xf numFmtId="0" fontId="0" fillId="5" borderId="38" xfId="0" applyNumberFormat="1" applyFont="1" applyFill="1" applyBorder="1" applyAlignment="1">
      <alignment vertical="center" wrapText="1"/>
    </xf>
    <xf numFmtId="0" fontId="0" fillId="5" borderId="39" xfId="0" applyNumberFormat="1" applyFont="1" applyFill="1" applyBorder="1" applyAlignment="1">
      <alignment vertical="center" wrapText="1"/>
    </xf>
    <xf numFmtId="176" fontId="2" fillId="2" borderId="30" xfId="2" applyNumberFormat="1" applyFont="1" applyFill="1" applyBorder="1" applyAlignment="1">
      <alignment horizontal="right" vertical="center" wrapText="1"/>
    </xf>
    <xf numFmtId="41" fontId="2" fillId="2" borderId="40" xfId="3" applyNumberFormat="1" applyFont="1" applyFill="1" applyBorder="1" applyAlignment="1">
      <alignment horizontal="right" vertical="center" wrapText="1"/>
    </xf>
    <xf numFmtId="176" fontId="2" fillId="3" borderId="13" xfId="3" applyNumberFormat="1" applyFont="1" applyFill="1" applyBorder="1" applyAlignment="1">
      <alignment horizontal="right" vertical="center" wrapText="1"/>
    </xf>
    <xf numFmtId="176" fontId="2" fillId="3" borderId="14" xfId="3" applyNumberFormat="1" applyFont="1" applyFill="1" applyBorder="1" applyAlignment="1">
      <alignment horizontal="right" vertical="center" wrapText="1"/>
    </xf>
    <xf numFmtId="176" fontId="2" fillId="3" borderId="41" xfId="2" applyNumberFormat="1" applyFont="1" applyFill="1" applyBorder="1" applyAlignment="1">
      <alignment vertical="center" wrapText="1"/>
    </xf>
    <xf numFmtId="177" fontId="0" fillId="2" borderId="42" xfId="0" applyNumberFormat="1" applyFont="1" applyFill="1" applyBorder="1" applyAlignment="1">
      <alignment horizontal="right" vertical="center"/>
    </xf>
    <xf numFmtId="41" fontId="0" fillId="2" borderId="30" xfId="0" applyNumberFormat="1" applyFont="1" applyFill="1" applyBorder="1" applyAlignment="1">
      <alignment horizontal="right" vertical="center"/>
    </xf>
    <xf numFmtId="176" fontId="0" fillId="2" borderId="30" xfId="0" applyNumberFormat="1" applyFont="1" applyFill="1" applyBorder="1" applyAlignment="1">
      <alignment horizontal="right" vertical="center"/>
    </xf>
    <xf numFmtId="41" fontId="0" fillId="2" borderId="43" xfId="0" applyNumberFormat="1" applyFont="1" applyFill="1" applyBorder="1" applyAlignment="1">
      <alignment horizontal="right" vertical="center"/>
    </xf>
    <xf numFmtId="177" fontId="0" fillId="2" borderId="44" xfId="0" applyNumberFormat="1" applyFont="1" applyFill="1" applyBorder="1" applyAlignment="1">
      <alignment horizontal="right" vertical="center"/>
    </xf>
    <xf numFmtId="176" fontId="0" fillId="2" borderId="40" xfId="0" applyNumberFormat="1" applyFont="1" applyFill="1" applyBorder="1" applyAlignment="1">
      <alignment horizontal="right" vertical="center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vertical="center"/>
    </xf>
    <xf numFmtId="176" fontId="0" fillId="2" borderId="47" xfId="0" applyNumberFormat="1" applyFont="1" applyFill="1" applyBorder="1" applyAlignment="1">
      <alignment horizontal="right" vertical="center"/>
    </xf>
    <xf numFmtId="177" fontId="0" fillId="0" borderId="3" xfId="3" applyNumberFormat="1" applyFont="1" applyFill="1" applyBorder="1" applyAlignment="1">
      <alignment horizontal="right" vertical="center" wrapText="1"/>
    </xf>
    <xf numFmtId="176" fontId="0" fillId="0" borderId="43" xfId="1" applyNumberFormat="1" applyFont="1" applyFill="1" applyBorder="1" applyAlignment="1">
      <alignment horizontal="right" vertical="center" wrapText="1"/>
    </xf>
    <xf numFmtId="41" fontId="0" fillId="0" borderId="30" xfId="3" applyNumberFormat="1" applyFont="1" applyFill="1" applyBorder="1" applyAlignment="1">
      <alignment horizontal="right" vertical="center" wrapText="1"/>
    </xf>
    <xf numFmtId="177" fontId="0" fillId="0" borderId="30" xfId="3" applyNumberFormat="1" applyFont="1" applyFill="1" applyBorder="1" applyAlignment="1">
      <alignment horizontal="right" vertical="center" wrapText="1"/>
    </xf>
    <xf numFmtId="176" fontId="2" fillId="0" borderId="24" xfId="1" applyNumberFormat="1" applyFont="1" applyFill="1" applyBorder="1" applyAlignment="1">
      <alignment horizontal="right" vertical="center" wrapText="1"/>
    </xf>
    <xf numFmtId="41" fontId="0" fillId="4" borderId="13" xfId="3" applyNumberFormat="1" applyFont="1" applyFill="1" applyBorder="1" applyAlignment="1">
      <alignment horizontal="right" vertical="center" wrapText="1"/>
    </xf>
    <xf numFmtId="177" fontId="0" fillId="4" borderId="13" xfId="3" applyNumberFormat="1" applyFont="1" applyFill="1" applyBorder="1" applyAlignment="1">
      <alignment horizontal="right" vertical="center" wrapText="1"/>
    </xf>
    <xf numFmtId="177" fontId="0" fillId="2" borderId="48" xfId="3" applyNumberFormat="1" applyFont="1" applyFill="1" applyBorder="1" applyAlignment="1">
      <alignment horizontal="right" vertical="center" wrapText="1"/>
    </xf>
    <xf numFmtId="176" fontId="2" fillId="4" borderId="13" xfId="2" applyNumberFormat="1" applyFont="1" applyFill="1" applyBorder="1" applyAlignment="1">
      <alignment horizontal="right" vertical="center" wrapText="1"/>
    </xf>
    <xf numFmtId="176" fontId="2" fillId="4" borderId="14" xfId="3" applyNumberFormat="1" applyFont="1" applyFill="1" applyBorder="1" applyAlignment="1">
      <alignment horizontal="right" vertical="center" wrapText="1"/>
    </xf>
    <xf numFmtId="176" fontId="0" fillId="4" borderId="13" xfId="3" applyNumberFormat="1" applyFont="1" applyFill="1" applyBorder="1" applyAlignment="1">
      <alignment horizontal="right" vertical="center" wrapText="1"/>
    </xf>
    <xf numFmtId="177" fontId="0" fillId="4" borderId="49" xfId="3" applyNumberFormat="1" applyFont="1" applyFill="1" applyBorder="1" applyAlignment="1">
      <alignment horizontal="right" vertical="center" wrapText="1"/>
    </xf>
    <xf numFmtId="176" fontId="0" fillId="0" borderId="23" xfId="1" applyNumberFormat="1" applyFont="1" applyFill="1" applyBorder="1" applyAlignment="1">
      <alignment horizontal="right" vertical="center" wrapText="1"/>
    </xf>
    <xf numFmtId="177" fontId="0" fillId="0" borderId="9" xfId="3" applyNumberFormat="1" applyFont="1" applyFill="1" applyBorder="1" applyAlignment="1">
      <alignment horizontal="right" vertical="center" wrapText="1"/>
    </xf>
    <xf numFmtId="177" fontId="0" fillId="0" borderId="8" xfId="3" applyNumberFormat="1" applyFont="1" applyFill="1" applyBorder="1" applyAlignment="1">
      <alignment horizontal="right" vertical="center" wrapText="1"/>
    </xf>
    <xf numFmtId="41" fontId="0" fillId="0" borderId="27" xfId="2" applyNumberFormat="1" applyFont="1" applyFill="1" applyBorder="1" applyAlignment="1">
      <alignment horizontal="right" vertical="center" wrapText="1"/>
    </xf>
    <xf numFmtId="176" fontId="0" fillId="0" borderId="27" xfId="3" applyNumberFormat="1" applyFont="1" applyFill="1" applyBorder="1" applyAlignment="1">
      <alignment horizontal="right" vertical="center" wrapText="1"/>
    </xf>
    <xf numFmtId="0" fontId="0" fillId="0" borderId="0" xfId="0" applyNumberFormat="1" applyBorder="1">
      <alignment vertical="center"/>
    </xf>
    <xf numFmtId="0" fontId="0" fillId="2" borderId="3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horizontal="left" vertical="top" wrapText="1"/>
    </xf>
    <xf numFmtId="0" fontId="0" fillId="2" borderId="9" xfId="0" applyNumberFormat="1" applyFont="1" applyFill="1" applyBorder="1" applyAlignment="1">
      <alignment vertical="top"/>
    </xf>
    <xf numFmtId="0" fontId="0" fillId="2" borderId="1" xfId="0" applyNumberFormat="1" applyFont="1" applyFill="1" applyBorder="1" applyAlignment="1">
      <alignment vertical="top" wrapText="1"/>
    </xf>
    <xf numFmtId="0" fontId="0" fillId="2" borderId="50" xfId="0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vertical="top" wrapText="1"/>
    </xf>
    <xf numFmtId="0" fontId="2" fillId="6" borderId="18" xfId="0" applyNumberFormat="1" applyFont="1" applyFill="1" applyBorder="1" applyAlignment="1">
      <alignment vertical="top" wrapText="1"/>
    </xf>
    <xf numFmtId="0" fontId="0" fillId="6" borderId="51" xfId="0" applyNumberFormat="1" applyFont="1" applyFill="1" applyBorder="1" applyAlignment="1">
      <alignment vertical="top" wrapText="1"/>
    </xf>
    <xf numFmtId="176" fontId="2" fillId="2" borderId="21" xfId="0" applyNumberFormat="1" applyFont="1" applyFill="1" applyBorder="1" applyAlignment="1">
      <alignment horizontal="right" vertical="center"/>
    </xf>
    <xf numFmtId="41" fontId="0" fillId="2" borderId="12" xfId="0" applyNumberFormat="1" applyFont="1" applyFill="1" applyBorder="1" applyAlignment="1">
      <alignment horizontal="right" vertical="center"/>
    </xf>
    <xf numFmtId="176" fontId="0" fillId="2" borderId="23" xfId="0" applyNumberFormat="1" applyFont="1" applyFill="1" applyBorder="1" applyAlignment="1">
      <alignment horizontal="right" vertical="center"/>
    </xf>
    <xf numFmtId="41" fontId="0" fillId="2" borderId="52" xfId="0" applyNumberFormat="1" applyFont="1" applyFill="1" applyBorder="1" applyAlignment="1">
      <alignment horizontal="right" vertical="center"/>
    </xf>
    <xf numFmtId="41" fontId="0" fillId="2" borderId="53" xfId="0" applyNumberFormat="1" applyFont="1" applyFill="1" applyBorder="1" applyAlignment="1">
      <alignment horizontal="right" vertical="center"/>
    </xf>
    <xf numFmtId="0" fontId="2" fillId="2" borderId="54" xfId="0" applyNumberFormat="1" applyFont="1" applyFill="1" applyBorder="1" applyAlignment="1">
      <alignment vertical="center"/>
    </xf>
    <xf numFmtId="41" fontId="0" fillId="2" borderId="55" xfId="0" applyNumberFormat="1" applyFont="1" applyFill="1" applyBorder="1" applyAlignment="1">
      <alignment horizontal="right" vertical="center"/>
    </xf>
    <xf numFmtId="41" fontId="0" fillId="2" borderId="56" xfId="0" applyNumberFormat="1" applyFont="1" applyFill="1" applyBorder="1" applyAlignment="1">
      <alignment horizontal="right" vertical="center"/>
    </xf>
    <xf numFmtId="41" fontId="0" fillId="2" borderId="57" xfId="0" applyNumberFormat="1" applyFont="1" applyFill="1" applyBorder="1" applyAlignment="1">
      <alignment horizontal="right" vertical="center"/>
    </xf>
    <xf numFmtId="177" fontId="0" fillId="2" borderId="58" xfId="0" applyNumberFormat="1" applyFont="1" applyFill="1" applyBorder="1" applyAlignment="1">
      <alignment horizontal="right" vertical="center"/>
    </xf>
    <xf numFmtId="177" fontId="0" fillId="2" borderId="59" xfId="0" applyNumberFormat="1" applyFont="1" applyFill="1" applyBorder="1" applyAlignment="1">
      <alignment horizontal="right" vertical="center"/>
    </xf>
    <xf numFmtId="177" fontId="0" fillId="2" borderId="60" xfId="0" applyNumberFormat="1" applyFont="1" applyFill="1" applyBorder="1" applyAlignment="1">
      <alignment horizontal="right" vertical="center"/>
    </xf>
    <xf numFmtId="177" fontId="0" fillId="2" borderId="53" xfId="0" applyNumberFormat="1" applyFont="1" applyFill="1" applyBorder="1" applyAlignment="1">
      <alignment horizontal="right" vertical="center"/>
    </xf>
    <xf numFmtId="177" fontId="0" fillId="2" borderId="4" xfId="0" applyNumberFormat="1" applyFont="1" applyFill="1" applyBorder="1" applyAlignment="1">
      <alignment horizontal="right" vertical="center"/>
    </xf>
    <xf numFmtId="177" fontId="0" fillId="2" borderId="61" xfId="0" applyNumberFormat="1" applyFont="1" applyFill="1" applyBorder="1" applyAlignment="1">
      <alignment horizontal="right" vertical="center"/>
    </xf>
    <xf numFmtId="0" fontId="5" fillId="2" borderId="3" xfId="4" applyNumberFormat="1" applyFont="1" applyFill="1" applyBorder="1" applyAlignment="1">
      <alignment vertical="center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0" fillId="2" borderId="51" xfId="0" applyNumberFormat="1" applyFont="1" applyFill="1" applyBorder="1" applyAlignment="1">
      <alignment horizontal="left" vertical="top" wrapText="1"/>
    </xf>
    <xf numFmtId="176" fontId="0" fillId="0" borderId="3" xfId="2" applyNumberFormat="1" applyFont="1" applyFill="1" applyBorder="1" applyAlignment="1">
      <alignment horizontal="left" vertical="top" wrapText="1"/>
    </xf>
    <xf numFmtId="176" fontId="0" fillId="0" borderId="1" xfId="2" applyNumberFormat="1" applyFont="1" applyFill="1" applyBorder="1" applyAlignment="1">
      <alignment vertical="top" wrapText="1"/>
    </xf>
    <xf numFmtId="176" fontId="0" fillId="0" borderId="3" xfId="2" applyNumberFormat="1" applyFont="1" applyFill="1" applyBorder="1" applyAlignment="1">
      <alignment vertical="top" wrapText="1"/>
    </xf>
    <xf numFmtId="176" fontId="0" fillId="2" borderId="1" xfId="2" applyNumberFormat="1" applyFont="1" applyFill="1" applyBorder="1" applyAlignment="1">
      <alignment vertical="top" wrapText="1"/>
    </xf>
    <xf numFmtId="176" fontId="0" fillId="2" borderId="3" xfId="2" applyNumberFormat="1" applyFont="1" applyFill="1" applyBorder="1" applyAlignment="1">
      <alignment vertical="top" wrapText="1"/>
    </xf>
    <xf numFmtId="176" fontId="0" fillId="2" borderId="9" xfId="2" applyNumberFormat="1" applyFont="1" applyFill="1" applyBorder="1" applyAlignment="1">
      <alignment vertical="top" wrapText="1"/>
    </xf>
    <xf numFmtId="176" fontId="0" fillId="2" borderId="63" xfId="2" applyNumberFormat="1" applyFont="1" applyFill="1" applyBorder="1" applyAlignment="1">
      <alignment vertical="top" wrapText="1"/>
    </xf>
    <xf numFmtId="176" fontId="0" fillId="0" borderId="63" xfId="2" applyNumberFormat="1" applyFont="1" applyFill="1" applyBorder="1" applyAlignment="1">
      <alignment vertical="top" wrapText="1"/>
    </xf>
    <xf numFmtId="176" fontId="0" fillId="2" borderId="1" xfId="2" applyNumberFormat="1" applyFont="1" applyFill="1" applyBorder="1" applyAlignment="1">
      <alignment vertical="top" wrapText="1"/>
    </xf>
    <xf numFmtId="0" fontId="0" fillId="2" borderId="64" xfId="2" applyNumberFormat="1" applyFont="1" applyFill="1" applyBorder="1" applyAlignment="1">
      <alignment vertical="top" wrapText="1"/>
    </xf>
    <xf numFmtId="176" fontId="0" fillId="0" borderId="6" xfId="3" applyNumberFormat="1" applyFont="1" applyFill="1" applyBorder="1" applyAlignment="1">
      <alignment horizontal="right" vertical="center" wrapText="1"/>
    </xf>
    <xf numFmtId="176" fontId="0" fillId="0" borderId="7" xfId="3" applyNumberFormat="1" applyFont="1" applyFill="1" applyBorder="1" applyAlignment="1">
      <alignment horizontal="right" vertical="center" wrapText="1"/>
    </xf>
    <xf numFmtId="176" fontId="0" fillId="0" borderId="25" xfId="3" applyNumberFormat="1" applyFont="1" applyFill="1" applyBorder="1" applyAlignment="1">
      <alignment horizontal="right" vertical="center" wrapText="1"/>
    </xf>
    <xf numFmtId="176" fontId="0" fillId="0" borderId="28" xfId="3" applyNumberFormat="1" applyFont="1" applyFill="1" applyBorder="1" applyAlignment="1">
      <alignment horizontal="right" vertical="center" wrapText="1"/>
    </xf>
    <xf numFmtId="176" fontId="0" fillId="0" borderId="25" xfId="1" applyNumberFormat="1" applyFont="1" applyFill="1" applyBorder="1" applyAlignment="1">
      <alignment horizontal="right" vertical="center" wrapText="1"/>
    </xf>
    <xf numFmtId="176" fontId="0" fillId="0" borderId="6" xfId="1" applyNumberFormat="1" applyFont="1" applyFill="1" applyBorder="1" applyAlignment="1">
      <alignment horizontal="right" vertical="center" wrapText="1"/>
    </xf>
    <xf numFmtId="176" fontId="2" fillId="0" borderId="7" xfId="1" applyNumberFormat="1" applyFont="1" applyFill="1" applyBorder="1" applyAlignment="1">
      <alignment horizontal="right" vertical="center" wrapText="1"/>
    </xf>
    <xf numFmtId="176" fontId="2" fillId="0" borderId="25" xfId="1" applyNumberFormat="1" applyFont="1" applyFill="1" applyBorder="1" applyAlignment="1">
      <alignment horizontal="right" vertical="center" wrapText="1"/>
    </xf>
    <xf numFmtId="176" fontId="2" fillId="0" borderId="6" xfId="1" applyNumberFormat="1" applyFont="1" applyFill="1" applyBorder="1" applyAlignment="1">
      <alignment horizontal="right" vertical="center" wrapText="1"/>
    </xf>
    <xf numFmtId="176" fontId="0" fillId="0" borderId="9" xfId="2" applyNumberFormat="1" applyFont="1" applyFill="1" applyBorder="1" applyAlignment="1">
      <alignment vertical="top" wrapText="1"/>
    </xf>
    <xf numFmtId="176" fontId="0" fillId="0" borderId="9" xfId="2" applyNumberFormat="1" applyFont="1" applyFill="1" applyBorder="1" applyAlignment="1">
      <alignment horizontal="left" vertical="top" wrapText="1"/>
    </xf>
    <xf numFmtId="176" fontId="0" fillId="0" borderId="9" xfId="2" applyNumberFormat="1" applyFont="1" applyFill="1" applyBorder="1" applyAlignment="1">
      <alignment vertical="top"/>
    </xf>
    <xf numFmtId="176" fontId="0" fillId="2" borderId="65" xfId="2" applyNumberFormat="1" applyFont="1" applyFill="1" applyBorder="1" applyAlignment="1">
      <alignment vertical="top" wrapText="1"/>
    </xf>
    <xf numFmtId="176" fontId="2" fillId="0" borderId="66" xfId="2" applyNumberFormat="1" applyFont="1" applyFill="1" applyBorder="1" applyAlignment="1">
      <alignment vertical="top" wrapText="1"/>
    </xf>
    <xf numFmtId="176" fontId="0" fillId="2" borderId="67" xfId="2" applyNumberFormat="1" applyFont="1" applyFill="1" applyBorder="1" applyAlignment="1">
      <alignment vertical="top" wrapText="1"/>
    </xf>
    <xf numFmtId="176" fontId="2" fillId="2" borderId="66" xfId="2" applyNumberFormat="1" applyFont="1" applyFill="1" applyBorder="1" applyAlignment="1">
      <alignment vertical="top" wrapText="1"/>
    </xf>
    <xf numFmtId="176" fontId="0" fillId="0" borderId="67" xfId="2" applyNumberFormat="1" applyFont="1" applyFill="1" applyBorder="1" applyAlignment="1">
      <alignment vertical="top" wrapText="1"/>
    </xf>
    <xf numFmtId="176" fontId="0" fillId="2" borderId="8" xfId="2" applyNumberFormat="1" applyFont="1" applyFill="1" applyBorder="1" applyAlignment="1">
      <alignment vertical="top" wrapText="1"/>
    </xf>
    <xf numFmtId="176" fontId="0" fillId="2" borderId="9" xfId="2" applyNumberFormat="1" applyFont="1" applyFill="1" applyBorder="1" applyAlignment="1">
      <alignment vertical="top" wrapText="1"/>
    </xf>
    <xf numFmtId="177" fontId="0" fillId="2" borderId="15" xfId="3" applyNumberFormat="1" applyFont="1" applyFill="1" applyBorder="1" applyAlignment="1">
      <alignment horizontal="right" vertical="center" wrapText="1"/>
    </xf>
    <xf numFmtId="177" fontId="0" fillId="2" borderId="68" xfId="3" applyNumberFormat="1" applyFont="1" applyFill="1" applyBorder="1" applyAlignment="1">
      <alignment horizontal="right" vertical="center" wrapText="1"/>
    </xf>
    <xf numFmtId="176" fontId="0" fillId="2" borderId="1" xfId="2" applyNumberFormat="1" applyFont="1" applyFill="1" applyBorder="1" applyAlignment="1">
      <alignment horizontal="right" vertical="center" wrapText="1"/>
    </xf>
    <xf numFmtId="176" fontId="2" fillId="0" borderId="8" xfId="3" applyNumberFormat="1" applyFont="1" applyFill="1" applyBorder="1" applyAlignment="1">
      <alignment horizontal="right" vertical="center" wrapText="1"/>
    </xf>
    <xf numFmtId="0" fontId="0" fillId="2" borderId="9" xfId="2" applyNumberFormat="1" applyFont="1" applyFill="1" applyBorder="1" applyAlignment="1">
      <alignment vertical="top" wrapText="1"/>
    </xf>
    <xf numFmtId="0" fontId="0" fillId="2" borderId="3" xfId="2" applyNumberFormat="1" applyFont="1" applyFill="1" applyBorder="1" applyAlignment="1">
      <alignment vertical="top" wrapText="1"/>
    </xf>
    <xf numFmtId="0" fontId="0" fillId="2" borderId="1" xfId="2" applyNumberFormat="1" applyFont="1" applyFill="1" applyBorder="1" applyAlignment="1">
      <alignment vertical="top"/>
    </xf>
    <xf numFmtId="0" fontId="0" fillId="2" borderId="30" xfId="2" applyNumberFormat="1" applyFont="1" applyFill="1" applyBorder="1" applyAlignment="1">
      <alignment vertical="top" wrapText="1"/>
    </xf>
    <xf numFmtId="0" fontId="0" fillId="2" borderId="1" xfId="2" applyNumberFormat="1" applyFont="1" applyFill="1" applyBorder="1" applyAlignment="1">
      <alignment vertical="top" wrapText="1"/>
    </xf>
    <xf numFmtId="0" fontId="2" fillId="2" borderId="8" xfId="2" applyNumberFormat="1" applyFont="1" applyFill="1" applyBorder="1" applyAlignment="1">
      <alignment vertical="top" wrapText="1"/>
    </xf>
    <xf numFmtId="0" fontId="2" fillId="2" borderId="30" xfId="2" applyNumberFormat="1" applyFont="1" applyFill="1" applyBorder="1" applyAlignment="1">
      <alignment vertical="top" wrapText="1"/>
    </xf>
    <xf numFmtId="41" fontId="5" fillId="2" borderId="3" xfId="1" applyNumberFormat="1" applyFont="1" applyFill="1" applyBorder="1" applyAlignment="1">
      <alignment horizontal="right" vertical="center"/>
    </xf>
    <xf numFmtId="41" fontId="5" fillId="2" borderId="15" xfId="1" applyNumberFormat="1" applyFont="1" applyFill="1" applyBorder="1" applyAlignment="1">
      <alignment horizontal="right" vertical="center"/>
    </xf>
    <xf numFmtId="41" fontId="5" fillId="2" borderId="68" xfId="1" applyNumberFormat="1" applyFont="1" applyFill="1" applyBorder="1" applyAlignment="1">
      <alignment horizontal="right" vertical="center"/>
    </xf>
    <xf numFmtId="0" fontId="0" fillId="2" borderId="51" xfId="0" applyNumberFormat="1" applyFont="1" applyFill="1" applyBorder="1" applyAlignment="1">
      <alignment horizontal="left" vertical="top" wrapText="1"/>
    </xf>
    <xf numFmtId="0" fontId="3" fillId="4" borderId="69" xfId="2" applyNumberFormat="1" applyFont="1" applyFill="1" applyBorder="1" applyAlignment="1">
      <alignment horizontal="center" vertical="center" wrapText="1"/>
    </xf>
    <xf numFmtId="41" fontId="3" fillId="4" borderId="70" xfId="0" applyNumberFormat="1" applyFont="1" applyFill="1" applyBorder="1" applyAlignment="1">
      <alignment vertical="center"/>
    </xf>
    <xf numFmtId="0" fontId="0" fillId="4" borderId="71" xfId="0" applyNumberFormat="1" applyFill="1" applyBorder="1">
      <alignment vertical="center"/>
    </xf>
    <xf numFmtId="176" fontId="0" fillId="2" borderId="3" xfId="2" applyNumberFormat="1" applyFont="1" applyFill="1" applyBorder="1" applyAlignment="1">
      <alignment horizontal="right" vertical="center" wrapText="1"/>
    </xf>
    <xf numFmtId="176" fontId="0" fillId="2" borderId="9" xfId="2" applyNumberFormat="1" applyFont="1" applyFill="1" applyBorder="1" applyAlignment="1">
      <alignment horizontal="right" vertical="center" wrapText="1"/>
    </xf>
    <xf numFmtId="0" fontId="3" fillId="2" borderId="72" xfId="2" applyNumberFormat="1" applyFont="1" applyFill="1" applyBorder="1" applyAlignment="1">
      <alignment vertical="center"/>
    </xf>
    <xf numFmtId="0" fontId="3" fillId="2" borderId="73" xfId="2" applyNumberFormat="1" applyFont="1" applyFill="1" applyBorder="1" applyAlignment="1"/>
    <xf numFmtId="176" fontId="0" fillId="2" borderId="42" xfId="0" applyNumberFormat="1" applyFont="1" applyFill="1" applyBorder="1" applyAlignment="1">
      <alignment horizontal="right" vertical="center"/>
    </xf>
    <xf numFmtId="176" fontId="0" fillId="2" borderId="44" xfId="0" applyNumberFormat="1" applyFont="1" applyFill="1" applyBorder="1" applyAlignment="1">
      <alignment horizontal="right" vertical="center"/>
    </xf>
    <xf numFmtId="176" fontId="2" fillId="2" borderId="48" xfId="0" applyNumberFormat="1" applyFont="1" applyFill="1" applyBorder="1" applyAlignment="1">
      <alignment horizontal="right" vertical="center"/>
    </xf>
    <xf numFmtId="176" fontId="0" fillId="2" borderId="15" xfId="0" applyNumberFormat="1" applyFont="1" applyFill="1" applyBorder="1" applyAlignment="1">
      <alignment horizontal="right" vertical="center"/>
    </xf>
    <xf numFmtId="41" fontId="0" fillId="2" borderId="68" xfId="0" applyNumberFormat="1" applyFont="1" applyFill="1" applyBorder="1" applyAlignment="1">
      <alignment horizontal="right" vertical="center"/>
    </xf>
    <xf numFmtId="41" fontId="0" fillId="2" borderId="74" xfId="0" applyNumberFormat="1" applyFont="1" applyFill="1" applyBorder="1" applyAlignment="1">
      <alignment horizontal="right" vertical="center"/>
    </xf>
    <xf numFmtId="176" fontId="0" fillId="2" borderId="74" xfId="0" applyNumberFormat="1" applyFont="1" applyFill="1" applyBorder="1" applyAlignment="1">
      <alignment horizontal="right" vertical="center"/>
    </xf>
    <xf numFmtId="176" fontId="0" fillId="2" borderId="75" xfId="0" applyNumberFormat="1" applyFont="1" applyFill="1" applyBorder="1" applyAlignment="1">
      <alignment horizontal="right" vertical="center"/>
    </xf>
    <xf numFmtId="41" fontId="0" fillId="2" borderId="76" xfId="0" applyNumberFormat="1" applyFont="1" applyFill="1" applyBorder="1" applyAlignment="1">
      <alignment horizontal="right" vertical="center"/>
    </xf>
    <xf numFmtId="176" fontId="0" fillId="2" borderId="77" xfId="0" applyNumberFormat="1" applyFont="1" applyFill="1" applyBorder="1" applyAlignment="1">
      <alignment horizontal="right" vertical="center"/>
    </xf>
    <xf numFmtId="41" fontId="0" fillId="2" borderId="44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left" vertical="top" wrapText="1"/>
    </xf>
    <xf numFmtId="177" fontId="0" fillId="2" borderId="3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vertical="top" wrapText="1"/>
    </xf>
    <xf numFmtId="0" fontId="0" fillId="6" borderId="75" xfId="0" applyNumberFormat="1" applyFont="1" applyFill="1" applyBorder="1" applyAlignment="1">
      <alignment vertical="top" wrapText="1"/>
    </xf>
    <xf numFmtId="176" fontId="0" fillId="2" borderId="9" xfId="0" applyNumberFormat="1" applyFont="1" applyFill="1" applyBorder="1" applyAlignment="1">
      <alignment horizontal="right" vertical="center"/>
    </xf>
    <xf numFmtId="177" fontId="0" fillId="2" borderId="9" xfId="0" applyNumberFormat="1" applyFont="1" applyFill="1" applyBorder="1" applyAlignment="1">
      <alignment horizontal="right" vertical="center"/>
    </xf>
    <xf numFmtId="177" fontId="0" fillId="2" borderId="10" xfId="0" applyNumberFormat="1" applyFont="1" applyFill="1" applyBorder="1" applyAlignment="1">
      <alignment horizontal="right" vertical="center"/>
    </xf>
    <xf numFmtId="176" fontId="2" fillId="2" borderId="9" xfId="0" applyNumberFormat="1" applyFont="1" applyFill="1" applyBorder="1" applyAlignment="1">
      <alignment horizontal="right" vertical="center"/>
    </xf>
    <xf numFmtId="0" fontId="0" fillId="2" borderId="3" xfId="0" applyNumberFormat="1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left" vertical="top"/>
    </xf>
    <xf numFmtId="0" fontId="0" fillId="2" borderId="3" xfId="0" applyNumberFormat="1" applyFont="1" applyFill="1" applyBorder="1" applyAlignment="1">
      <alignment horizontal="left" vertical="top"/>
    </xf>
    <xf numFmtId="41" fontId="3" fillId="2" borderId="3" xfId="1" applyNumberFormat="1" applyFont="1" applyFill="1" applyBorder="1" applyAlignment="1">
      <alignment horizontal="center" vertical="center" wrapText="1"/>
    </xf>
    <xf numFmtId="41" fontId="3" fillId="2" borderId="8" xfId="1" applyNumberFormat="1" applyFont="1" applyFill="1" applyBorder="1" applyAlignment="1">
      <alignment horizontal="center" vertical="center" wrapText="1"/>
    </xf>
    <xf numFmtId="177" fontId="0" fillId="2" borderId="78" xfId="0" applyNumberFormat="1" applyFont="1" applyFill="1" applyBorder="1" applyAlignment="1">
      <alignment horizontal="right" vertical="center"/>
    </xf>
    <xf numFmtId="177" fontId="4" fillId="2" borderId="3" xfId="1" applyNumberFormat="1" applyFont="1" applyFill="1" applyBorder="1" applyAlignment="1">
      <alignment horizontal="center" vertical="center" wrapText="1"/>
    </xf>
    <xf numFmtId="177" fontId="4" fillId="2" borderId="8" xfId="1" applyNumberFormat="1" applyFont="1" applyFill="1" applyBorder="1" applyAlignment="1">
      <alignment horizontal="center" vertical="center" wrapText="1"/>
    </xf>
    <xf numFmtId="41" fontId="3" fillId="2" borderId="9" xfId="1" applyNumberFormat="1" applyFont="1" applyFill="1" applyBorder="1" applyAlignment="1">
      <alignment horizontal="center" vertical="center" wrapText="1"/>
    </xf>
    <xf numFmtId="177" fontId="4" fillId="2" borderId="9" xfId="1" applyNumberFormat="1" applyFont="1" applyFill="1" applyBorder="1" applyAlignment="1">
      <alignment horizontal="center" vertical="center" wrapText="1"/>
    </xf>
    <xf numFmtId="177" fontId="0" fillId="2" borderId="79" xfId="0" applyNumberFormat="1" applyFont="1" applyFill="1" applyBorder="1" applyAlignment="1">
      <alignment horizontal="right" vertical="center"/>
    </xf>
    <xf numFmtId="176" fontId="2" fillId="2" borderId="24" xfId="0" applyNumberFormat="1" applyFont="1" applyFill="1" applyBorder="1" applyAlignment="1">
      <alignment horizontal="right" vertical="center"/>
    </xf>
    <xf numFmtId="176" fontId="0" fillId="2" borderId="25" xfId="0" applyNumberFormat="1" applyFont="1" applyFill="1" applyBorder="1" applyAlignment="1">
      <alignment horizontal="right" vertical="center"/>
    </xf>
    <xf numFmtId="41" fontId="0" fillId="2" borderId="27" xfId="0" applyNumberFormat="1" applyFont="1" applyFill="1" applyBorder="1" applyAlignment="1">
      <alignment horizontal="right" vertical="center"/>
    </xf>
    <xf numFmtId="0" fontId="2" fillId="2" borderId="67" xfId="0" applyNumberFormat="1" applyFont="1" applyFill="1" applyBorder="1" applyAlignment="1">
      <alignment horizontal="left" vertical="top" wrapText="1"/>
    </xf>
    <xf numFmtId="41" fontId="4" fillId="2" borderId="9" xfId="1" applyNumberFormat="1" applyFont="1" applyFill="1" applyBorder="1" applyAlignment="1">
      <alignment horizontal="center" vertical="center" wrapText="1"/>
    </xf>
    <xf numFmtId="41" fontId="4" fillId="2" borderId="8" xfId="1" applyNumberFormat="1" applyFont="1" applyFill="1" applyBorder="1" applyAlignment="1">
      <alignment horizontal="center" vertical="center" wrapText="1"/>
    </xf>
    <xf numFmtId="176" fontId="0" fillId="2" borderId="15" xfId="2" applyNumberFormat="1" applyFont="1" applyFill="1" applyBorder="1" applyAlignment="1">
      <alignment horizontal="right" vertical="center" wrapText="1"/>
    </xf>
    <xf numFmtId="176" fontId="2" fillId="2" borderId="68" xfId="2" applyNumberFormat="1" applyFont="1" applyFill="1" applyBorder="1" applyAlignment="1">
      <alignment horizontal="right" vertical="center" wrapText="1"/>
    </xf>
    <xf numFmtId="176" fontId="0" fillId="5" borderId="42" xfId="0" applyNumberFormat="1" applyFont="1" applyFill="1" applyBorder="1" applyAlignment="1">
      <alignment vertical="center"/>
    </xf>
    <xf numFmtId="176" fontId="0" fillId="5" borderId="80" xfId="0" applyNumberFormat="1" applyFont="1" applyFill="1" applyBorder="1" applyAlignment="1">
      <alignment vertical="center"/>
    </xf>
    <xf numFmtId="176" fontId="2" fillId="2" borderId="15" xfId="2" applyNumberFormat="1" applyFont="1" applyFill="1" applyBorder="1" applyAlignment="1">
      <alignment horizontal="right" vertical="center" wrapText="1"/>
    </xf>
    <xf numFmtId="176" fontId="2" fillId="2" borderId="81" xfId="2" applyNumberFormat="1" applyFont="1" applyFill="1" applyBorder="1" applyAlignment="1">
      <alignment horizontal="right" vertical="center" wrapText="1"/>
    </xf>
    <xf numFmtId="176" fontId="0" fillId="2" borderId="9" xfId="3" applyNumberFormat="1" applyFont="1" applyFill="1" applyBorder="1" applyAlignment="1">
      <alignment horizontal="right" vertical="center" wrapText="1"/>
    </xf>
    <xf numFmtId="177" fontId="0" fillId="2" borderId="35" xfId="3" applyNumberFormat="1" applyFont="1" applyFill="1" applyBorder="1" applyAlignment="1">
      <alignment horizontal="right" vertical="center" wrapText="1"/>
    </xf>
    <xf numFmtId="176" fontId="0" fillId="2" borderId="3" xfId="3" applyNumberFormat="1" applyFont="1" applyFill="1" applyBorder="1" applyAlignment="1">
      <alignment horizontal="right" vertical="center" wrapText="1"/>
    </xf>
    <xf numFmtId="176" fontId="0" fillId="2" borderId="8" xfId="3" applyNumberFormat="1" applyFont="1" applyFill="1" applyBorder="1" applyAlignment="1">
      <alignment horizontal="right" vertical="center" wrapText="1"/>
    </xf>
    <xf numFmtId="176" fontId="2" fillId="2" borderId="7" xfId="3" applyNumberFormat="1" applyFont="1" applyFill="1" applyBorder="1" applyAlignment="1">
      <alignment horizontal="right" vertical="center" wrapText="1"/>
    </xf>
    <xf numFmtId="0" fontId="0" fillId="5" borderId="82" xfId="0" applyNumberFormat="1" applyFont="1" applyFill="1" applyBorder="1" applyAlignment="1">
      <alignment vertical="center" wrapText="1"/>
    </xf>
    <xf numFmtId="176" fontId="0" fillId="5" borderId="83" xfId="0" applyNumberFormat="1" applyFont="1" applyFill="1" applyBorder="1" applyAlignment="1">
      <alignment vertical="center"/>
    </xf>
    <xf numFmtId="177" fontId="0" fillId="2" borderId="48" xfId="3" applyNumberFormat="1" applyFont="1" applyFill="1" applyBorder="1" applyAlignment="1">
      <alignment horizontal="right" vertical="center" wrapText="1"/>
    </xf>
    <xf numFmtId="0" fontId="0" fillId="5" borderId="84" xfId="0" applyNumberFormat="1" applyFont="1" applyFill="1" applyBorder="1" applyAlignment="1">
      <alignment vertical="center" wrapText="1"/>
    </xf>
    <xf numFmtId="0" fontId="0" fillId="2" borderId="51" xfId="2" applyNumberFormat="1" applyFont="1" applyFill="1" applyBorder="1" applyAlignment="1">
      <alignment vertical="top" wrapText="1"/>
    </xf>
    <xf numFmtId="41" fontId="0" fillId="2" borderId="25" xfId="3" applyNumberFormat="1" applyFont="1" applyFill="1" applyBorder="1" applyAlignment="1">
      <alignment horizontal="right" vertical="center" wrapText="1"/>
    </xf>
    <xf numFmtId="0" fontId="2" fillId="2" borderId="3" xfId="2" applyNumberFormat="1" applyFont="1" applyFill="1" applyBorder="1" applyAlignment="1">
      <alignment vertical="top" wrapText="1"/>
    </xf>
    <xf numFmtId="41" fontId="2" fillId="2" borderId="6" xfId="3" applyNumberFormat="1" applyFont="1" applyFill="1" applyBorder="1" applyAlignment="1">
      <alignment horizontal="right" vertical="center" wrapText="1"/>
    </xf>
    <xf numFmtId="176" fontId="0" fillId="5" borderId="83" xfId="0" applyNumberFormat="1" applyFont="1" applyFill="1" applyBorder="1" applyAlignment="1">
      <alignment vertical="center"/>
    </xf>
    <xf numFmtId="179" fontId="0" fillId="5" borderId="85" xfId="0" applyNumberFormat="1" applyFont="1" applyFill="1" applyBorder="1" applyAlignment="1">
      <alignment vertical="center" wrapText="1"/>
    </xf>
    <xf numFmtId="176" fontId="0" fillId="2" borderId="10" xfId="3" applyNumberFormat="1" applyFont="1" applyFill="1" applyBorder="1" applyAlignment="1">
      <alignment horizontal="right" vertical="center" wrapText="1"/>
    </xf>
    <xf numFmtId="41" fontId="0" fillId="2" borderId="86" xfId="2" applyNumberFormat="1" applyFont="1" applyFill="1" applyBorder="1" applyAlignment="1">
      <alignment horizontal="right" vertical="center" wrapText="1"/>
    </xf>
    <xf numFmtId="176" fontId="0" fillId="2" borderId="86" xfId="3" applyNumberFormat="1" applyFont="1" applyFill="1" applyBorder="1" applyAlignment="1">
      <alignment horizontal="right" vertical="center" wrapText="1"/>
    </xf>
    <xf numFmtId="176" fontId="0" fillId="2" borderId="3" xfId="3" applyNumberFormat="1" applyFont="1" applyFill="1" applyBorder="1" applyAlignment="1">
      <alignment horizontal="right" vertical="center" wrapText="1"/>
    </xf>
    <xf numFmtId="41" fontId="0" fillId="2" borderId="88" xfId="3" applyNumberFormat="1" applyFont="1" applyFill="1" applyBorder="1" applyAlignment="1">
      <alignment vertical="center" wrapText="1"/>
    </xf>
    <xf numFmtId="41" fontId="0" fillId="2" borderId="89" xfId="3" applyNumberFormat="1" applyFont="1" applyFill="1" applyBorder="1" applyAlignment="1">
      <alignment vertical="center" wrapText="1"/>
    </xf>
    <xf numFmtId="41" fontId="2" fillId="2" borderId="90" xfId="3" applyNumberFormat="1" applyFont="1" applyFill="1" applyBorder="1" applyAlignment="1">
      <alignment vertical="center" wrapText="1"/>
    </xf>
    <xf numFmtId="176" fontId="0" fillId="2" borderId="9" xfId="3" applyNumberFormat="1" applyFont="1" applyFill="1" applyBorder="1" applyAlignment="1">
      <alignment horizontal="right" vertical="center" wrapText="1"/>
    </xf>
    <xf numFmtId="177" fontId="0" fillId="2" borderId="3" xfId="3" applyNumberFormat="1" applyFont="1" applyFill="1" applyBorder="1" applyAlignment="1">
      <alignment horizontal="right" vertical="center" wrapText="1"/>
    </xf>
    <xf numFmtId="177" fontId="0" fillId="2" borderId="9" xfId="3" applyNumberFormat="1" applyFont="1" applyFill="1" applyBorder="1" applyAlignment="1">
      <alignment horizontal="right" vertical="center" wrapText="1"/>
    </xf>
    <xf numFmtId="176" fontId="0" fillId="2" borderId="1" xfId="3" applyNumberFormat="1" applyFont="1" applyFill="1" applyBorder="1" applyAlignment="1">
      <alignment horizontal="right" vertical="center" wrapText="1"/>
    </xf>
    <xf numFmtId="177" fontId="0" fillId="2" borderId="1" xfId="3" applyNumberFormat="1" applyFont="1" applyFill="1" applyBorder="1" applyAlignment="1">
      <alignment horizontal="right" vertical="center" wrapText="1"/>
    </xf>
    <xf numFmtId="177" fontId="0" fillId="2" borderId="8" xfId="3" applyNumberFormat="1" applyFont="1" applyFill="1" applyBorder="1" applyAlignment="1">
      <alignment horizontal="right" vertical="center" wrapText="1"/>
    </xf>
    <xf numFmtId="177" fontId="0" fillId="2" borderId="86" xfId="3" applyNumberFormat="1" applyFont="1" applyFill="1" applyBorder="1" applyAlignment="1">
      <alignment horizontal="right" vertical="center" wrapText="1"/>
    </xf>
    <xf numFmtId="41" fontId="0" fillId="2" borderId="79" xfId="0" applyNumberFormat="1" applyFont="1" applyFill="1" applyBorder="1" applyAlignment="1">
      <alignment horizontal="right" vertical="center"/>
    </xf>
    <xf numFmtId="177" fontId="3" fillId="2" borderId="25" xfId="1" applyNumberFormat="1" applyFont="1" applyFill="1" applyBorder="1" applyAlignment="1">
      <alignment horizontal="center" vertical="center" wrapText="1"/>
    </xf>
    <xf numFmtId="177" fontId="3" fillId="2" borderId="6" xfId="1" applyNumberFormat="1" applyFont="1" applyFill="1" applyBorder="1" applyAlignment="1">
      <alignment horizontal="center" vertical="center" wrapText="1"/>
    </xf>
    <xf numFmtId="177" fontId="3" fillId="2" borderId="7" xfId="1" applyNumberFormat="1" applyFont="1" applyFill="1" applyBorder="1" applyAlignment="1">
      <alignment horizontal="center" vertical="center" wrapText="1"/>
    </xf>
    <xf numFmtId="177" fontId="3" fillId="2" borderId="47" xfId="1" applyNumberFormat="1" applyFont="1" applyFill="1" applyBorder="1" applyAlignment="1">
      <alignment horizontal="center" vertical="center" wrapText="1"/>
    </xf>
    <xf numFmtId="177" fontId="3" fillId="2" borderId="40" xfId="1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right" vertical="center"/>
    </xf>
    <xf numFmtId="41" fontId="0" fillId="2" borderId="93" xfId="0" applyNumberFormat="1" applyFont="1" applyFill="1" applyBorder="1" applyAlignment="1">
      <alignment horizontal="right" vertical="center"/>
    </xf>
    <xf numFmtId="41" fontId="2" fillId="4" borderId="45" xfId="0" applyNumberFormat="1" applyFont="1" applyFill="1" applyBorder="1" applyAlignment="1">
      <alignment horizontal="right" vertical="center"/>
    </xf>
    <xf numFmtId="176" fontId="2" fillId="3" borderId="66" xfId="2" applyNumberFormat="1" applyFont="1" applyFill="1" applyBorder="1" applyAlignment="1">
      <alignment vertical="center" wrapText="1"/>
    </xf>
    <xf numFmtId="176" fontId="2" fillId="3" borderId="27" xfId="3" applyNumberFormat="1" applyFont="1" applyFill="1" applyBorder="1" applyAlignment="1">
      <alignment horizontal="right" vertical="center" wrapText="1"/>
    </xf>
    <xf numFmtId="176" fontId="2" fillId="3" borderId="28" xfId="3" applyNumberFormat="1" applyFont="1" applyFill="1" applyBorder="1" applyAlignment="1">
      <alignment horizontal="right" vertical="center" wrapText="1"/>
    </xf>
    <xf numFmtId="177" fontId="0" fillId="2" borderId="9" xfId="3" applyNumberFormat="1" applyFont="1" applyFill="1" applyBorder="1" applyAlignment="1">
      <alignment horizontal="right" vertical="center" wrapText="1"/>
    </xf>
    <xf numFmtId="177" fontId="0" fillId="2" borderId="1" xfId="3" applyNumberFormat="1" applyFont="1" applyFill="1" applyBorder="1" applyAlignment="1">
      <alignment horizontal="right" vertical="center" wrapText="1"/>
    </xf>
    <xf numFmtId="0" fontId="0" fillId="2" borderId="1" xfId="2" applyNumberFormat="1" applyFont="1" applyFill="1" applyBorder="1" applyAlignment="1">
      <alignment wrapText="1"/>
    </xf>
    <xf numFmtId="41" fontId="0" fillId="2" borderId="1" xfId="2" applyNumberFormat="1" applyFont="1" applyFill="1" applyBorder="1" applyAlignment="1">
      <alignment horizontal="right" vertical="center" wrapText="1"/>
    </xf>
    <xf numFmtId="41" fontId="0" fillId="2" borderId="2" xfId="3" applyNumberFormat="1" applyFont="1" applyFill="1" applyBorder="1" applyAlignment="1">
      <alignment vertical="top" wrapText="1"/>
    </xf>
    <xf numFmtId="41" fontId="0" fillId="2" borderId="2" xfId="3" applyNumberFormat="1" applyFont="1" applyFill="1" applyBorder="1" applyAlignment="1">
      <alignment vertical="center" wrapText="1"/>
    </xf>
    <xf numFmtId="41" fontId="0" fillId="2" borderId="94" xfId="3" applyNumberFormat="1" applyFont="1" applyFill="1" applyBorder="1" applyAlignment="1">
      <alignment vertical="center" wrapText="1"/>
    </xf>
    <xf numFmtId="41" fontId="0" fillId="2" borderId="95" xfId="3" applyNumberFormat="1" applyFont="1" applyFill="1" applyBorder="1" applyAlignment="1">
      <alignment vertical="center" wrapText="1"/>
    </xf>
    <xf numFmtId="177" fontId="5" fillId="2" borderId="68" xfId="1" applyNumberFormat="1" applyFont="1" applyFill="1" applyBorder="1" applyAlignment="1">
      <alignment horizontal="right" vertical="center"/>
    </xf>
    <xf numFmtId="0" fontId="5" fillId="2" borderId="9" xfId="4" applyNumberFormat="1" applyFont="1" applyFill="1" applyBorder="1" applyAlignment="1">
      <alignment vertical="center" wrapText="1"/>
    </xf>
    <xf numFmtId="177" fontId="5" fillId="2" borderId="35" xfId="1" applyNumberFormat="1" applyFont="1" applyFill="1" applyBorder="1" applyAlignment="1">
      <alignment horizontal="right" vertical="center"/>
    </xf>
    <xf numFmtId="0" fontId="0" fillId="0" borderId="25" xfId="0" applyNumberFormat="1" applyBorder="1">
      <alignment vertical="center"/>
    </xf>
    <xf numFmtId="0" fontId="0" fillId="5" borderId="6" xfId="0" applyNumberFormat="1" applyFont="1" applyFill="1" applyBorder="1" applyAlignment="1">
      <alignment horizontal="left" vertical="center" wrapText="1"/>
    </xf>
    <xf numFmtId="0" fontId="0" fillId="5" borderId="6" xfId="0" applyNumberFormat="1" applyFont="1" applyFill="1" applyBorder="1" applyAlignment="1">
      <alignment vertical="center" wrapText="1"/>
    </xf>
    <xf numFmtId="0" fontId="0" fillId="5" borderId="6" xfId="0" applyNumberFormat="1" applyFont="1" applyFill="1" applyBorder="1" applyAlignment="1">
      <alignment vertical="center" wrapText="1"/>
    </xf>
    <xf numFmtId="0" fontId="0" fillId="5" borderId="2" xfId="0" applyNumberFormat="1" applyFont="1" applyFill="1" applyBorder="1" applyAlignment="1">
      <alignment vertical="center" wrapText="1"/>
    </xf>
    <xf numFmtId="0" fontId="2" fillId="4" borderId="17" xfId="2" applyNumberFormat="1" applyFont="1" applyFill="1" applyBorder="1" applyAlignment="1">
      <alignment horizontal="center" vertical="center" wrapText="1"/>
    </xf>
    <xf numFmtId="0" fontId="2" fillId="4" borderId="8" xfId="2" applyNumberFormat="1" applyFont="1" applyFill="1" applyBorder="1" applyAlignment="1">
      <alignment horizontal="center" vertical="center" wrapText="1"/>
    </xf>
    <xf numFmtId="0" fontId="0" fillId="0" borderId="96" xfId="0" applyNumberFormat="1" applyBorder="1">
      <alignment vertical="center"/>
    </xf>
    <xf numFmtId="0" fontId="6" fillId="2" borderId="0" xfId="0" applyNumberFormat="1" applyFont="1" applyFill="1" applyBorder="1" applyAlignment="1">
      <alignment vertical="center" textRotation="255" shrinkToFit="1"/>
    </xf>
    <xf numFmtId="0" fontId="0" fillId="2" borderId="9" xfId="0" applyNumberFormat="1" applyFont="1" applyFill="1" applyBorder="1" applyAlignment="1">
      <alignment horizontal="left" vertical="top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2" fillId="2" borderId="54" xfId="0" applyNumberFormat="1" applyFont="1" applyFill="1" applyBorder="1" applyAlignment="1">
      <alignment horizontal="left" vertical="top"/>
    </xf>
    <xf numFmtId="0" fontId="2" fillId="2" borderId="18" xfId="0" applyNumberFormat="1" applyFont="1" applyFill="1" applyBorder="1" applyAlignment="1">
      <alignment horizontal="left" vertical="top"/>
    </xf>
    <xf numFmtId="0" fontId="2" fillId="2" borderId="26" xfId="0" applyNumberFormat="1" applyFont="1" applyFill="1" applyBorder="1" applyAlignment="1">
      <alignment horizontal="left" vertical="top"/>
    </xf>
    <xf numFmtId="0" fontId="0" fillId="2" borderId="51" xfId="0" applyNumberFormat="1" applyFont="1" applyFill="1" applyBorder="1" applyAlignment="1">
      <alignment horizontal="left" vertical="top" wrapText="1"/>
    </xf>
    <xf numFmtId="0" fontId="0" fillId="2" borderId="3" xfId="2" applyNumberFormat="1" applyFont="1" applyFill="1" applyBorder="1" applyAlignment="1">
      <alignment horizontal="left" vertical="top" wrapText="1"/>
    </xf>
    <xf numFmtId="0" fontId="0" fillId="2" borderId="9" xfId="2" applyNumberFormat="1" applyFont="1" applyFill="1" applyBorder="1" applyAlignment="1">
      <alignment horizontal="left" vertical="top" wrapText="1"/>
    </xf>
    <xf numFmtId="0" fontId="2" fillId="2" borderId="92" xfId="0" applyNumberFormat="1" applyFont="1" applyFill="1" applyBorder="1" applyAlignment="1">
      <alignment horizontal="left" vertical="top" wrapText="1"/>
    </xf>
    <xf numFmtId="0" fontId="0" fillId="2" borderId="23" xfId="0" applyNumberFormat="1" applyFont="1" applyFill="1" applyBorder="1" applyAlignment="1">
      <alignment horizontal="left" vertical="top" wrapText="1"/>
    </xf>
    <xf numFmtId="0" fontId="0" fillId="2" borderId="18" xfId="0" applyNumberFormat="1" applyFont="1" applyFill="1" applyBorder="1" applyAlignment="1">
      <alignment horizontal="left" vertical="top"/>
    </xf>
    <xf numFmtId="0" fontId="0" fillId="2" borderId="50" xfId="0" applyNumberFormat="1" applyFont="1" applyFill="1" applyBorder="1" applyAlignment="1">
      <alignment horizontal="left" vertical="top" wrapText="1"/>
    </xf>
    <xf numFmtId="0" fontId="0" fillId="2" borderId="9" xfId="0" applyNumberFormat="1" applyFont="1" applyFill="1" applyBorder="1" applyAlignment="1">
      <alignment horizontal="left" vertical="top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2" fillId="2" borderId="54" xfId="0" applyNumberFormat="1" applyFont="1" applyFill="1" applyBorder="1" applyAlignment="1">
      <alignment horizontal="left" vertical="top"/>
    </xf>
    <xf numFmtId="0" fontId="2" fillId="2" borderId="18" xfId="0" applyNumberFormat="1" applyFont="1" applyFill="1" applyBorder="1" applyAlignment="1">
      <alignment horizontal="left" vertical="top"/>
    </xf>
    <xf numFmtId="0" fontId="2" fillId="2" borderId="26" xfId="0" applyNumberFormat="1" applyFont="1" applyFill="1" applyBorder="1" applyAlignment="1">
      <alignment horizontal="left" vertical="top"/>
    </xf>
    <xf numFmtId="0" fontId="0" fillId="2" borderId="51" xfId="0" applyNumberFormat="1" applyFont="1" applyFill="1" applyBorder="1" applyAlignment="1">
      <alignment horizontal="left" vertical="top" wrapText="1"/>
    </xf>
    <xf numFmtId="176" fontId="0" fillId="2" borderId="3" xfId="2" applyNumberFormat="1" applyFont="1" applyFill="1" applyBorder="1" applyAlignment="1">
      <alignment horizontal="left" vertical="top" wrapText="1"/>
    </xf>
    <xf numFmtId="176" fontId="0" fillId="2" borderId="1" xfId="2" applyNumberFormat="1" applyFont="1" applyFill="1" applyBorder="1" applyAlignment="1">
      <alignment horizontal="left" vertical="top" wrapText="1"/>
    </xf>
    <xf numFmtId="176" fontId="0" fillId="2" borderId="8" xfId="2" applyNumberFormat="1" applyFont="1" applyFill="1" applyBorder="1" applyAlignment="1">
      <alignment horizontal="left" vertical="top" wrapText="1"/>
    </xf>
    <xf numFmtId="176" fontId="0" fillId="2" borderId="9" xfId="2" applyNumberFormat="1" applyFont="1" applyFill="1" applyBorder="1" applyAlignment="1">
      <alignment horizontal="left" vertical="top" wrapText="1"/>
    </xf>
    <xf numFmtId="0" fontId="0" fillId="2" borderId="9" xfId="0" applyNumberFormat="1" applyFont="1" applyFill="1" applyBorder="1" applyAlignment="1">
      <alignment horizontal="left" vertical="top"/>
    </xf>
    <xf numFmtId="176" fontId="0" fillId="0" borderId="3" xfId="2" applyNumberFormat="1" applyFont="1" applyFill="1" applyBorder="1" applyAlignment="1">
      <alignment horizontal="left" vertical="top" wrapText="1"/>
    </xf>
    <xf numFmtId="0" fontId="0" fillId="2" borderId="51" xfId="0" applyNumberFormat="1" applyFont="1" applyFill="1" applyBorder="1" applyAlignment="1">
      <alignment vertical="top" wrapText="1"/>
    </xf>
    <xf numFmtId="0" fontId="2" fillId="2" borderId="54" xfId="0" applyNumberFormat="1" applyFont="1" applyFill="1" applyBorder="1" applyAlignment="1">
      <alignment vertical="top"/>
    </xf>
    <xf numFmtId="0" fontId="0" fillId="2" borderId="18" xfId="0" applyNumberFormat="1" applyFont="1" applyFill="1" applyBorder="1" applyAlignment="1">
      <alignment vertical="top"/>
    </xf>
    <xf numFmtId="0" fontId="2" fillId="2" borderId="18" xfId="0" applyNumberFormat="1" applyFont="1" applyFill="1" applyBorder="1" applyAlignment="1">
      <alignment vertical="top"/>
    </xf>
    <xf numFmtId="0" fontId="2" fillId="2" borderId="26" xfId="0" applyNumberFormat="1" applyFont="1" applyFill="1" applyBorder="1" applyAlignment="1">
      <alignment vertical="top"/>
    </xf>
    <xf numFmtId="0" fontId="3" fillId="0" borderId="99" xfId="0" applyNumberFormat="1" applyFont="1" applyBorder="1" applyAlignment="1">
      <alignment horizontal="left" vertical="top"/>
    </xf>
    <xf numFmtId="176" fontId="2" fillId="4" borderId="8" xfId="2" applyNumberFormat="1" applyFont="1" applyFill="1" applyBorder="1" applyAlignment="1">
      <alignment horizontal="left" vertical="top" wrapText="1"/>
    </xf>
    <xf numFmtId="176" fontId="0" fillId="2" borderId="65" xfId="2" applyNumberFormat="1" applyFont="1" applyFill="1" applyBorder="1" applyAlignment="1">
      <alignment horizontal="left" vertical="top" wrapText="1"/>
    </xf>
    <xf numFmtId="176" fontId="0" fillId="2" borderId="63" xfId="2" applyNumberFormat="1" applyFont="1" applyFill="1" applyBorder="1" applyAlignment="1">
      <alignment horizontal="left" vertical="top" wrapText="1"/>
    </xf>
    <xf numFmtId="176" fontId="0" fillId="0" borderId="63" xfId="2" applyNumberFormat="1" applyFont="1" applyFill="1" applyBorder="1" applyAlignment="1">
      <alignment horizontal="left" vertical="top" wrapText="1"/>
    </xf>
    <xf numFmtId="176" fontId="2" fillId="0" borderId="66" xfId="2" applyNumberFormat="1" applyFont="1" applyFill="1" applyBorder="1" applyAlignment="1">
      <alignment horizontal="left" vertical="top" wrapText="1"/>
    </xf>
    <xf numFmtId="176" fontId="0" fillId="2" borderId="67" xfId="2" applyNumberFormat="1" applyFont="1" applyFill="1" applyBorder="1" applyAlignment="1">
      <alignment horizontal="left" vertical="top" wrapText="1"/>
    </xf>
    <xf numFmtId="176" fontId="2" fillId="2" borderId="66" xfId="2" applyNumberFormat="1" applyFont="1" applyFill="1" applyBorder="1" applyAlignment="1">
      <alignment horizontal="left" vertical="top" wrapText="1"/>
    </xf>
    <xf numFmtId="176" fontId="0" fillId="0" borderId="1" xfId="2" applyNumberFormat="1" applyFont="1" applyFill="1" applyBorder="1" applyAlignment="1">
      <alignment horizontal="left" vertical="top" wrapText="1"/>
    </xf>
    <xf numFmtId="176" fontId="0" fillId="0" borderId="67" xfId="2" applyNumberFormat="1" applyFont="1" applyFill="1" applyBorder="1" applyAlignment="1">
      <alignment horizontal="left" vertical="top" wrapText="1"/>
    </xf>
    <xf numFmtId="176" fontId="0" fillId="2" borderId="9" xfId="2" applyNumberFormat="1" applyFont="1" applyFill="1" applyBorder="1" applyAlignment="1">
      <alignment horizontal="left" vertical="top" wrapText="1"/>
    </xf>
    <xf numFmtId="176" fontId="0" fillId="2" borderId="1" xfId="2" applyNumberFormat="1" applyFont="1" applyFill="1" applyBorder="1" applyAlignment="1">
      <alignment horizontal="left" vertical="top" wrapText="1"/>
    </xf>
    <xf numFmtId="0" fontId="0" fillId="2" borderId="64" xfId="2" applyNumberFormat="1" applyFont="1" applyFill="1" applyBorder="1" applyAlignment="1">
      <alignment horizontal="left" vertical="top" wrapText="1"/>
    </xf>
    <xf numFmtId="0" fontId="5" fillId="0" borderId="3" xfId="0" applyNumberFormat="1" applyFont="1" applyBorder="1" applyAlignment="1">
      <alignment horizontal="left" vertical="top" wrapText="1"/>
    </xf>
    <xf numFmtId="0" fontId="7" fillId="2" borderId="72" xfId="2" applyNumberFormat="1" applyFont="1" applyFill="1" applyBorder="1" applyAlignment="1">
      <alignment vertical="center"/>
    </xf>
    <xf numFmtId="0" fontId="4" fillId="7" borderId="7" xfId="0" applyNumberFormat="1" applyFont="1" applyFill="1" applyBorder="1">
      <alignment vertical="center"/>
    </xf>
    <xf numFmtId="0" fontId="3" fillId="0" borderId="100" xfId="0" applyNumberFormat="1" applyFont="1" applyBorder="1" applyAlignment="1">
      <alignment horizontal="center" vertical="center"/>
    </xf>
    <xf numFmtId="0" fontId="3" fillId="0" borderId="41" xfId="0" applyNumberFormat="1" applyFont="1" applyBorder="1" applyAlignment="1">
      <alignment horizontal="center" vertical="center"/>
    </xf>
    <xf numFmtId="0" fontId="4" fillId="0" borderId="14" xfId="0" applyNumberFormat="1" applyFont="1" applyBorder="1">
      <alignment vertical="center"/>
    </xf>
    <xf numFmtId="0" fontId="4" fillId="8" borderId="28" xfId="0" applyNumberFormat="1" applyFont="1" applyFill="1" applyBorder="1">
      <alignment vertical="center"/>
    </xf>
    <xf numFmtId="0" fontId="4" fillId="9" borderId="14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left" vertical="top" wrapText="1"/>
    </xf>
    <xf numFmtId="0" fontId="6" fillId="2" borderId="62" xfId="4" applyNumberFormat="1" applyFont="1" applyFill="1" applyBorder="1" applyAlignment="1">
      <alignment vertical="top" wrapText="1"/>
    </xf>
    <xf numFmtId="0" fontId="5" fillId="2" borderId="3" xfId="4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176" fontId="0" fillId="0" borderId="30" xfId="2" applyNumberFormat="1" applyFont="1" applyFill="1" applyBorder="1" applyAlignment="1">
      <alignment horizontal="left" vertical="top" wrapText="1"/>
    </xf>
    <xf numFmtId="41" fontId="2" fillId="2" borderId="10" xfId="2" applyNumberFormat="1" applyFont="1" applyFill="1" applyBorder="1" applyAlignment="1">
      <alignment horizontal="right" vertical="center" wrapText="1"/>
    </xf>
    <xf numFmtId="176" fontId="2" fillId="2" borderId="91" xfId="3" applyNumberFormat="1" applyFont="1" applyFill="1" applyBorder="1" applyAlignment="1">
      <alignment horizontal="right" vertical="center" wrapText="1"/>
    </xf>
    <xf numFmtId="177" fontId="2" fillId="2" borderId="91" xfId="3" applyNumberFormat="1" applyFont="1" applyFill="1" applyBorder="1" applyAlignment="1">
      <alignment horizontal="right" vertical="center" wrapText="1"/>
    </xf>
    <xf numFmtId="41" fontId="2" fillId="2" borderId="4" xfId="2" applyNumberFormat="1" applyFont="1" applyFill="1" applyBorder="1" applyAlignment="1">
      <alignment horizontal="right" vertical="center" wrapText="1"/>
    </xf>
    <xf numFmtId="176" fontId="2" fillId="2" borderId="10" xfId="3" applyNumberFormat="1" applyFont="1" applyFill="1" applyBorder="1" applyAlignment="1">
      <alignment horizontal="right" vertical="center" wrapText="1"/>
    </xf>
    <xf numFmtId="177" fontId="2" fillId="2" borderId="9" xfId="3" applyNumberFormat="1" applyFont="1" applyFill="1" applyBorder="1" applyAlignment="1">
      <alignment horizontal="right" vertical="center" wrapText="1"/>
    </xf>
    <xf numFmtId="41" fontId="2" fillId="2" borderId="8" xfId="2" applyNumberFormat="1" applyFont="1" applyFill="1" applyBorder="1" applyAlignment="1">
      <alignment horizontal="right" vertical="center" wrapText="1"/>
    </xf>
    <xf numFmtId="41" fontId="2" fillId="2" borderId="10" xfId="2" applyNumberFormat="1" applyFont="1" applyFill="1" applyBorder="1" applyAlignment="1">
      <alignment horizontal="right" vertical="center" wrapText="1"/>
    </xf>
    <xf numFmtId="177" fontId="0" fillId="2" borderId="30" xfId="3" applyNumberFormat="1" applyFont="1" applyFill="1" applyBorder="1" applyAlignment="1">
      <alignment horizontal="right" vertical="center" wrapText="1"/>
    </xf>
    <xf numFmtId="177" fontId="2" fillId="3" borderId="49" xfId="3" applyNumberFormat="1" applyFont="1" applyFill="1" applyBorder="1" applyAlignment="1">
      <alignment horizontal="right" vertical="center" wrapText="1"/>
    </xf>
    <xf numFmtId="176" fontId="2" fillId="2" borderId="8" xfId="3" applyNumberFormat="1" applyFont="1" applyFill="1" applyBorder="1" applyAlignment="1">
      <alignment horizontal="right" vertical="center" wrapText="1"/>
    </xf>
    <xf numFmtId="0" fontId="0" fillId="2" borderId="44" xfId="2" applyNumberFormat="1" applyFont="1" applyFill="1" applyBorder="1" applyAlignment="1">
      <alignment vertical="top" wrapText="1"/>
    </xf>
    <xf numFmtId="0" fontId="0" fillId="2" borderId="15" xfId="2" applyNumberFormat="1" applyFont="1" applyFill="1" applyBorder="1" applyAlignment="1">
      <alignment vertical="top" wrapText="1"/>
    </xf>
    <xf numFmtId="176" fontId="0" fillId="2" borderId="0" xfId="3" applyNumberFormat="1" applyFont="1" applyFill="1" applyBorder="1" applyAlignment="1">
      <alignment horizontal="right" vertical="center" wrapText="1"/>
    </xf>
    <xf numFmtId="176" fontId="0" fillId="2" borderId="111" xfId="3" applyNumberFormat="1" applyFont="1" applyFill="1" applyBorder="1" applyAlignment="1">
      <alignment horizontal="right" vertical="center" wrapText="1"/>
    </xf>
    <xf numFmtId="176" fontId="2" fillId="2" borderId="78" xfId="3" applyNumberFormat="1" applyFont="1" applyFill="1" applyBorder="1" applyAlignment="1">
      <alignment horizontal="right" vertical="center" wrapText="1"/>
    </xf>
    <xf numFmtId="41" fontId="6" fillId="2" borderId="112" xfId="3" applyNumberFormat="1" applyFont="1" applyFill="1" applyBorder="1" applyAlignment="1">
      <alignment vertical="center" wrapText="1"/>
    </xf>
    <xf numFmtId="176" fontId="2" fillId="3" borderId="45" xfId="3" applyNumberFormat="1" applyFont="1" applyFill="1" applyBorder="1" applyAlignment="1">
      <alignment horizontal="right" vertical="center" wrapText="1"/>
    </xf>
    <xf numFmtId="177" fontId="2" fillId="3" borderId="78" xfId="3" applyNumberFormat="1" applyFont="1" applyFill="1" applyBorder="1" applyAlignment="1">
      <alignment horizontal="right" vertical="center" wrapText="1"/>
    </xf>
    <xf numFmtId="41" fontId="2" fillId="3" borderId="45" xfId="2" applyNumberFormat="1" applyFont="1" applyFill="1" applyBorder="1" applyAlignment="1">
      <alignment horizontal="right" vertical="center" wrapText="1"/>
    </xf>
    <xf numFmtId="0" fontId="0" fillId="2" borderId="113" xfId="0" applyNumberFormat="1" applyFont="1" applyFill="1" applyBorder="1" applyAlignment="1">
      <alignment horizontal="right" vertical="center"/>
    </xf>
    <xf numFmtId="41" fontId="0" fillId="2" borderId="101" xfId="0" applyNumberFormat="1" applyFont="1" applyFill="1" applyBorder="1" applyAlignment="1">
      <alignment horizontal="right" vertical="center"/>
    </xf>
    <xf numFmtId="177" fontId="0" fillId="2" borderId="102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vertical="top"/>
    </xf>
    <xf numFmtId="177" fontId="0" fillId="2" borderId="83" xfId="0" applyNumberFormat="1" applyFont="1" applyFill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right" vertical="center"/>
    </xf>
    <xf numFmtId="177" fontId="0" fillId="2" borderId="1" xfId="0" applyNumberFormat="1" applyFont="1" applyFill="1" applyBorder="1" applyAlignment="1">
      <alignment horizontal="right" vertical="center"/>
    </xf>
    <xf numFmtId="41" fontId="0" fillId="2" borderId="114" xfId="0" applyNumberFormat="1" applyFont="1" applyFill="1" applyBorder="1" applyAlignment="1">
      <alignment horizontal="right" vertical="center"/>
    </xf>
    <xf numFmtId="41" fontId="0" fillId="2" borderId="91" xfId="0" applyNumberFormat="1" applyFont="1" applyFill="1" applyBorder="1" applyAlignment="1">
      <alignment horizontal="right" vertical="center"/>
    </xf>
    <xf numFmtId="0" fontId="2" fillId="4" borderId="115" xfId="0" applyNumberFormat="1" applyFont="1" applyFill="1" applyBorder="1" applyAlignment="1">
      <alignment horizontal="center" vertical="center"/>
    </xf>
    <xf numFmtId="0" fontId="2" fillId="4" borderId="43" xfId="0" applyNumberFormat="1" applyFont="1" applyFill="1" applyBorder="1" applyAlignment="1">
      <alignment horizontal="center" vertical="center" wrapText="1"/>
    </xf>
    <xf numFmtId="177" fontId="0" fillId="2" borderId="116" xfId="0" applyNumberFormat="1" applyFont="1" applyFill="1" applyBorder="1" applyAlignment="1">
      <alignment horizontal="right" vertical="center"/>
    </xf>
    <xf numFmtId="41" fontId="4" fillId="2" borderId="3" xfId="1" applyNumberFormat="1" applyFont="1" applyFill="1" applyBorder="1" applyAlignment="1">
      <alignment horizontal="right" vertical="center" wrapText="1"/>
    </xf>
    <xf numFmtId="41" fontId="0" fillId="2" borderId="51" xfId="0" applyNumberFormat="1" applyFont="1" applyFill="1" applyBorder="1" applyAlignment="1">
      <alignment horizontal="right" vertical="center"/>
    </xf>
    <xf numFmtId="176" fontId="2" fillId="2" borderId="40" xfId="0" applyNumberFormat="1" applyFont="1" applyFill="1" applyBorder="1" applyAlignment="1">
      <alignment horizontal="right" vertical="center"/>
    </xf>
    <xf numFmtId="41" fontId="0" fillId="2" borderId="42" xfId="0" applyNumberFormat="1" applyFont="1" applyFill="1" applyBorder="1" applyAlignment="1">
      <alignment horizontal="right" vertical="center"/>
    </xf>
    <xf numFmtId="41" fontId="0" fillId="2" borderId="35" xfId="0" applyNumberFormat="1" applyFont="1" applyFill="1" applyBorder="1" applyAlignment="1">
      <alignment horizontal="right" vertical="center"/>
    </xf>
    <xf numFmtId="176" fontId="2" fillId="2" borderId="47" xfId="0" applyNumberFormat="1" applyFont="1" applyFill="1" applyBorder="1" applyAlignment="1">
      <alignment horizontal="right" vertical="center"/>
    </xf>
    <xf numFmtId="177" fontId="0" fillId="2" borderId="8" xfId="0" applyNumberFormat="1" applyFont="1" applyFill="1" applyBorder="1" applyAlignment="1">
      <alignment horizontal="right" vertical="center"/>
    </xf>
    <xf numFmtId="41" fontId="0" fillId="0" borderId="30" xfId="2" applyNumberFormat="1" applyFont="1" applyFill="1" applyBorder="1" applyAlignment="1">
      <alignment horizontal="right" vertical="center" wrapText="1"/>
    </xf>
    <xf numFmtId="176" fontId="0" fillId="0" borderId="30" xfId="3" applyNumberFormat="1" applyFont="1" applyFill="1" applyBorder="1" applyAlignment="1">
      <alignment horizontal="right" vertical="center" wrapText="1"/>
    </xf>
    <xf numFmtId="176" fontId="0" fillId="0" borderId="40" xfId="3" applyNumberFormat="1" applyFont="1" applyFill="1" applyBorder="1" applyAlignment="1">
      <alignment horizontal="right" vertical="center" wrapText="1"/>
    </xf>
    <xf numFmtId="177" fontId="5" fillId="4" borderId="17" xfId="1" applyNumberFormat="1" applyFont="1" applyFill="1" applyBorder="1" applyAlignment="1">
      <alignment horizontal="right" vertical="center"/>
    </xf>
    <xf numFmtId="0" fontId="6" fillId="0" borderId="117" xfId="0" applyNumberFormat="1" applyFont="1" applyFill="1" applyBorder="1" applyAlignment="1" applyProtection="1">
      <alignment vertical="top" wrapText="1"/>
    </xf>
    <xf numFmtId="41" fontId="5" fillId="0" borderId="118" xfId="1" applyNumberFormat="1" applyFont="1" applyBorder="1" applyAlignment="1">
      <alignment horizontal="right" vertical="center"/>
    </xf>
    <xf numFmtId="0" fontId="0" fillId="0" borderId="119" xfId="0" applyNumberFormat="1" applyBorder="1">
      <alignment vertical="center"/>
    </xf>
    <xf numFmtId="0" fontId="6" fillId="0" borderId="17" xfId="0" applyNumberFormat="1" applyFont="1" applyBorder="1" applyAlignment="1">
      <alignment horizontal="left" vertical="top"/>
    </xf>
    <xf numFmtId="41" fontId="5" fillId="2" borderId="8" xfId="1" applyNumberFormat="1" applyFont="1" applyFill="1" applyBorder="1" applyAlignment="1">
      <alignment horizontal="right" vertical="center"/>
    </xf>
    <xf numFmtId="0" fontId="0" fillId="0" borderId="7" xfId="0" applyNumberFormat="1" applyBorder="1">
      <alignment vertical="center"/>
    </xf>
    <xf numFmtId="0" fontId="2" fillId="4" borderId="7" xfId="2" applyNumberFormat="1" applyFont="1" applyFill="1" applyBorder="1" applyAlignment="1">
      <alignment horizontal="center" vertical="center" wrapText="1"/>
    </xf>
    <xf numFmtId="0" fontId="6" fillId="2" borderId="120" xfId="0" applyNumberFormat="1" applyFont="1" applyFill="1" applyBorder="1" applyAlignment="1">
      <alignment horizontal="left" vertical="top" wrapText="1"/>
    </xf>
    <xf numFmtId="0" fontId="5" fillId="2" borderId="9" xfId="4" applyNumberFormat="1" applyFont="1" applyFill="1" applyBorder="1" applyAlignment="1">
      <alignment vertical="top" wrapText="1"/>
    </xf>
    <xf numFmtId="177" fontId="5" fillId="2" borderId="121" xfId="1" applyNumberFormat="1" applyFont="1" applyFill="1" applyBorder="1" applyAlignment="1">
      <alignment horizontal="right" vertical="center"/>
    </xf>
    <xf numFmtId="0" fontId="5" fillId="0" borderId="1" xfId="0" applyNumberFormat="1" applyFont="1" applyBorder="1" applyAlignment="1">
      <alignment horizontal="left" vertical="top" wrapText="1"/>
    </xf>
    <xf numFmtId="0" fontId="5" fillId="2" borderId="1" xfId="4" applyNumberFormat="1" applyFont="1" applyFill="1" applyBorder="1" applyAlignment="1">
      <alignment vertical="center" wrapText="1"/>
    </xf>
    <xf numFmtId="41" fontId="5" fillId="2" borderId="1" xfId="1" applyNumberFormat="1" applyFont="1" applyFill="1" applyBorder="1" applyAlignment="1">
      <alignment horizontal="right" vertical="center"/>
    </xf>
    <xf numFmtId="41" fontId="5" fillId="2" borderId="48" xfId="1" applyNumberFormat="1" applyFont="1" applyFill="1" applyBorder="1" applyAlignment="1">
      <alignment horizontal="right" vertical="center"/>
    </xf>
    <xf numFmtId="177" fontId="5" fillId="2" borderId="48" xfId="1" applyNumberFormat="1" applyFont="1" applyFill="1" applyBorder="1" applyAlignment="1">
      <alignment horizontal="right" vertical="center"/>
    </xf>
    <xf numFmtId="0" fontId="0" fillId="0" borderId="2" xfId="0" applyNumberFormat="1" applyBorder="1">
      <alignment vertical="center"/>
    </xf>
    <xf numFmtId="176" fontId="2" fillId="0" borderId="17" xfId="2" applyNumberFormat="1" applyFont="1" applyFill="1" applyBorder="1" applyAlignment="1">
      <alignment vertical="top" wrapText="1"/>
    </xf>
    <xf numFmtId="176" fontId="2" fillId="0" borderId="9" xfId="1" applyNumberFormat="1" applyFont="1" applyFill="1" applyBorder="1" applyAlignment="1">
      <alignment horizontal="right" vertical="center" wrapText="1"/>
    </xf>
    <xf numFmtId="176" fontId="0" fillId="0" borderId="1" xfId="2" applyNumberFormat="1" applyFont="1" applyFill="1" applyBorder="1" applyAlignment="1">
      <alignment vertical="top"/>
    </xf>
    <xf numFmtId="176" fontId="0" fillId="0" borderId="1" xfId="1" applyNumberFormat="1" applyFont="1" applyFill="1" applyBorder="1" applyAlignment="1">
      <alignment horizontal="right" vertical="center" wrapText="1"/>
    </xf>
    <xf numFmtId="177" fontId="0" fillId="0" borderId="1" xfId="3" applyNumberFormat="1" applyFont="1" applyFill="1" applyBorder="1" applyAlignment="1">
      <alignment horizontal="right" vertical="center" wrapText="1"/>
    </xf>
    <xf numFmtId="176" fontId="2" fillId="0" borderId="2" xfId="1" applyNumberFormat="1" applyFont="1" applyFill="1" applyBorder="1" applyAlignment="1">
      <alignment horizontal="right" vertical="center" wrapText="1"/>
    </xf>
    <xf numFmtId="41" fontId="0" fillId="0" borderId="27" xfId="3" applyNumberFormat="1" applyFont="1" applyFill="1" applyBorder="1" applyAlignment="1">
      <alignment horizontal="right" vertical="center" wrapText="1"/>
    </xf>
    <xf numFmtId="177" fontId="0" fillId="0" borderId="27" xfId="3" applyNumberFormat="1" applyFont="1" applyFill="1" applyBorder="1" applyAlignment="1">
      <alignment horizontal="right" vertical="center" wrapText="1"/>
    </xf>
    <xf numFmtId="0" fontId="6" fillId="2" borderId="120" xfId="4" applyNumberFormat="1" applyFont="1" applyFill="1" applyBorder="1" applyAlignment="1">
      <alignment vertical="top" wrapText="1"/>
    </xf>
    <xf numFmtId="0" fontId="6" fillId="2" borderId="17" xfId="0" applyNumberFormat="1" applyFont="1" applyFill="1" applyBorder="1" applyAlignment="1">
      <alignment horizontal="left" vertical="top" wrapText="1"/>
    </xf>
    <xf numFmtId="0" fontId="6" fillId="2" borderId="17" xfId="4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0" fillId="2" borderId="9" xfId="2" applyNumberFormat="1" applyFont="1" applyFill="1" applyBorder="1" applyAlignment="1">
      <alignment horizontal="left" vertical="top" wrapText="1"/>
    </xf>
    <xf numFmtId="0" fontId="0" fillId="2" borderId="1" xfId="0" applyNumberFormat="1" applyFont="1" applyFill="1" applyBorder="1" applyAlignment="1">
      <alignment horizontal="left" vertical="top" wrapText="1"/>
    </xf>
    <xf numFmtId="41" fontId="4" fillId="0" borderId="3" xfId="0" applyNumberFormat="1" applyFont="1" applyBorder="1">
      <alignment vertical="center"/>
    </xf>
    <xf numFmtId="41" fontId="4" fillId="0" borderId="13" xfId="0" applyNumberFormat="1" applyFont="1" applyBorder="1">
      <alignment vertical="center"/>
    </xf>
    <xf numFmtId="0" fontId="0" fillId="2" borderId="9" xfId="0" applyNumberFormat="1" applyFont="1" applyFill="1" applyBorder="1" applyAlignment="1">
      <alignment horizontal="left" vertical="top" wrapText="1"/>
    </xf>
    <xf numFmtId="0" fontId="0" fillId="2" borderId="1" xfId="0" applyNumberFormat="1" applyFont="1" applyFill="1" applyBorder="1" applyAlignment="1">
      <alignment horizontal="left" vertical="top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0" fillId="2" borderId="9" xfId="0" applyNumberFormat="1" applyFont="1" applyFill="1" applyBorder="1" applyAlignment="1">
      <alignment horizontal="left" vertical="top"/>
    </xf>
    <xf numFmtId="0" fontId="2" fillId="2" borderId="8" xfId="0" applyNumberFormat="1" applyFont="1" applyFill="1" applyBorder="1" applyAlignment="1">
      <alignment horizontal="left" vertical="top" wrapText="1"/>
    </xf>
    <xf numFmtId="176" fontId="0" fillId="2" borderId="9" xfId="2" applyNumberFormat="1" applyFont="1" applyFill="1" applyBorder="1" applyAlignment="1">
      <alignment horizontal="left"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177" fontId="2" fillId="2" borderId="27" xfId="3" applyNumberFormat="1" applyFont="1" applyFill="1" applyBorder="1" applyAlignment="1">
      <alignment horizontal="right" vertical="center" wrapText="1"/>
    </xf>
    <xf numFmtId="0" fontId="0" fillId="2" borderId="67" xfId="2" applyNumberFormat="1" applyFont="1" applyFill="1" applyBorder="1" applyAlignment="1">
      <alignment horizontal="left" vertical="top" wrapText="1"/>
    </xf>
    <xf numFmtId="41" fontId="2" fillId="2" borderId="27" xfId="2" applyNumberFormat="1" applyFont="1" applyFill="1" applyBorder="1" applyAlignment="1">
      <alignment horizontal="right" vertical="center" wrapText="1"/>
    </xf>
    <xf numFmtId="176" fontId="2" fillId="2" borderId="27" xfId="3" applyNumberFormat="1" applyFont="1" applyFill="1" applyBorder="1" applyAlignment="1">
      <alignment horizontal="right" vertical="center" wrapText="1"/>
    </xf>
    <xf numFmtId="177" fontId="2" fillId="2" borderId="8" xfId="3" applyNumberFormat="1" applyFont="1" applyFill="1" applyBorder="1" applyAlignment="1">
      <alignment horizontal="right" vertical="center" wrapText="1"/>
    </xf>
    <xf numFmtId="41" fontId="2" fillId="2" borderId="122" xfId="3" applyNumberFormat="1" applyFont="1" applyFill="1" applyBorder="1" applyAlignment="1">
      <alignment vertical="center" wrapText="1"/>
    </xf>
    <xf numFmtId="0" fontId="0" fillId="2" borderId="65" xfId="2" applyNumberFormat="1" applyFont="1" applyFill="1" applyBorder="1" applyAlignment="1">
      <alignment horizontal="left" vertical="top" wrapText="1"/>
    </xf>
    <xf numFmtId="176" fontId="0" fillId="2" borderId="65" xfId="3" applyNumberFormat="1" applyFont="1" applyFill="1" applyBorder="1" applyAlignment="1">
      <alignment horizontal="right" vertical="center" wrapText="1"/>
    </xf>
    <xf numFmtId="176" fontId="0" fillId="2" borderId="101" xfId="3" applyNumberFormat="1" applyFont="1" applyFill="1" applyBorder="1" applyAlignment="1">
      <alignment horizontal="right" vertical="center" wrapText="1"/>
    </xf>
    <xf numFmtId="0" fontId="0" fillId="2" borderId="42" xfId="0" applyNumberFormat="1" applyFont="1" applyFill="1" applyBorder="1" applyAlignment="1">
      <alignment horizontal="right" vertical="center"/>
    </xf>
    <xf numFmtId="41" fontId="4" fillId="2" borderId="1" xfId="1" applyNumberFormat="1" applyFont="1" applyFill="1" applyBorder="1" applyAlignment="1">
      <alignment horizontal="center" vertical="center" wrapText="1"/>
    </xf>
    <xf numFmtId="177" fontId="3" fillId="2" borderId="2" xfId="1" applyNumberFormat="1" applyFont="1" applyFill="1" applyBorder="1" applyAlignment="1">
      <alignment horizontal="center" vertical="center" wrapText="1"/>
    </xf>
    <xf numFmtId="9" fontId="0" fillId="2" borderId="42" xfId="0" applyNumberFormat="1" applyFont="1" applyFill="1" applyBorder="1" applyAlignment="1">
      <alignment horizontal="right" vertical="center"/>
    </xf>
    <xf numFmtId="177" fontId="4" fillId="2" borderId="9" xfId="1" applyNumberFormat="1" applyFont="1" applyFill="1" applyBorder="1" applyAlignment="1">
      <alignment horizontal="right" vertical="center" wrapText="1"/>
    </xf>
    <xf numFmtId="177" fontId="4" fillId="2" borderId="1" xfId="1" applyNumberFormat="1" applyFont="1" applyFill="1" applyBorder="1" applyAlignment="1">
      <alignment horizontal="right" vertical="center" wrapText="1"/>
    </xf>
    <xf numFmtId="177" fontId="4" fillId="2" borderId="27" xfId="1" applyNumberFormat="1" applyFont="1" applyFill="1" applyBorder="1" applyAlignment="1">
      <alignment horizontal="right" vertical="center" wrapText="1"/>
    </xf>
    <xf numFmtId="177" fontId="0" fillId="2" borderId="9" xfId="1" applyNumberFormat="1" applyFont="1" applyFill="1" applyBorder="1" applyAlignment="1">
      <alignment horizontal="right" vertical="center" wrapText="1"/>
    </xf>
    <xf numFmtId="41" fontId="3" fillId="7" borderId="8" xfId="0" applyNumberFormat="1" applyFont="1" applyFill="1" applyBorder="1">
      <alignment vertical="center"/>
    </xf>
    <xf numFmtId="177" fontId="3" fillId="7" borderId="8" xfId="0" applyNumberFormat="1" applyFont="1" applyFill="1" applyBorder="1" applyAlignment="1">
      <alignment horizontal="right" vertical="center"/>
    </xf>
    <xf numFmtId="41" fontId="3" fillId="9" borderId="13" xfId="0" applyNumberFormat="1" applyFont="1" applyFill="1" applyBorder="1" applyAlignment="1">
      <alignment horizontal="right" vertical="center"/>
    </xf>
    <xf numFmtId="177" fontId="3" fillId="9" borderId="13" xfId="0" applyNumberFormat="1" applyFont="1" applyFill="1" applyBorder="1" applyAlignment="1">
      <alignment horizontal="right" vertical="center"/>
    </xf>
    <xf numFmtId="41" fontId="3" fillId="8" borderId="27" xfId="0" applyNumberFormat="1" applyFont="1" applyFill="1" applyBorder="1">
      <alignment vertical="center"/>
    </xf>
    <xf numFmtId="176" fontId="0" fillId="2" borderId="6" xfId="0" applyNumberFormat="1" applyFont="1" applyFill="1" applyBorder="1" applyAlignment="1">
      <alignment horizontal="left" vertical="center"/>
    </xf>
    <xf numFmtId="176" fontId="0" fillId="2" borderId="2" xfId="0" applyNumberFormat="1" applyFont="1" applyFill="1" applyBorder="1" applyAlignment="1">
      <alignment horizontal="left" vertical="top" wrapText="1"/>
    </xf>
    <xf numFmtId="177" fontId="4" fillId="2" borderId="110" xfId="1" applyNumberFormat="1" applyFont="1" applyFill="1" applyBorder="1" applyAlignment="1">
      <alignment horizontal="right" vertical="center" wrapText="1"/>
    </xf>
    <xf numFmtId="177" fontId="4" fillId="2" borderId="124" xfId="1" applyNumberFormat="1" applyFont="1" applyFill="1" applyBorder="1" applyAlignment="1">
      <alignment horizontal="right" vertical="center" wrapText="1"/>
    </xf>
    <xf numFmtId="176" fontId="0" fillId="2" borderId="22" xfId="0" applyNumberFormat="1" applyFont="1" applyFill="1" applyBorder="1" applyAlignment="1">
      <alignment horizontal="left" vertical="center" wrapText="1"/>
    </xf>
    <xf numFmtId="41" fontId="2" fillId="2" borderId="8" xfId="0" applyNumberFormat="1" applyFont="1" applyFill="1" applyBorder="1" applyAlignment="1">
      <alignment horizontal="right" vertical="center"/>
    </xf>
    <xf numFmtId="41" fontId="2" fillId="2" borderId="10" xfId="0" applyNumberFormat="1" applyFont="1" applyFill="1" applyBorder="1" applyAlignment="1">
      <alignment horizontal="right" vertical="center"/>
    </xf>
    <xf numFmtId="177" fontId="3" fillId="2" borderId="110" xfId="1" applyNumberFormat="1" applyFont="1" applyFill="1" applyBorder="1" applyAlignment="1">
      <alignment horizontal="right" vertical="center" wrapText="1"/>
    </xf>
    <xf numFmtId="177" fontId="3" fillId="2" borderId="27" xfId="1" applyNumberFormat="1" applyFont="1" applyFill="1" applyBorder="1" applyAlignment="1">
      <alignment horizontal="right" vertical="center" wrapText="1"/>
    </xf>
    <xf numFmtId="177" fontId="2" fillId="4" borderId="46" xfId="0" applyNumberFormat="1" applyFont="1" applyFill="1" applyBorder="1" applyAlignment="1">
      <alignment horizontal="right" vertical="center"/>
    </xf>
    <xf numFmtId="176" fontId="2" fillId="4" borderId="16" xfId="0" applyNumberFormat="1" applyFont="1" applyFill="1" applyBorder="1" applyAlignment="1">
      <alignment horizontal="left" vertical="center"/>
    </xf>
    <xf numFmtId="41" fontId="0" fillId="2" borderId="3" xfId="1" applyNumberFormat="1" applyFont="1" applyFill="1" applyBorder="1" applyAlignment="1">
      <alignment horizontal="right" vertical="center" wrapText="1"/>
    </xf>
    <xf numFmtId="41" fontId="0" fillId="2" borderId="9" xfId="1" applyNumberFormat="1" applyFont="1" applyFill="1" applyBorder="1" applyAlignment="1">
      <alignment horizontal="right" vertical="center" wrapText="1"/>
    </xf>
    <xf numFmtId="177" fontId="0" fillId="2" borderId="6" xfId="1" applyNumberFormat="1" applyFont="1" applyFill="1" applyBorder="1" applyAlignment="1">
      <alignment horizontal="left" vertical="center" wrapText="1"/>
    </xf>
    <xf numFmtId="41" fontId="2" fillId="2" borderId="3" xfId="1" applyNumberFormat="1" applyFont="1" applyFill="1" applyBorder="1" applyAlignment="1">
      <alignment horizontal="right" vertical="center" wrapText="1"/>
    </xf>
    <xf numFmtId="177" fontId="2" fillId="2" borderId="6" xfId="1" applyNumberFormat="1" applyFont="1" applyFill="1" applyBorder="1" applyAlignment="1">
      <alignment horizontal="center" vertical="center" wrapText="1"/>
    </xf>
    <xf numFmtId="41" fontId="2" fillId="2" borderId="8" xfId="1" applyNumberFormat="1" applyFont="1" applyFill="1" applyBorder="1" applyAlignment="1">
      <alignment horizontal="right" vertical="center" wrapText="1"/>
    </xf>
    <xf numFmtId="177" fontId="2" fillId="2" borderId="8" xfId="1" applyNumberFormat="1" applyFont="1" applyFill="1" applyBorder="1" applyAlignment="1">
      <alignment horizontal="right" vertical="center" wrapText="1"/>
    </xf>
    <xf numFmtId="177" fontId="2" fillId="2" borderId="7" xfId="1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left" vertical="center" wrapText="1"/>
    </xf>
    <xf numFmtId="176" fontId="0" fillId="2" borderId="5" xfId="0" applyNumberFormat="1" applyFont="1" applyFill="1" applyBorder="1" applyAlignment="1">
      <alignment horizontal="left" vertical="top" wrapText="1"/>
    </xf>
    <xf numFmtId="176" fontId="0" fillId="2" borderId="5" xfId="0" applyNumberFormat="1" applyFont="1" applyFill="1" applyBorder="1" applyAlignment="1">
      <alignment vertical="top" wrapText="1"/>
    </xf>
    <xf numFmtId="0" fontId="0" fillId="2" borderId="125" xfId="0" applyNumberFormat="1" applyFont="1" applyFill="1" applyBorder="1" applyAlignment="1">
      <alignment vertical="top" wrapText="1"/>
    </xf>
    <xf numFmtId="176" fontId="0" fillId="2" borderId="22" xfId="0" applyNumberFormat="1" applyFont="1" applyFill="1" applyBorder="1" applyAlignment="1">
      <alignment horizontal="left" vertical="top" wrapText="1"/>
    </xf>
    <xf numFmtId="0" fontId="2" fillId="2" borderId="69" xfId="0" applyNumberFormat="1" applyFont="1" applyFill="1" applyBorder="1" applyAlignment="1">
      <alignment vertical="top" wrapText="1"/>
    </xf>
    <xf numFmtId="41" fontId="2" fillId="2" borderId="20" xfId="0" applyNumberFormat="1" applyFont="1" applyFill="1" applyBorder="1" applyAlignment="1">
      <alignment horizontal="right" vertical="center"/>
    </xf>
    <xf numFmtId="177" fontId="2" fillId="2" borderId="78" xfId="0" applyNumberFormat="1" applyFont="1" applyFill="1" applyBorder="1" applyAlignment="1">
      <alignment horizontal="right" vertical="center"/>
    </xf>
    <xf numFmtId="176" fontId="0" fillId="2" borderId="21" xfId="0" applyNumberFormat="1" applyFont="1" applyFill="1" applyBorder="1" applyAlignment="1">
      <alignment horizontal="right" vertical="center"/>
    </xf>
    <xf numFmtId="176" fontId="0" fillId="2" borderId="22" xfId="0" applyNumberFormat="1" applyFont="1" applyFill="1" applyBorder="1" applyAlignment="1">
      <alignment horizontal="left" vertical="top"/>
    </xf>
    <xf numFmtId="41" fontId="0" fillId="2" borderId="126" xfId="0" applyNumberFormat="1" applyFont="1" applyFill="1" applyBorder="1" applyAlignment="1">
      <alignment horizontal="right" vertical="center"/>
    </xf>
    <xf numFmtId="176" fontId="0" fillId="2" borderId="22" xfId="0" applyNumberFormat="1" applyFont="1" applyFill="1" applyBorder="1" applyAlignment="1">
      <alignment horizontal="right" vertical="center"/>
    </xf>
    <xf numFmtId="0" fontId="2" fillId="2" borderId="66" xfId="0" applyNumberFormat="1" applyFont="1" applyFill="1" applyBorder="1" applyAlignment="1">
      <alignment horizontal="left" vertical="top" wrapText="1"/>
    </xf>
    <xf numFmtId="41" fontId="0" fillId="2" borderId="121" xfId="0" applyNumberFormat="1" applyFont="1" applyFill="1" applyBorder="1" applyAlignment="1">
      <alignment horizontal="right" vertical="center"/>
    </xf>
    <xf numFmtId="176" fontId="2" fillId="2" borderId="35" xfId="0" applyNumberFormat="1" applyFont="1" applyFill="1" applyBorder="1" applyAlignment="1">
      <alignment horizontal="right" vertical="center"/>
    </xf>
    <xf numFmtId="176" fontId="2" fillId="2" borderId="19" xfId="0" applyNumberFormat="1" applyFont="1" applyFill="1" applyBorder="1" applyAlignment="1">
      <alignment horizontal="right" vertical="center"/>
    </xf>
    <xf numFmtId="176" fontId="2" fillId="2" borderId="16" xfId="0" applyNumberFormat="1" applyFont="1" applyFill="1" applyBorder="1" applyAlignment="1">
      <alignment horizontal="right" vertical="center"/>
    </xf>
    <xf numFmtId="176" fontId="0" fillId="2" borderId="24" xfId="0" applyNumberFormat="1" applyFont="1" applyFill="1" applyBorder="1" applyAlignment="1">
      <alignment horizontal="left" vertical="top" wrapText="1"/>
    </xf>
    <xf numFmtId="176" fontId="0" fillId="2" borderId="6" xfId="0" applyNumberFormat="1" applyFont="1" applyFill="1" applyBorder="1" applyAlignment="1">
      <alignment horizontal="left" vertical="top" wrapText="1"/>
    </xf>
    <xf numFmtId="41" fontId="2" fillId="2" borderId="46" xfId="0" applyNumberFormat="1" applyFont="1" applyFill="1" applyBorder="1" applyAlignment="1">
      <alignment horizontal="right" vertical="center"/>
    </xf>
    <xf numFmtId="41" fontId="2" fillId="2" borderId="45" xfId="0" applyNumberFormat="1" applyFont="1" applyFill="1" applyBorder="1" applyAlignment="1">
      <alignment horizontal="right" vertical="center"/>
    </xf>
    <xf numFmtId="177" fontId="2" fillId="2" borderId="46" xfId="0" applyNumberFormat="1" applyFont="1" applyFill="1" applyBorder="1" applyAlignment="1">
      <alignment horizontal="right" vertical="center"/>
    </xf>
    <xf numFmtId="0" fontId="0" fillId="5" borderId="2" xfId="0" applyNumberFormat="1" applyFont="1" applyFill="1" applyBorder="1" applyAlignment="1">
      <alignment horizontal="left" vertical="center" wrapText="1"/>
    </xf>
    <xf numFmtId="177" fontId="0" fillId="2" borderId="27" xfId="3" applyNumberFormat="1" applyFont="1" applyFill="1" applyBorder="1" applyAlignment="1">
      <alignment horizontal="right" vertical="center" wrapText="1"/>
    </xf>
    <xf numFmtId="176" fontId="2" fillId="2" borderId="8" xfId="3" applyNumberFormat="1" applyFont="1" applyFill="1" applyBorder="1" applyAlignment="1">
      <alignment horizontal="right" vertical="center" wrapText="1"/>
    </xf>
    <xf numFmtId="177" fontId="2" fillId="2" borderId="27" xfId="3" applyNumberFormat="1" applyFont="1" applyFill="1" applyBorder="1" applyAlignment="1">
      <alignment horizontal="right" vertical="center" wrapText="1"/>
    </xf>
    <xf numFmtId="176" fontId="2" fillId="2" borderId="27" xfId="2" applyNumberFormat="1" applyFont="1" applyFill="1" applyBorder="1" applyAlignment="1">
      <alignment horizontal="right" vertical="center" wrapText="1"/>
    </xf>
    <xf numFmtId="176" fontId="2" fillId="2" borderId="27" xfId="3" applyNumberFormat="1" applyFont="1" applyFill="1" applyBorder="1" applyAlignment="1">
      <alignment horizontal="right" vertical="center" wrapText="1"/>
    </xf>
    <xf numFmtId="41" fontId="2" fillId="2" borderId="28" xfId="3" applyNumberFormat="1" applyFont="1" applyFill="1" applyBorder="1" applyAlignment="1">
      <alignment horizontal="right" vertical="center" wrapText="1"/>
    </xf>
    <xf numFmtId="0" fontId="0" fillId="5" borderId="2" xfId="0" applyNumberFormat="1" applyFont="1" applyFill="1" applyBorder="1" applyAlignment="1">
      <alignment vertical="center" wrapText="1"/>
    </xf>
    <xf numFmtId="179" fontId="0" fillId="5" borderId="25" xfId="0" applyNumberFormat="1" applyFont="1" applyFill="1" applyBorder="1" applyAlignment="1">
      <alignment vertical="center" wrapText="1"/>
    </xf>
    <xf numFmtId="177" fontId="2" fillId="3" borderId="121" xfId="3" applyNumberFormat="1" applyFont="1" applyFill="1" applyBorder="1" applyAlignment="1">
      <alignment horizontal="right" vertical="center" wrapText="1"/>
    </xf>
    <xf numFmtId="176" fontId="0" fillId="2" borderId="48" xfId="0" applyNumberFormat="1" applyFont="1" applyFill="1" applyBorder="1" applyAlignment="1">
      <alignment horizontal="right" vertical="center"/>
    </xf>
    <xf numFmtId="176" fontId="0" fillId="0" borderId="9" xfId="0" applyNumberFormat="1" applyFont="1" applyFill="1" applyBorder="1" applyAlignment="1">
      <alignment horizontal="right" vertical="center"/>
    </xf>
    <xf numFmtId="176" fontId="0" fillId="2" borderId="35" xfId="0" applyNumberFormat="1" applyFont="1" applyFill="1" applyBorder="1" applyAlignment="1">
      <alignment horizontal="right" vertical="center"/>
    </xf>
    <xf numFmtId="176" fontId="0" fillId="0" borderId="3" xfId="0" applyNumberFormat="1" applyFont="1" applyFill="1" applyBorder="1" applyAlignment="1">
      <alignment horizontal="right" vertical="center"/>
    </xf>
    <xf numFmtId="41" fontId="2" fillId="2" borderId="68" xfId="0" applyNumberFormat="1" applyFont="1" applyFill="1" applyBorder="1" applyAlignment="1">
      <alignment horizontal="right" vertical="center"/>
    </xf>
    <xf numFmtId="176" fontId="0" fillId="2" borderId="89" xfId="0" quotePrefix="1" applyNumberFormat="1" applyFont="1" applyFill="1" applyBorder="1" applyAlignment="1">
      <alignment horizontal="left" vertical="top" wrapText="1"/>
    </xf>
    <xf numFmtId="176" fontId="0" fillId="2" borderId="5" xfId="0" quotePrefix="1" applyNumberFormat="1" applyFont="1" applyFill="1" applyBorder="1" applyAlignment="1">
      <alignment horizontal="left" vertical="top" wrapText="1"/>
    </xf>
    <xf numFmtId="177" fontId="2" fillId="2" borderId="79" xfId="0" applyNumberFormat="1" applyFont="1" applyFill="1" applyBorder="1" applyAlignment="1">
      <alignment horizontal="right" vertical="center"/>
    </xf>
    <xf numFmtId="176" fontId="2" fillId="2" borderId="28" xfId="0" applyNumberFormat="1" applyFont="1" applyFill="1" applyBorder="1" applyAlignment="1">
      <alignment horizontal="right" vertical="center"/>
    </xf>
    <xf numFmtId="176" fontId="2" fillId="2" borderId="14" xfId="0" applyNumberFormat="1" applyFont="1" applyFill="1" applyBorder="1" applyAlignment="1">
      <alignment horizontal="right" vertical="center"/>
    </xf>
    <xf numFmtId="41" fontId="2" fillId="2" borderId="13" xfId="0" applyNumberFormat="1" applyFont="1" applyFill="1" applyBorder="1" applyAlignment="1">
      <alignment horizontal="right" vertical="center"/>
    </xf>
    <xf numFmtId="41" fontId="2" fillId="2" borderId="78" xfId="0" applyNumberFormat="1" applyFont="1" applyFill="1" applyBorder="1" applyAlignment="1">
      <alignment horizontal="right" vertical="center"/>
    </xf>
    <xf numFmtId="177" fontId="2" fillId="2" borderId="10" xfId="0" applyNumberFormat="1" applyFont="1" applyFill="1" applyBorder="1" applyAlignment="1">
      <alignment horizontal="right" vertical="center"/>
    </xf>
    <xf numFmtId="0" fontId="0" fillId="2" borderId="125" xfId="0" applyNumberFormat="1" applyFont="1" applyFill="1" applyBorder="1" applyAlignment="1">
      <alignment horizontal="left" vertical="top" wrapText="1"/>
    </xf>
    <xf numFmtId="0" fontId="2" fillId="2" borderId="69" xfId="0" applyNumberFormat="1" applyFont="1" applyFill="1" applyBorder="1" applyAlignment="1">
      <alignment horizontal="left" vertical="top" wrapText="1"/>
    </xf>
    <xf numFmtId="41" fontId="2" fillId="2" borderId="121" xfId="0" applyNumberFormat="1" applyFont="1" applyFill="1" applyBorder="1" applyAlignment="1">
      <alignment horizontal="right" vertical="center"/>
    </xf>
    <xf numFmtId="177" fontId="2" fillId="2" borderId="13" xfId="3" applyNumberFormat="1" applyFont="1" applyFill="1" applyBorder="1" applyAlignment="1">
      <alignment horizontal="right" vertical="center" wrapText="1"/>
    </xf>
    <xf numFmtId="41" fontId="0" fillId="2" borderId="86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left" vertical="top"/>
    </xf>
    <xf numFmtId="0" fontId="2" fillId="2" borderId="8" xfId="0" applyNumberFormat="1" applyFont="1" applyFill="1" applyBorder="1" applyAlignment="1">
      <alignment horizontal="left" vertical="top"/>
    </xf>
    <xf numFmtId="41" fontId="2" fillId="2" borderId="53" xfId="0" applyNumberFormat="1" applyFont="1" applyFill="1" applyBorder="1" applyAlignment="1">
      <alignment horizontal="right" vertical="center"/>
    </xf>
    <xf numFmtId="176" fontId="0" fillId="2" borderId="9" xfId="2" applyNumberFormat="1" applyFont="1" applyFill="1" applyBorder="1" applyAlignment="1">
      <alignment horizontal="right" vertical="center" wrapText="1"/>
    </xf>
    <xf numFmtId="176" fontId="0" fillId="2" borderId="9" xfId="3" applyNumberFormat="1" applyFont="1" applyFill="1" applyBorder="1" applyAlignment="1">
      <alignment horizontal="right" vertical="center" wrapText="1"/>
    </xf>
    <xf numFmtId="176" fontId="2" fillId="4" borderId="17" xfId="2" applyNumberFormat="1" applyFont="1" applyFill="1" applyBorder="1" applyAlignment="1">
      <alignment horizontal="left" vertical="top" wrapText="1"/>
    </xf>
    <xf numFmtId="177" fontId="2" fillId="2" borderId="48" xfId="3" applyNumberFormat="1" applyFont="1" applyFill="1" applyBorder="1" applyAlignment="1">
      <alignment horizontal="right" vertical="center" wrapText="1"/>
    </xf>
    <xf numFmtId="176" fontId="2" fillId="0" borderId="8" xfId="2" applyNumberFormat="1" applyFont="1" applyFill="1" applyBorder="1" applyAlignment="1">
      <alignment horizontal="right" vertical="center" wrapText="1"/>
    </xf>
    <xf numFmtId="176" fontId="2" fillId="2" borderId="8" xfId="3" applyNumberFormat="1" applyFont="1" applyFill="1" applyBorder="1" applyAlignment="1">
      <alignment horizontal="right" vertical="center" wrapText="1"/>
    </xf>
    <xf numFmtId="177" fontId="0" fillId="2" borderId="1" xfId="3" applyNumberFormat="1" applyFont="1" applyFill="1" applyBorder="1" applyAlignment="1">
      <alignment horizontal="right" vertical="center" wrapText="1"/>
    </xf>
    <xf numFmtId="177" fontId="2" fillId="2" borderId="35" xfId="3" applyNumberFormat="1" applyFont="1" applyFill="1" applyBorder="1" applyAlignment="1">
      <alignment horizontal="right" vertical="center" wrapText="1"/>
    </xf>
    <xf numFmtId="177" fontId="0" fillId="2" borderId="3" xfId="3" applyNumberFormat="1" applyFont="1" applyFill="1" applyBorder="1" applyAlignment="1">
      <alignment horizontal="right" vertical="center" wrapText="1"/>
    </xf>
    <xf numFmtId="177" fontId="0" fillId="4" borderId="48" xfId="3" applyNumberFormat="1" applyFont="1" applyFill="1" applyBorder="1" applyAlignment="1">
      <alignment horizontal="right" vertical="center" wrapText="1"/>
    </xf>
    <xf numFmtId="0" fontId="0" fillId="2" borderId="9" xfId="0" applyNumberFormat="1" applyFont="1" applyFill="1" applyBorder="1" applyAlignment="1">
      <alignment horizontal="left" vertical="top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0" fillId="2" borderId="9" xfId="0" applyNumberFormat="1" applyFont="1" applyFill="1" applyBorder="1" applyAlignment="1">
      <alignment horizontal="left" vertical="top"/>
    </xf>
    <xf numFmtId="0" fontId="0" fillId="2" borderId="9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41" fontId="0" fillId="2" borderId="3" xfId="1" applyNumberFormat="1" applyFont="1" applyFill="1" applyBorder="1" applyAlignment="1">
      <alignment horizontal="right" vertical="center"/>
    </xf>
    <xf numFmtId="177" fontId="4" fillId="2" borderId="124" xfId="1" applyNumberFormat="1" applyFont="1" applyFill="1" applyBorder="1" applyAlignment="1">
      <alignment horizontal="center" vertical="center" wrapText="1"/>
    </xf>
    <xf numFmtId="177" fontId="4" fillId="2" borderId="110" xfId="1" applyNumberFormat="1" applyFont="1" applyFill="1" applyBorder="1" applyAlignment="1">
      <alignment horizontal="center" vertical="center" wrapText="1"/>
    </xf>
    <xf numFmtId="41" fontId="3" fillId="2" borderId="8" xfId="1" applyNumberFormat="1" applyFont="1" applyFill="1" applyBorder="1" applyAlignment="1">
      <alignment horizontal="right" vertical="center" wrapText="1"/>
    </xf>
    <xf numFmtId="176" fontId="3" fillId="2" borderId="8" xfId="1" applyNumberFormat="1" applyFont="1" applyFill="1" applyBorder="1" applyAlignment="1">
      <alignment horizontal="right" vertical="center" wrapText="1"/>
    </xf>
    <xf numFmtId="177" fontId="3" fillId="2" borderId="8" xfId="1" applyNumberFormat="1" applyFont="1" applyFill="1" applyBorder="1" applyAlignment="1">
      <alignment horizontal="right" vertical="center" wrapText="1"/>
    </xf>
    <xf numFmtId="176" fontId="4" fillId="2" borderId="9" xfId="1" applyNumberFormat="1" applyFont="1" applyFill="1" applyBorder="1" applyAlignment="1">
      <alignment horizontal="right" vertical="center" wrapText="1"/>
    </xf>
    <xf numFmtId="176" fontId="0" fillId="2" borderId="56" xfId="0" applyNumberFormat="1" applyFont="1" applyFill="1" applyBorder="1" applyAlignment="1">
      <alignment horizontal="right" vertical="center"/>
    </xf>
    <xf numFmtId="41" fontId="0" fillId="2" borderId="1" xfId="1" applyNumberFormat="1" applyFont="1" applyFill="1" applyBorder="1" applyAlignment="1">
      <alignment horizontal="right" vertical="center"/>
    </xf>
    <xf numFmtId="41" fontId="0" fillId="2" borderId="19" xfId="1" applyNumberFormat="1" applyFont="1" applyFill="1" applyBorder="1" applyAlignment="1">
      <alignment horizontal="right" vertical="center"/>
    </xf>
    <xf numFmtId="41" fontId="2" fillId="2" borderId="79" xfId="0" applyNumberFormat="1" applyFont="1" applyFill="1" applyBorder="1" applyAlignment="1">
      <alignment horizontal="right" vertical="center"/>
    </xf>
    <xf numFmtId="177" fontId="3" fillId="2" borderId="124" xfId="1" applyNumberFormat="1" applyFont="1" applyFill="1" applyBorder="1" applyAlignment="1">
      <alignment horizontal="right" vertical="center" wrapText="1"/>
    </xf>
    <xf numFmtId="176" fontId="2" fillId="2" borderId="79" xfId="0" applyNumberFormat="1" applyFont="1" applyFill="1" applyBorder="1" applyAlignment="1">
      <alignment horizontal="right" vertical="center"/>
    </xf>
    <xf numFmtId="41" fontId="0" fillId="2" borderId="21" xfId="1" applyNumberFormat="1" applyFont="1" applyFill="1" applyBorder="1" applyAlignment="1">
      <alignment horizontal="right" vertical="center"/>
    </xf>
    <xf numFmtId="41" fontId="0" fillId="2" borderId="23" xfId="1" applyNumberFormat="1" applyFont="1" applyFill="1" applyBorder="1" applyAlignment="1">
      <alignment horizontal="right" vertical="center"/>
    </xf>
    <xf numFmtId="176" fontId="2" fillId="2" borderId="10" xfId="0" applyNumberFormat="1" applyFont="1" applyFill="1" applyBorder="1" applyAlignment="1">
      <alignment horizontal="right" vertical="center"/>
    </xf>
    <xf numFmtId="177" fontId="4" fillId="2" borderId="1" xfId="1" applyNumberFormat="1" applyFont="1" applyFill="1" applyBorder="1" applyAlignment="1">
      <alignment horizontal="center" vertical="center" wrapText="1"/>
    </xf>
    <xf numFmtId="41" fontId="2" fillId="2" borderId="8" xfId="0" applyNumberFormat="1" applyFont="1" applyFill="1" applyBorder="1" applyAlignment="1">
      <alignment vertical="center"/>
    </xf>
    <xf numFmtId="176" fontId="2" fillId="2" borderId="10" xfId="0" applyNumberFormat="1" applyFont="1" applyFill="1" applyBorder="1" applyAlignment="1">
      <alignment vertical="center"/>
    </xf>
    <xf numFmtId="176" fontId="2" fillId="4" borderId="45" xfId="0" applyNumberFormat="1" applyFont="1" applyFill="1" applyBorder="1" applyAlignment="1">
      <alignment horizontal="right" vertical="center"/>
    </xf>
    <xf numFmtId="41" fontId="0" fillId="2" borderId="12" xfId="1" applyNumberFormat="1" applyFont="1" applyFill="1" applyBorder="1" applyAlignment="1">
      <alignment horizontal="right" vertical="center"/>
    </xf>
    <xf numFmtId="41" fontId="0" fillId="2" borderId="4" xfId="1" applyNumberFormat="1" applyFont="1" applyFill="1" applyBorder="1" applyAlignment="1">
      <alignment horizontal="right" vertical="center"/>
    </xf>
    <xf numFmtId="176" fontId="2" fillId="2" borderId="4" xfId="0" applyNumberFormat="1" applyFont="1" applyFill="1" applyBorder="1" applyAlignment="1">
      <alignment horizontal="right" vertical="center"/>
    </xf>
    <xf numFmtId="177" fontId="0" fillId="2" borderId="22" xfId="0" applyNumberFormat="1" applyFont="1" applyFill="1" applyBorder="1" applyAlignment="1">
      <alignment horizontal="right" vertical="center"/>
    </xf>
    <xf numFmtId="41" fontId="0" fillId="2" borderId="43" xfId="1" applyNumberFormat="1" applyFont="1" applyFill="1" applyBorder="1" applyAlignment="1">
      <alignment horizontal="right" vertical="center"/>
    </xf>
    <xf numFmtId="41" fontId="0" fillId="2" borderId="42" xfId="1" applyNumberFormat="1" applyFont="1" applyFill="1" applyBorder="1" applyAlignment="1">
      <alignment horizontal="right" vertical="center"/>
    </xf>
    <xf numFmtId="41" fontId="0" fillId="2" borderId="30" xfId="1" applyNumberFormat="1" applyFont="1" applyFill="1" applyBorder="1" applyAlignment="1">
      <alignment horizontal="right" vertical="center"/>
    </xf>
    <xf numFmtId="41" fontId="0" fillId="2" borderId="44" xfId="1" applyNumberFormat="1" applyFont="1" applyFill="1" applyBorder="1" applyAlignment="1">
      <alignment horizontal="right" vertical="center"/>
    </xf>
    <xf numFmtId="41" fontId="2" fillId="2" borderId="124" xfId="0" applyNumberFormat="1" applyFont="1" applyFill="1" applyBorder="1" applyAlignment="1">
      <alignment horizontal="right" vertical="center"/>
    </xf>
    <xf numFmtId="176" fontId="0" fillId="2" borderId="86" xfId="0" applyNumberFormat="1" applyFont="1" applyFill="1" applyBorder="1" applyAlignment="1">
      <alignment horizontal="right" vertical="center"/>
    </xf>
    <xf numFmtId="41" fontId="0" fillId="2" borderId="9" xfId="1" applyNumberFormat="1" applyFont="1" applyFill="1" applyBorder="1" applyAlignment="1">
      <alignment horizontal="right" vertical="center"/>
    </xf>
    <xf numFmtId="176" fontId="2" fillId="2" borderId="27" xfId="0" applyNumberFormat="1" applyFont="1" applyFill="1" applyBorder="1" applyAlignment="1">
      <alignment horizontal="right" vertical="center"/>
    </xf>
    <xf numFmtId="41" fontId="0" fillId="2" borderId="127" xfId="1" applyNumberFormat="1" applyFont="1" applyFill="1" applyBorder="1" applyAlignment="1">
      <alignment horizontal="right" vertical="center"/>
    </xf>
    <xf numFmtId="176" fontId="0" fillId="2" borderId="52" xfId="0" applyNumberFormat="1" applyFont="1" applyFill="1" applyBorder="1" applyAlignment="1">
      <alignment horizontal="right" vertical="center"/>
    </xf>
    <xf numFmtId="41" fontId="2" fillId="4" borderId="10" xfId="0" applyNumberFormat="1" applyFont="1" applyFill="1" applyBorder="1" applyAlignment="1">
      <alignment horizontal="right" vertical="center"/>
    </xf>
    <xf numFmtId="176" fontId="2" fillId="4" borderId="11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left" vertical="top" wrapText="1"/>
    </xf>
    <xf numFmtId="0" fontId="0" fillId="2" borderId="9" xfId="0" applyNumberFormat="1" applyFont="1" applyFill="1" applyBorder="1" applyAlignment="1">
      <alignment horizontal="left" vertical="top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2" fillId="2" borderId="92" xfId="0" applyNumberFormat="1" applyFont="1" applyFill="1" applyBorder="1" applyAlignment="1">
      <alignment horizontal="left" vertical="top" wrapText="1"/>
    </xf>
    <xf numFmtId="0" fontId="0" fillId="2" borderId="51" xfId="0" applyNumberFormat="1" applyFont="1" applyFill="1" applyBorder="1" applyAlignment="1">
      <alignment horizontal="left" vertical="top" wrapText="1"/>
    </xf>
    <xf numFmtId="0" fontId="0" fillId="2" borderId="8" xfId="0" applyNumberFormat="1" applyFont="1" applyFill="1" applyBorder="1" applyAlignment="1">
      <alignment horizontal="left" vertical="top" wrapText="1"/>
    </xf>
    <xf numFmtId="0" fontId="0" fillId="2" borderId="9" xfId="0" applyNumberFormat="1" applyFont="1" applyFill="1" applyBorder="1" applyAlignment="1">
      <alignment horizontal="left" vertical="top"/>
    </xf>
    <xf numFmtId="0" fontId="0" fillId="2" borderId="9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41" fontId="4" fillId="2" borderId="3" xfId="1" applyNumberFormat="1" applyFont="1" applyFill="1" applyBorder="1" applyAlignment="1">
      <alignment horizontal="center" vertical="center" wrapText="1"/>
    </xf>
    <xf numFmtId="177" fontId="4" fillId="2" borderId="8" xfId="1" applyNumberFormat="1" applyFont="1" applyFill="1" applyBorder="1" applyAlignment="1">
      <alignment horizontal="right" vertical="center" wrapText="1"/>
    </xf>
    <xf numFmtId="41" fontId="2" fillId="2" borderId="43" xfId="0" applyNumberFormat="1" applyFont="1" applyFill="1" applyBorder="1" applyAlignment="1">
      <alignment horizontal="right" vertical="center"/>
    </xf>
    <xf numFmtId="41" fontId="2" fillId="2" borderId="57" xfId="0" applyNumberFormat="1" applyFont="1" applyFill="1" applyBorder="1" applyAlignment="1">
      <alignment horizontal="right" vertical="center"/>
    </xf>
    <xf numFmtId="41" fontId="2" fillId="2" borderId="27" xfId="0" applyNumberFormat="1" applyFont="1" applyFill="1" applyBorder="1" applyAlignment="1">
      <alignment horizontal="right" vertical="center"/>
    </xf>
    <xf numFmtId="41" fontId="2" fillId="2" borderId="3" xfId="0" applyNumberFormat="1" applyFont="1" applyFill="1" applyBorder="1" applyAlignment="1">
      <alignment horizontal="right" vertical="center"/>
    </xf>
    <xf numFmtId="41" fontId="2" fillId="2" borderId="4" xfId="0" applyNumberFormat="1" applyFont="1" applyFill="1" applyBorder="1" applyAlignment="1">
      <alignment horizontal="right" vertical="center"/>
    </xf>
    <xf numFmtId="177" fontId="3" fillId="2" borderId="9" xfId="1" applyNumberFormat="1" applyFont="1" applyFill="1" applyBorder="1" applyAlignment="1">
      <alignment horizontal="right" vertical="center" wrapText="1"/>
    </xf>
    <xf numFmtId="176" fontId="0" fillId="2" borderId="25" xfId="0" applyNumberFormat="1" applyFont="1" applyFill="1" applyBorder="1" applyAlignment="1">
      <alignment horizontal="center" vertical="center"/>
    </xf>
    <xf numFmtId="176" fontId="0" fillId="2" borderId="5" xfId="0" applyNumberFormat="1" applyFont="1" applyFill="1" applyBorder="1" applyAlignment="1">
      <alignment horizontal="center" vertical="center"/>
    </xf>
    <xf numFmtId="0" fontId="2" fillId="2" borderId="78" xfId="0" applyNumberFormat="1" applyFont="1" applyFill="1" applyBorder="1" applyAlignment="1">
      <alignment horizontal="right" vertical="center"/>
    </xf>
    <xf numFmtId="0" fontId="0" fillId="2" borderId="83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0" fillId="2" borderId="114" xfId="0" applyNumberFormat="1" applyFont="1" applyFill="1" applyBorder="1" applyAlignment="1">
      <alignment horizontal="right" vertical="center"/>
    </xf>
    <xf numFmtId="0" fontId="0" fillId="2" borderId="78" xfId="0" applyNumberFormat="1" applyFont="1" applyFill="1" applyBorder="1" applyAlignment="1">
      <alignment horizontal="right" vertical="center"/>
    </xf>
    <xf numFmtId="176" fontId="0" fillId="2" borderId="89" xfId="0" applyNumberFormat="1" applyFont="1" applyFill="1" applyBorder="1" applyAlignment="1">
      <alignment horizontal="right" vertical="center"/>
    </xf>
    <xf numFmtId="177" fontId="0" fillId="2" borderId="128" xfId="0" applyNumberFormat="1" applyFont="1" applyFill="1" applyBorder="1" applyAlignment="1">
      <alignment horizontal="right" vertical="center"/>
    </xf>
    <xf numFmtId="176" fontId="0" fillId="2" borderId="5" xfId="0" applyNumberFormat="1" applyFont="1" applyFill="1" applyBorder="1" applyAlignment="1">
      <alignment horizontal="left" vertical="center"/>
    </xf>
    <xf numFmtId="176" fontId="0" fillId="2" borderId="25" xfId="0" applyNumberFormat="1" applyFont="1" applyFill="1" applyBorder="1" applyAlignment="1">
      <alignment horizontal="left" vertical="center"/>
    </xf>
    <xf numFmtId="176" fontId="0" fillId="2" borderId="2" xfId="0" applyNumberFormat="1" applyFont="1" applyFill="1" applyBorder="1" applyAlignment="1">
      <alignment horizontal="left" vertical="center"/>
    </xf>
    <xf numFmtId="41" fontId="0" fillId="2" borderId="45" xfId="0" applyNumberFormat="1" applyFont="1" applyFill="1" applyBorder="1" applyAlignment="1">
      <alignment horizontal="right" vertical="center"/>
    </xf>
    <xf numFmtId="177" fontId="0" fillId="2" borderId="46" xfId="0" applyNumberFormat="1" applyFont="1" applyFill="1" applyBorder="1" applyAlignment="1">
      <alignment horizontal="right" vertical="center"/>
    </xf>
    <xf numFmtId="176" fontId="0" fillId="2" borderId="14" xfId="0" applyNumberFormat="1" applyFont="1" applyFill="1" applyBorder="1" applyAlignment="1">
      <alignment horizontal="right" vertical="center"/>
    </xf>
    <xf numFmtId="0" fontId="2" fillId="0" borderId="0" xfId="0" applyNumberFormat="1" applyFont="1">
      <alignment vertical="center"/>
    </xf>
    <xf numFmtId="177" fontId="2" fillId="2" borderId="60" xfId="0" applyNumberFormat="1" applyFont="1" applyFill="1" applyBorder="1" applyAlignment="1">
      <alignment horizontal="right" vertical="center"/>
    </xf>
    <xf numFmtId="177" fontId="0" fillId="2" borderId="98" xfId="0" applyNumberFormat="1" applyFont="1" applyFill="1" applyBorder="1" applyAlignment="1">
      <alignment horizontal="right" vertical="center"/>
    </xf>
    <xf numFmtId="177" fontId="2" fillId="2" borderId="3" xfId="0" applyNumberFormat="1" applyFont="1" applyFill="1" applyBorder="1" applyAlignment="1">
      <alignment horizontal="righ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2" borderId="42" xfId="0" applyNumberFormat="1" applyFont="1" applyFill="1" applyBorder="1" applyAlignment="1">
      <alignment horizontal="right" vertical="center"/>
    </xf>
    <xf numFmtId="0" fontId="2" fillId="2" borderId="8" xfId="0" applyNumberFormat="1" applyFont="1" applyFill="1" applyBorder="1" applyAlignment="1">
      <alignment vertical="top" wrapText="1"/>
    </xf>
    <xf numFmtId="177" fontId="2" fillId="2" borderId="44" xfId="0" applyNumberFormat="1" applyFont="1" applyFill="1" applyBorder="1" applyAlignment="1">
      <alignment horizontal="right" vertical="center"/>
    </xf>
    <xf numFmtId="177" fontId="0" fillId="2" borderId="129" xfId="0" applyNumberFormat="1" applyFont="1" applyFill="1" applyBorder="1" applyAlignment="1">
      <alignment horizontal="right" vertical="center"/>
    </xf>
    <xf numFmtId="177" fontId="2" fillId="2" borderId="27" xfId="0" applyNumberFormat="1" applyFont="1" applyFill="1" applyBorder="1" applyAlignment="1">
      <alignment horizontal="right" vertical="center"/>
    </xf>
    <xf numFmtId="177" fontId="0" fillId="2" borderId="130" xfId="0" applyNumberFormat="1" applyFont="1" applyFill="1" applyBorder="1" applyAlignment="1">
      <alignment horizontal="right" vertical="center"/>
    </xf>
    <xf numFmtId="177" fontId="2" fillId="2" borderId="130" xfId="0" applyNumberFormat="1" applyFont="1" applyFill="1" applyBorder="1" applyAlignment="1">
      <alignment horizontal="right" vertical="center"/>
    </xf>
    <xf numFmtId="176" fontId="0" fillId="2" borderId="22" xfId="0" applyNumberFormat="1" applyFont="1" applyFill="1" applyBorder="1" applyAlignment="1">
      <alignment horizontal="left" vertical="center"/>
    </xf>
    <xf numFmtId="177" fontId="0" fillId="2" borderId="86" xfId="0" applyNumberFormat="1" applyFont="1" applyFill="1" applyBorder="1" applyAlignment="1">
      <alignment horizontal="right" vertical="center"/>
    </xf>
    <xf numFmtId="0" fontId="2" fillId="6" borderId="32" xfId="0" applyNumberFormat="1" applyFont="1" applyFill="1" applyBorder="1" applyAlignment="1">
      <alignment horizontal="left" vertical="top" wrapText="1"/>
    </xf>
    <xf numFmtId="0" fontId="0" fillId="6" borderId="13" xfId="0" applyNumberFormat="1" applyFont="1" applyFill="1" applyBorder="1" applyAlignment="1">
      <alignment horizontal="left" vertical="top" wrapText="1"/>
    </xf>
    <xf numFmtId="0" fontId="0" fillId="6" borderId="49" xfId="0" applyNumberFormat="1" applyFont="1" applyFill="1" applyBorder="1" applyAlignment="1">
      <alignment horizontal="left" vertical="top" wrapText="1"/>
    </xf>
    <xf numFmtId="176" fontId="0" fillId="2" borderId="49" xfId="0" applyNumberFormat="1" applyFont="1" applyFill="1" applyBorder="1" applyAlignment="1">
      <alignment horizontal="right" vertical="center"/>
    </xf>
    <xf numFmtId="176" fontId="0" fillId="2" borderId="13" xfId="0" applyNumberFormat="1" applyFont="1" applyFill="1" applyBorder="1" applyAlignment="1">
      <alignment horizontal="right" vertical="center"/>
    </xf>
    <xf numFmtId="176" fontId="0" fillId="2" borderId="41" xfId="0" applyNumberFormat="1" applyFont="1" applyFill="1" applyBorder="1" applyAlignment="1">
      <alignment horizontal="right" vertical="center"/>
    </xf>
    <xf numFmtId="177" fontId="0" fillId="2" borderId="131" xfId="0" applyNumberFormat="1" applyFont="1" applyFill="1" applyBorder="1" applyAlignment="1">
      <alignment horizontal="right" vertical="center"/>
    </xf>
    <xf numFmtId="177" fontId="2" fillId="2" borderId="110" xfId="0" applyNumberFormat="1" applyFont="1" applyFill="1" applyBorder="1" applyAlignment="1">
      <alignment horizontal="right" vertical="center"/>
    </xf>
    <xf numFmtId="176" fontId="0" fillId="2" borderId="25" xfId="0" applyNumberFormat="1" applyFont="1" applyFill="1" applyBorder="1" applyAlignment="1">
      <alignment horizontal="left" vertical="top" wrapText="1"/>
    </xf>
    <xf numFmtId="176" fontId="0" fillId="2" borderId="6" xfId="0" applyNumberFormat="1" applyFont="1" applyFill="1" applyBorder="1" applyAlignment="1">
      <alignment horizontal="right" vertical="center" wrapText="1"/>
    </xf>
    <xf numFmtId="0" fontId="2" fillId="6" borderId="32" xfId="0" applyNumberFormat="1" applyFont="1" applyFill="1" applyBorder="1" applyAlignment="1">
      <alignment vertical="top" wrapText="1"/>
    </xf>
    <xf numFmtId="0" fontId="0" fillId="6" borderId="13" xfId="0" applyNumberFormat="1" applyFont="1" applyFill="1" applyBorder="1" applyAlignment="1">
      <alignment vertical="top" wrapText="1"/>
    </xf>
    <xf numFmtId="0" fontId="0" fillId="6" borderId="49" xfId="0" applyNumberFormat="1" applyFont="1" applyFill="1" applyBorder="1" applyAlignment="1">
      <alignment vertical="top" wrapText="1"/>
    </xf>
    <xf numFmtId="41" fontId="0" fillId="2" borderId="9" xfId="1" applyNumberFormat="1" applyFont="1" applyFill="1" applyBorder="1" applyAlignment="1">
      <alignment horizontal="center" vertical="center" wrapText="1"/>
    </xf>
    <xf numFmtId="41" fontId="0" fillId="2" borderId="1" xfId="1" applyNumberFormat="1" applyFont="1" applyFill="1" applyBorder="1" applyAlignment="1">
      <alignment horizontal="center" vertical="center" wrapText="1"/>
    </xf>
    <xf numFmtId="177" fontId="2" fillId="2" borderId="27" xfId="1" applyNumberFormat="1" applyFont="1" applyFill="1" applyBorder="1" applyAlignment="1">
      <alignment horizontal="right" vertical="center" wrapText="1"/>
    </xf>
    <xf numFmtId="176" fontId="0" fillId="2" borderId="87" xfId="0" applyNumberFormat="1" applyFont="1" applyFill="1" applyBorder="1" applyAlignment="1">
      <alignment horizontal="right" vertical="center"/>
    </xf>
    <xf numFmtId="41" fontId="0" fillId="2" borderId="101" xfId="1" applyNumberFormat="1" applyFont="1" applyFill="1" applyBorder="1" applyAlignment="1">
      <alignment horizontal="center" vertical="center" wrapText="1"/>
    </xf>
    <xf numFmtId="176" fontId="0" fillId="2" borderId="132" xfId="0" applyNumberFormat="1" applyFont="1" applyFill="1" applyBorder="1" applyAlignment="1">
      <alignment horizontal="right" vertical="center"/>
    </xf>
    <xf numFmtId="176" fontId="0" fillId="2" borderId="133" xfId="0" applyNumberFormat="1" applyFont="1" applyFill="1" applyBorder="1" applyAlignment="1">
      <alignment horizontal="right" vertical="center"/>
    </xf>
    <xf numFmtId="9" fontId="0" fillId="2" borderId="78" xfId="0" applyNumberFormat="1" applyFont="1" applyFill="1" applyBorder="1" applyAlignment="1">
      <alignment horizontal="right" vertical="center"/>
    </xf>
    <xf numFmtId="9" fontId="0" fillId="2" borderId="83" xfId="0" applyNumberFormat="1" applyFont="1" applyFill="1" applyBorder="1" applyAlignment="1">
      <alignment horizontal="right" vertical="center"/>
    </xf>
    <xf numFmtId="41" fontId="0" fillId="2" borderId="22" xfId="0" applyNumberFormat="1" applyFont="1" applyFill="1" applyBorder="1" applyAlignment="1">
      <alignment horizontal="right" vertical="center"/>
    </xf>
    <xf numFmtId="41" fontId="0" fillId="10" borderId="4" xfId="0" applyNumberFormat="1" applyFont="1" applyFill="1" applyBorder="1" applyAlignment="1">
      <alignment horizontal="right" vertical="center"/>
    </xf>
    <xf numFmtId="176" fontId="2" fillId="10" borderId="11" xfId="0" applyNumberFormat="1" applyFont="1" applyFill="1" applyBorder="1" applyAlignment="1">
      <alignment horizontal="right" vertical="center"/>
    </xf>
    <xf numFmtId="41" fontId="2" fillId="3" borderId="45" xfId="0" applyNumberFormat="1" applyFont="1" applyFill="1" applyBorder="1" applyAlignment="1">
      <alignment horizontal="right" vertical="center"/>
    </xf>
    <xf numFmtId="176" fontId="2" fillId="3" borderId="16" xfId="0" applyNumberFormat="1" applyFont="1" applyFill="1" applyBorder="1" applyAlignment="1">
      <alignment horizontal="right" vertical="center"/>
    </xf>
    <xf numFmtId="0" fontId="2" fillId="6" borderId="3" xfId="0" applyNumberFormat="1" applyFont="1" applyFill="1" applyBorder="1" applyAlignment="1">
      <alignment horizontal="left" vertical="top" wrapText="1"/>
    </xf>
    <xf numFmtId="0" fontId="0" fillId="6" borderId="3" xfId="0" applyNumberFormat="1" applyFont="1" applyFill="1" applyBorder="1" applyAlignment="1">
      <alignment horizontal="left" vertical="top" wrapText="1"/>
    </xf>
    <xf numFmtId="41" fontId="0" fillId="2" borderId="103" xfId="0" applyNumberFormat="1" applyFont="1" applyFill="1" applyBorder="1" applyAlignment="1">
      <alignment horizontal="right" vertical="center"/>
    </xf>
    <xf numFmtId="177" fontId="2" fillId="2" borderId="124" xfId="1" applyNumberFormat="1" applyFont="1" applyFill="1" applyBorder="1" applyAlignment="1">
      <alignment horizontal="right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177" fontId="3" fillId="2" borderId="130" xfId="1" applyNumberFormat="1" applyFont="1" applyFill="1" applyBorder="1" applyAlignment="1">
      <alignment horizontal="right" vertical="center" wrapText="1"/>
    </xf>
    <xf numFmtId="176" fontId="2" fillId="2" borderId="123" xfId="0" applyNumberFormat="1" applyFont="1" applyFill="1" applyBorder="1" applyAlignment="1">
      <alignment horizontal="right" vertical="center"/>
    </xf>
    <xf numFmtId="176" fontId="0" fillId="2" borderId="6" xfId="0" applyNumberFormat="1" applyFont="1" applyFill="1" applyBorder="1" applyAlignment="1">
      <alignment vertical="center"/>
    </xf>
    <xf numFmtId="176" fontId="0" fillId="2" borderId="7" xfId="0" applyNumberFormat="1" applyFont="1" applyFill="1" applyBorder="1" applyAlignment="1">
      <alignment vertical="center"/>
    </xf>
    <xf numFmtId="176" fontId="0" fillId="2" borderId="25" xfId="0" applyNumberFormat="1" applyFont="1" applyFill="1" applyBorder="1" applyAlignment="1">
      <alignment vertical="center"/>
    </xf>
    <xf numFmtId="176" fontId="0" fillId="2" borderId="5" xfId="0" applyNumberFormat="1" applyFont="1" applyFill="1" applyBorder="1" applyAlignment="1">
      <alignment vertical="center"/>
    </xf>
    <xf numFmtId="176" fontId="2" fillId="2" borderId="11" xfId="0" applyNumberFormat="1" applyFont="1" applyFill="1" applyBorder="1" applyAlignment="1">
      <alignment horizontal="left" vertical="center"/>
    </xf>
    <xf numFmtId="41" fontId="2" fillId="2" borderId="135" xfId="0" applyNumberFormat="1" applyFont="1" applyFill="1" applyBorder="1" applyAlignment="1">
      <alignment horizontal="right" vertical="center"/>
    </xf>
    <xf numFmtId="41" fontId="0" fillId="2" borderId="48" xfId="0" applyNumberFormat="1" applyFont="1" applyFill="1" applyBorder="1" applyAlignment="1">
      <alignment horizontal="right" vertical="center"/>
    </xf>
    <xf numFmtId="41" fontId="0" fillId="2" borderId="136" xfId="0" applyNumberFormat="1" applyFont="1" applyFill="1" applyBorder="1" applyAlignment="1">
      <alignment horizontal="right" vertical="center"/>
    </xf>
    <xf numFmtId="177" fontId="2" fillId="3" borderId="46" xfId="0" applyNumberFormat="1" applyFont="1" applyFill="1" applyBorder="1" applyAlignment="1">
      <alignment horizontal="right" vertical="center"/>
    </xf>
    <xf numFmtId="41" fontId="0" fillId="2" borderId="13" xfId="1" applyNumberFormat="1" applyFont="1" applyFill="1" applyBorder="1" applyAlignment="1">
      <alignment horizontal="right" vertical="center"/>
    </xf>
    <xf numFmtId="177" fontId="2" fillId="4" borderId="78" xfId="0" applyNumberFormat="1" applyFont="1" applyFill="1" applyBorder="1" applyAlignment="1">
      <alignment horizontal="right" vertical="center"/>
    </xf>
    <xf numFmtId="176" fontId="2" fillId="2" borderId="8" xfId="0" applyNumberFormat="1" applyFont="1" applyFill="1" applyBorder="1" applyAlignment="1">
      <alignment horizontal="right" vertical="center"/>
    </xf>
    <xf numFmtId="177" fontId="0" fillId="2" borderId="113" xfId="0" applyNumberFormat="1" applyFont="1" applyFill="1" applyBorder="1" applyAlignment="1">
      <alignment horizontal="right" vertical="center"/>
    </xf>
    <xf numFmtId="177" fontId="2" fillId="2" borderId="138" xfId="0" applyNumberFormat="1" applyFont="1" applyFill="1" applyBorder="1" applyAlignment="1">
      <alignment horizontal="right" vertical="center"/>
    </xf>
    <xf numFmtId="177" fontId="2" fillId="2" borderId="124" xfId="0" applyNumberFormat="1" applyFont="1" applyFill="1" applyBorder="1" applyAlignment="1">
      <alignment horizontal="right" vertical="center"/>
    </xf>
    <xf numFmtId="41" fontId="2" fillId="2" borderId="51" xfId="0" applyNumberFormat="1" applyFont="1" applyFill="1" applyBorder="1" applyAlignment="1">
      <alignment horizontal="right" vertical="center"/>
    </xf>
    <xf numFmtId="41" fontId="2" fillId="2" borderId="35" xfId="0" applyNumberFormat="1" applyFont="1" applyFill="1" applyBorder="1" applyAlignment="1">
      <alignment horizontal="right" vertical="center"/>
    </xf>
    <xf numFmtId="176" fontId="0" fillId="2" borderId="91" xfId="0" applyNumberFormat="1" applyFont="1" applyFill="1" applyBorder="1" applyAlignment="1">
      <alignment horizontal="right" vertical="center"/>
    </xf>
    <xf numFmtId="176" fontId="3" fillId="2" borderId="3" xfId="1" applyNumberFormat="1" applyFont="1" applyFill="1" applyBorder="1" applyAlignment="1">
      <alignment vertical="center" wrapText="1"/>
    </xf>
    <xf numFmtId="176" fontId="3" fillId="2" borderId="139" xfId="1" applyNumberFormat="1" applyFont="1" applyFill="1" applyBorder="1" applyAlignment="1">
      <alignment vertical="center" wrapText="1"/>
    </xf>
    <xf numFmtId="176" fontId="2" fillId="10" borderId="10" xfId="0" applyNumberFormat="1" applyFont="1" applyFill="1" applyBorder="1" applyAlignment="1">
      <alignment horizontal="right" vertical="center"/>
    </xf>
    <xf numFmtId="177" fontId="2" fillId="10" borderId="45" xfId="0" applyNumberFormat="1" applyFont="1" applyFill="1" applyBorder="1" applyAlignment="1">
      <alignment horizontal="right" vertical="center"/>
    </xf>
    <xf numFmtId="41" fontId="2" fillId="10" borderId="68" xfId="0" applyNumberFormat="1" applyFont="1" applyFill="1" applyBorder="1" applyAlignment="1">
      <alignment horizontal="right" vertical="center"/>
    </xf>
    <xf numFmtId="177" fontId="2" fillId="10" borderId="79" xfId="0" applyNumberFormat="1" applyFont="1" applyFill="1" applyBorder="1" applyAlignment="1">
      <alignment horizontal="right" vertical="center"/>
    </xf>
    <xf numFmtId="176" fontId="0" fillId="10" borderId="11" xfId="0" applyNumberFormat="1" applyFont="1" applyFill="1" applyBorder="1" applyAlignment="1">
      <alignment horizontal="right" vertical="center"/>
    </xf>
    <xf numFmtId="41" fontId="2" fillId="10" borderId="13" xfId="0" applyNumberFormat="1" applyFont="1" applyFill="1" applyBorder="1" applyAlignment="1">
      <alignment horizontal="right" vertical="center"/>
    </xf>
    <xf numFmtId="176" fontId="2" fillId="10" borderId="45" xfId="0" applyNumberFormat="1" applyFont="1" applyFill="1" applyBorder="1" applyAlignment="1">
      <alignment horizontal="right" vertical="center"/>
    </xf>
    <xf numFmtId="177" fontId="2" fillId="10" borderId="137" xfId="0" applyNumberFormat="1" applyFont="1" applyFill="1" applyBorder="1" applyAlignment="1">
      <alignment horizontal="right" vertical="center"/>
    </xf>
    <xf numFmtId="176" fontId="2" fillId="10" borderId="28" xfId="0" applyNumberFormat="1" applyFont="1" applyFill="1" applyBorder="1" applyAlignment="1">
      <alignment horizontal="right" vertical="center"/>
    </xf>
    <xf numFmtId="176" fontId="2" fillId="10" borderId="53" xfId="0" applyNumberFormat="1" applyFont="1" applyFill="1" applyBorder="1" applyAlignment="1">
      <alignment horizontal="right" vertical="center"/>
    </xf>
    <xf numFmtId="176" fontId="2" fillId="10" borderId="43" xfId="0" applyNumberFormat="1" applyFont="1" applyFill="1" applyBorder="1" applyAlignment="1">
      <alignment horizontal="right" vertical="center"/>
    </xf>
    <xf numFmtId="177" fontId="2" fillId="10" borderId="140" xfId="0" applyNumberFormat="1" applyFont="1" applyFill="1" applyBorder="1" applyAlignment="1">
      <alignment horizontal="right" vertical="center"/>
    </xf>
    <xf numFmtId="41" fontId="2" fillId="10" borderId="78" xfId="0" applyNumberFormat="1" applyFont="1" applyFill="1" applyBorder="1" applyAlignment="1">
      <alignment horizontal="right" vertical="center"/>
    </xf>
    <xf numFmtId="9" fontId="0" fillId="10" borderId="79" xfId="0" applyNumberFormat="1" applyFont="1" applyFill="1" applyBorder="1" applyAlignment="1">
      <alignment horizontal="right" vertical="center"/>
    </xf>
    <xf numFmtId="176" fontId="2" fillId="2" borderId="57" xfId="0" applyNumberFormat="1" applyFont="1" applyFill="1" applyBorder="1" applyAlignment="1">
      <alignment horizontal="right" vertical="center"/>
    </xf>
    <xf numFmtId="41" fontId="0" fillId="2" borderId="111" xfId="0" applyNumberFormat="1" applyFont="1" applyFill="1" applyBorder="1" applyAlignment="1">
      <alignment horizontal="right" vertical="center"/>
    </xf>
    <xf numFmtId="0" fontId="0" fillId="2" borderId="141" xfId="0" applyNumberFormat="1" applyFont="1" applyFill="1" applyBorder="1" applyAlignment="1">
      <alignment horizontal="left" vertical="top" wrapText="1"/>
    </xf>
    <xf numFmtId="176" fontId="2" fillId="3" borderId="45" xfId="0" applyNumberFormat="1" applyFont="1" applyFill="1" applyBorder="1" applyAlignment="1">
      <alignment horizontal="right" vertical="center"/>
    </xf>
    <xf numFmtId="0" fontId="4" fillId="0" borderId="25" xfId="0" applyNumberFormat="1" applyFont="1" applyBorder="1" applyAlignment="1">
      <alignment vertical="center" wrapText="1"/>
    </xf>
    <xf numFmtId="0" fontId="0" fillId="2" borderId="72" xfId="0" applyNumberFormat="1" applyFont="1" applyFill="1" applyBorder="1" applyAlignment="1">
      <alignment horizontal="left" vertical="top" wrapText="1"/>
    </xf>
    <xf numFmtId="176" fontId="2" fillId="2" borderId="53" xfId="0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177" fontId="0" fillId="2" borderId="8" xfId="3" applyNumberFormat="1" applyFont="1" applyFill="1" applyBorder="1" applyAlignment="1">
      <alignment horizontal="right" vertical="center" wrapText="1"/>
    </xf>
    <xf numFmtId="177" fontId="0" fillId="2" borderId="91" xfId="3" applyNumberFormat="1" applyFont="1" applyFill="1" applyBorder="1" applyAlignment="1">
      <alignment horizontal="right" vertical="center" wrapText="1"/>
    </xf>
    <xf numFmtId="177" fontId="0" fillId="2" borderId="101" xfId="3" applyNumberFormat="1" applyFont="1" applyFill="1" applyBorder="1" applyAlignment="1">
      <alignment horizontal="right" vertical="center" wrapText="1"/>
    </xf>
    <xf numFmtId="41" fontId="2" fillId="2" borderId="43" xfId="2" applyNumberFormat="1" applyFont="1" applyFill="1" applyBorder="1" applyAlignment="1">
      <alignment horizontal="right" vertical="center" wrapText="1"/>
    </xf>
    <xf numFmtId="177" fontId="2" fillId="3" borderId="46" xfId="3" applyNumberFormat="1" applyFont="1" applyFill="1" applyBorder="1" applyAlignment="1">
      <alignment horizontal="right" vertical="center" wrapText="1"/>
    </xf>
    <xf numFmtId="41" fontId="0" fillId="5" borderId="80" xfId="1" applyNumberFormat="1" applyFont="1" applyFill="1" applyBorder="1" applyAlignment="1">
      <alignment vertical="center"/>
    </xf>
    <xf numFmtId="41" fontId="2" fillId="2" borderId="68" xfId="1" applyNumberFormat="1" applyFont="1" applyFill="1" applyBorder="1" applyAlignment="1">
      <alignment horizontal="right" vertical="center" wrapText="1"/>
    </xf>
    <xf numFmtId="41" fontId="2" fillId="2" borderId="15" xfId="1" applyNumberFormat="1" applyFont="1" applyFill="1" applyBorder="1" applyAlignment="1">
      <alignment horizontal="right" vertical="center" wrapText="1"/>
    </xf>
    <xf numFmtId="41" fontId="2" fillId="2" borderId="81" xfId="1" applyNumberFormat="1" applyFont="1" applyFill="1" applyBorder="1" applyAlignment="1">
      <alignment horizontal="right" vertical="center" wrapText="1"/>
    </xf>
    <xf numFmtId="41" fontId="0" fillId="5" borderId="83" xfId="1" applyNumberFormat="1" applyFont="1" applyFill="1" applyBorder="1" applyAlignment="1">
      <alignment vertical="center"/>
    </xf>
    <xf numFmtId="177" fontId="2" fillId="2" borderId="8" xfId="3" applyNumberFormat="1" applyFont="1" applyFill="1" applyBorder="1" applyAlignment="1">
      <alignment horizontal="right" vertical="center" wrapText="1"/>
    </xf>
    <xf numFmtId="41" fontId="0" fillId="2" borderId="3" xfId="3" applyNumberFormat="1" applyFont="1" applyFill="1" applyBorder="1" applyAlignment="1">
      <alignment horizontal="right" vertical="center" wrapText="1"/>
    </xf>
    <xf numFmtId="41" fontId="0" fillId="2" borderId="86" xfId="3" applyNumberFormat="1" applyFont="1" applyFill="1" applyBorder="1" applyAlignment="1">
      <alignment horizontal="right" vertical="center" wrapText="1"/>
    </xf>
    <xf numFmtId="41" fontId="2" fillId="2" borderId="10" xfId="3" applyNumberFormat="1" applyFont="1" applyFill="1" applyBorder="1" applyAlignment="1">
      <alignment horizontal="right" vertical="center" wrapText="1"/>
    </xf>
    <xf numFmtId="41" fontId="0" fillId="2" borderId="1" xfId="3" applyNumberFormat="1" applyFont="1" applyFill="1" applyBorder="1" applyAlignment="1">
      <alignment horizontal="right" vertical="center" wrapText="1"/>
    </xf>
    <xf numFmtId="41" fontId="0" fillId="2" borderId="9" xfId="3" applyNumberFormat="1" applyFont="1" applyFill="1" applyBorder="1" applyAlignment="1">
      <alignment horizontal="right" vertical="center" wrapText="1"/>
    </xf>
    <xf numFmtId="177" fontId="0" fillId="2" borderId="103" xfId="3" applyNumberFormat="1" applyFont="1" applyFill="1" applyBorder="1" applyAlignment="1">
      <alignment horizontal="right" vertical="center" wrapText="1"/>
    </xf>
    <xf numFmtId="177" fontId="2" fillId="2" borderId="10" xfId="3" applyNumberFormat="1" applyFont="1" applyFill="1" applyBorder="1" applyAlignment="1">
      <alignment horizontal="right" vertical="center" wrapText="1"/>
    </xf>
    <xf numFmtId="41" fontId="2" fillId="2" borderId="124" xfId="3" applyNumberFormat="1" applyFont="1" applyFill="1" applyBorder="1" applyAlignment="1">
      <alignment horizontal="right" vertical="center" wrapText="1"/>
    </xf>
    <xf numFmtId="176" fontId="2" fillId="2" borderId="124" xfId="3" applyNumberFormat="1" applyFont="1" applyFill="1" applyBorder="1" applyAlignment="1">
      <alignment horizontal="right" vertical="center" wrapText="1"/>
    </xf>
    <xf numFmtId="177" fontId="2" fillId="3" borderId="13" xfId="3" applyNumberFormat="1" applyFont="1" applyFill="1" applyBorder="1" applyAlignment="1">
      <alignment horizontal="right" vertical="center" wrapText="1"/>
    </xf>
    <xf numFmtId="41" fontId="2" fillId="2" borderId="3" xfId="1" applyNumberFormat="1" applyFont="1" applyFill="1" applyBorder="1" applyAlignment="1">
      <alignment horizontal="right" vertical="center"/>
    </xf>
    <xf numFmtId="176" fontId="0" fillId="2" borderId="142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Border="1" applyAlignment="1">
      <alignment horizontal="left" vertical="top" wrapText="1"/>
    </xf>
    <xf numFmtId="176" fontId="0" fillId="2" borderId="51" xfId="0" applyNumberFormat="1" applyFont="1" applyFill="1" applyBorder="1" applyAlignment="1">
      <alignment horizontal="right" vertical="center"/>
    </xf>
    <xf numFmtId="177" fontId="0" fillId="2" borderId="144" xfId="0" applyNumberFormat="1" applyFont="1" applyFill="1" applyBorder="1" applyAlignment="1">
      <alignment horizontal="right" vertical="center"/>
    </xf>
    <xf numFmtId="41" fontId="2" fillId="2" borderId="145" xfId="0" applyNumberFormat="1" applyFont="1" applyFill="1" applyBorder="1" applyAlignment="1">
      <alignment horizontal="right" vertical="center"/>
    </xf>
    <xf numFmtId="176" fontId="2" fillId="2" borderId="146" xfId="0" applyNumberFormat="1" applyFont="1" applyFill="1" applyBorder="1" applyAlignment="1">
      <alignment horizontal="right" vertical="center"/>
    </xf>
    <xf numFmtId="41" fontId="2" fillId="2" borderId="79" xfId="1" applyNumberFormat="1" applyFont="1" applyFill="1" applyBorder="1" applyAlignment="1">
      <alignment horizontal="right" vertical="center"/>
    </xf>
    <xf numFmtId="177" fontId="2" fillId="2" borderId="124" xfId="3" applyNumberFormat="1" applyFont="1" applyFill="1" applyBorder="1" applyAlignment="1">
      <alignment horizontal="right" vertical="center" wrapText="1"/>
    </xf>
    <xf numFmtId="177" fontId="2" fillId="2" borderId="110" xfId="3" applyNumberFormat="1" applyFont="1" applyFill="1" applyBorder="1" applyAlignment="1">
      <alignment horizontal="right" vertical="center" wrapText="1"/>
    </xf>
    <xf numFmtId="0" fontId="2" fillId="2" borderId="79" xfId="0" applyNumberFormat="1" applyFont="1" applyFill="1" applyBorder="1" applyAlignment="1">
      <alignment horizontal="right" vertical="center"/>
    </xf>
    <xf numFmtId="176" fontId="0" fillId="2" borderId="14" xfId="0" applyNumberFormat="1" applyFont="1" applyFill="1" applyBorder="1" applyAlignment="1">
      <alignment horizontal="left" vertical="center"/>
    </xf>
    <xf numFmtId="0" fontId="0" fillId="2" borderId="9" xfId="0" applyNumberFormat="1" applyFont="1" applyFill="1" applyBorder="1" applyAlignment="1">
      <alignment horizontal="left" vertical="top" wrapText="1"/>
    </xf>
    <xf numFmtId="0" fontId="0" fillId="2" borderId="3" xfId="0" applyNumberFormat="1" applyFont="1" applyFill="1" applyBorder="1" applyAlignment="1">
      <alignment vertical="top" wrapText="1"/>
    </xf>
    <xf numFmtId="177" fontId="4" fillId="2" borderId="3" xfId="1" applyNumberFormat="1" applyFont="1" applyFill="1" applyBorder="1" applyAlignment="1">
      <alignment horizontal="right" vertical="center" wrapText="1"/>
    </xf>
    <xf numFmtId="41" fontId="2" fillId="2" borderId="118" xfId="0" applyNumberFormat="1" applyFont="1" applyFill="1" applyBorder="1" applyAlignment="1">
      <alignment horizontal="right" vertical="center"/>
    </xf>
    <xf numFmtId="41" fontId="0" fillId="2" borderId="147" xfId="0" applyNumberFormat="1" applyFont="1" applyFill="1" applyBorder="1" applyAlignment="1">
      <alignment horizontal="right" vertical="center"/>
    </xf>
    <xf numFmtId="176" fontId="0" fillId="2" borderId="148" xfId="0" applyNumberFormat="1" applyFont="1" applyFill="1" applyBorder="1" applyAlignment="1">
      <alignment horizontal="right" vertical="center"/>
    </xf>
    <xf numFmtId="41" fontId="2" fillId="2" borderId="134" xfId="0" applyNumberFormat="1" applyFont="1" applyFill="1" applyBorder="1" applyAlignment="1">
      <alignment horizontal="right" vertical="center"/>
    </xf>
    <xf numFmtId="41" fontId="0" fillId="2" borderId="98" xfId="0" applyNumberFormat="1" applyFont="1" applyFill="1" applyBorder="1" applyAlignment="1">
      <alignment horizontal="right" vertical="center"/>
    </xf>
    <xf numFmtId="176" fontId="0" fillId="2" borderId="63" xfId="0" applyNumberFormat="1" applyFont="1" applyFill="1" applyBorder="1" applyAlignment="1">
      <alignment horizontal="right" vertical="center"/>
    </xf>
    <xf numFmtId="41" fontId="2" fillId="2" borderId="0" xfId="0" applyNumberFormat="1" applyFont="1" applyFill="1" applyBorder="1" applyAlignment="1">
      <alignment horizontal="right" vertical="center"/>
    </xf>
    <xf numFmtId="41" fontId="0" fillId="2" borderId="143" xfId="0" applyNumberFormat="1" applyFont="1" applyFill="1" applyBorder="1" applyAlignment="1">
      <alignment horizontal="right" vertical="center"/>
    </xf>
    <xf numFmtId="176" fontId="0" fillId="2" borderId="59" xfId="0" applyNumberFormat="1" applyFont="1" applyFill="1" applyBorder="1" applyAlignment="1">
      <alignment horizontal="right" vertical="center"/>
    </xf>
    <xf numFmtId="176" fontId="0" fillId="2" borderId="149" xfId="0" applyNumberFormat="1" applyFont="1" applyFill="1" applyBorder="1" applyAlignment="1">
      <alignment horizontal="right" vertical="center"/>
    </xf>
    <xf numFmtId="41" fontId="0" fillId="2" borderId="150" xfId="0" applyNumberFormat="1" applyFont="1" applyFill="1" applyBorder="1" applyAlignment="1">
      <alignment horizontal="right" vertical="center"/>
    </xf>
    <xf numFmtId="41" fontId="0" fillId="2" borderId="151" xfId="0" applyNumberFormat="1" applyFont="1" applyFill="1" applyBorder="1" applyAlignment="1">
      <alignment horizontal="right" vertical="center"/>
    </xf>
    <xf numFmtId="176" fontId="2" fillId="2" borderId="152" xfId="0" applyNumberFormat="1" applyFont="1" applyFill="1" applyBorder="1" applyAlignment="1">
      <alignment horizontal="right" vertical="center"/>
    </xf>
    <xf numFmtId="176" fontId="2" fillId="2" borderId="150" xfId="0" applyNumberFormat="1" applyFont="1" applyFill="1" applyBorder="1" applyAlignment="1">
      <alignment horizontal="right" vertical="center"/>
    </xf>
    <xf numFmtId="41" fontId="2" fillId="2" borderId="69" xfId="0" applyNumberFormat="1" applyFont="1" applyFill="1" applyBorder="1" applyAlignment="1">
      <alignment horizontal="right" vertical="center"/>
    </xf>
    <xf numFmtId="41" fontId="2" fillId="2" borderId="66" xfId="0" applyNumberFormat="1" applyFont="1" applyFill="1" applyBorder="1" applyAlignment="1">
      <alignment horizontal="right" vertical="center"/>
    </xf>
    <xf numFmtId="41" fontId="0" fillId="2" borderId="149" xfId="0" applyNumberFormat="1" applyFont="1" applyFill="1" applyBorder="1" applyAlignment="1">
      <alignment horizontal="right" vertical="center"/>
    </xf>
    <xf numFmtId="41" fontId="0" fillId="2" borderId="148" xfId="0" applyNumberFormat="1" applyFont="1" applyFill="1" applyBorder="1" applyAlignment="1">
      <alignment horizontal="right" vertical="center"/>
    </xf>
    <xf numFmtId="176" fontId="0" fillId="2" borderId="27" xfId="0" applyNumberFormat="1" applyFont="1" applyFill="1" applyBorder="1" applyAlignment="1">
      <alignment horizontal="right" vertical="center"/>
    </xf>
    <xf numFmtId="41" fontId="2" fillId="2" borderId="151" xfId="0" applyNumberFormat="1" applyFont="1" applyFill="1" applyBorder="1" applyAlignment="1">
      <alignment horizontal="right" vertical="center"/>
    </xf>
    <xf numFmtId="176" fontId="0" fillId="2" borderId="67" xfId="0" applyNumberFormat="1" applyFont="1" applyFill="1" applyBorder="1" applyAlignment="1">
      <alignment horizontal="right" vertical="center"/>
    </xf>
    <xf numFmtId="41" fontId="0" fillId="2" borderId="63" xfId="0" applyNumberFormat="1" applyFont="1" applyFill="1" applyBorder="1" applyAlignment="1">
      <alignment horizontal="right" vertical="center"/>
    </xf>
    <xf numFmtId="41" fontId="0" fillId="2" borderId="118" xfId="0" applyNumberFormat="1" applyFont="1" applyFill="1" applyBorder="1" applyAlignment="1">
      <alignment horizontal="right" vertical="center"/>
    </xf>
    <xf numFmtId="41" fontId="2" fillId="4" borderId="31" xfId="0" applyNumberFormat="1" applyFont="1" applyFill="1" applyBorder="1" applyAlignment="1">
      <alignment horizontal="right" vertical="center"/>
    </xf>
    <xf numFmtId="176" fontId="0" fillId="2" borderId="144" xfId="0" applyNumberFormat="1" applyFont="1" applyFill="1" applyBorder="1" applyAlignment="1">
      <alignment horizontal="right" vertical="center"/>
    </xf>
    <xf numFmtId="176" fontId="0" fillId="2" borderId="147" xfId="0" applyNumberFormat="1" applyFont="1" applyFill="1" applyBorder="1" applyAlignment="1">
      <alignment horizontal="right" vertical="center"/>
    </xf>
    <xf numFmtId="41" fontId="0" fillId="2" borderId="66" xfId="0" applyNumberFormat="1" applyFont="1" applyFill="1" applyBorder="1" applyAlignment="1">
      <alignment horizontal="right" vertical="center"/>
    </xf>
    <xf numFmtId="41" fontId="2" fillId="2" borderId="149" xfId="0" applyNumberFormat="1" applyFont="1" applyFill="1" applyBorder="1" applyAlignment="1">
      <alignment horizontal="right" vertical="center"/>
    </xf>
    <xf numFmtId="41" fontId="0" fillId="2" borderId="134" xfId="0" applyNumberFormat="1" applyFont="1" applyFill="1" applyBorder="1" applyAlignment="1">
      <alignment horizontal="right" vertical="center"/>
    </xf>
    <xf numFmtId="41" fontId="2" fillId="4" borderId="137" xfId="0" applyNumberFormat="1" applyFont="1" applyFill="1" applyBorder="1" applyAlignment="1">
      <alignment horizontal="right" vertical="center"/>
    </xf>
    <xf numFmtId="41" fontId="2" fillId="2" borderId="74" xfId="0" applyNumberFormat="1" applyFont="1" applyFill="1" applyBorder="1" applyAlignment="1">
      <alignment horizontal="right" vertical="center"/>
    </xf>
    <xf numFmtId="176" fontId="0" fillId="2" borderId="65" xfId="0" applyNumberFormat="1" applyFont="1" applyFill="1" applyBorder="1" applyAlignment="1">
      <alignment horizontal="right" vertical="center"/>
    </xf>
    <xf numFmtId="41" fontId="0" fillId="2" borderId="59" xfId="0" applyNumberFormat="1" applyFont="1" applyFill="1" applyBorder="1" applyAlignment="1">
      <alignment horizontal="right" vertical="center"/>
    </xf>
    <xf numFmtId="41" fontId="2" fillId="2" borderId="150" xfId="0" applyNumberFormat="1" applyFont="1" applyFill="1" applyBorder="1" applyAlignment="1">
      <alignment horizontal="right" vertical="center"/>
    </xf>
    <xf numFmtId="41" fontId="0" fillId="2" borderId="69" xfId="0" applyNumberFormat="1" applyFont="1" applyFill="1" applyBorder="1" applyAlignment="1">
      <alignment horizontal="right" vertical="center"/>
    </xf>
    <xf numFmtId="0" fontId="0" fillId="2" borderId="1" xfId="2" applyNumberFormat="1" applyFont="1" applyFill="1" applyBorder="1" applyAlignment="1">
      <alignment horizontal="left" vertical="top" wrapText="1"/>
    </xf>
    <xf numFmtId="0" fontId="0" fillId="2" borderId="9" xfId="2" applyNumberFormat="1" applyFont="1" applyFill="1" applyBorder="1" applyAlignment="1">
      <alignment horizontal="left" vertical="top" wrapText="1"/>
    </xf>
    <xf numFmtId="0" fontId="22" fillId="0" borderId="0" xfId="5">
      <alignment vertical="center"/>
    </xf>
    <xf numFmtId="0" fontId="22" fillId="2" borderId="0" xfId="5" applyFill="1">
      <alignment vertical="center"/>
    </xf>
    <xf numFmtId="0" fontId="22" fillId="2" borderId="18" xfId="5" applyFill="1" applyBorder="1" applyAlignment="1">
      <alignment horizontal="center" vertical="center"/>
    </xf>
    <xf numFmtId="0" fontId="2" fillId="4" borderId="26" xfId="5" applyFont="1" applyFill="1" applyBorder="1" applyAlignment="1">
      <alignment horizontal="center" vertical="center"/>
    </xf>
    <xf numFmtId="0" fontId="2" fillId="2" borderId="18" xfId="5" applyFont="1" applyFill="1" applyBorder="1" applyAlignment="1">
      <alignment horizontal="center" vertical="center"/>
    </xf>
    <xf numFmtId="0" fontId="2" fillId="4" borderId="10" xfId="5" applyFont="1" applyFill="1" applyBorder="1" applyAlignment="1">
      <alignment horizontal="center" vertical="center" wrapText="1"/>
    </xf>
    <xf numFmtId="0" fontId="22" fillId="2" borderId="3" xfId="5" applyFill="1" applyBorder="1" applyAlignment="1">
      <alignment vertical="top" wrapText="1"/>
    </xf>
    <xf numFmtId="0" fontId="22" fillId="2" borderId="1" xfId="5" applyFill="1" applyBorder="1" applyAlignment="1">
      <alignment horizontal="left" vertical="top" wrapText="1"/>
    </xf>
    <xf numFmtId="0" fontId="22" fillId="2" borderId="1" xfId="5" applyFill="1" applyBorder="1" applyAlignment="1">
      <alignment vertical="top" wrapText="1"/>
    </xf>
    <xf numFmtId="0" fontId="22" fillId="2" borderId="50" xfId="5" applyFill="1" applyBorder="1" applyAlignment="1">
      <alignment vertical="top" wrapText="1"/>
    </xf>
    <xf numFmtId="0" fontId="22" fillId="2" borderId="9" xfId="5" applyFill="1" applyBorder="1" applyAlignment="1">
      <alignment vertical="top" wrapText="1"/>
    </xf>
    <xf numFmtId="0" fontId="22" fillId="2" borderId="3" xfId="5" applyFill="1" applyBorder="1" applyAlignment="1">
      <alignment horizontal="left" vertical="top" wrapText="1"/>
    </xf>
    <xf numFmtId="0" fontId="2" fillId="2" borderId="3" xfId="5" applyFont="1" applyFill="1" applyBorder="1" applyAlignment="1">
      <alignment horizontal="left" vertical="top" wrapText="1"/>
    </xf>
    <xf numFmtId="0" fontId="22" fillId="2" borderId="23" xfId="5" applyFill="1" applyBorder="1" applyAlignment="1">
      <alignment vertical="top" wrapText="1"/>
    </xf>
    <xf numFmtId="0" fontId="22" fillId="2" borderId="3" xfId="5" applyFill="1" applyBorder="1" applyAlignment="1">
      <alignment vertical="center" wrapText="1"/>
    </xf>
    <xf numFmtId="0" fontId="2" fillId="2" borderId="3" xfId="5" applyFont="1" applyFill="1" applyBorder="1" applyAlignment="1">
      <alignment horizontal="left" vertical="top"/>
    </xf>
    <xf numFmtId="0" fontId="22" fillId="2" borderId="9" xfId="5" applyFill="1" applyBorder="1" applyAlignment="1">
      <alignment horizontal="left" vertical="top"/>
    </xf>
    <xf numFmtId="0" fontId="22" fillId="2" borderId="3" xfId="5" applyFill="1" applyBorder="1" applyAlignment="1">
      <alignment horizontal="left" vertical="top"/>
    </xf>
    <xf numFmtId="0" fontId="22" fillId="2" borderId="9" xfId="5" applyFill="1" applyBorder="1" applyAlignment="1">
      <alignment horizontal="left" vertical="top" wrapText="1"/>
    </xf>
    <xf numFmtId="0" fontId="2" fillId="2" borderId="8" xfId="5" applyFont="1" applyFill="1" applyBorder="1" applyAlignment="1">
      <alignment horizontal="center" vertical="top" wrapText="1"/>
    </xf>
    <xf numFmtId="0" fontId="2" fillId="2" borderId="92" xfId="5" applyFont="1" applyFill="1" applyBorder="1" applyAlignment="1">
      <alignment horizontal="left" vertical="top" wrapText="1"/>
    </xf>
    <xf numFmtId="0" fontId="2" fillId="4" borderId="115" xfId="5" applyFont="1" applyFill="1" applyBorder="1" applyAlignment="1">
      <alignment horizontal="center" vertical="center"/>
    </xf>
    <xf numFmtId="0" fontId="2" fillId="4" borderId="43" xfId="5" applyFont="1" applyFill="1" applyBorder="1" applyAlignment="1">
      <alignment horizontal="center" vertical="center" wrapText="1"/>
    </xf>
    <xf numFmtId="0" fontId="22" fillId="2" borderId="125" xfId="5" applyFill="1" applyBorder="1" applyAlignment="1">
      <alignment vertical="top" wrapText="1"/>
    </xf>
    <xf numFmtId="0" fontId="2" fillId="2" borderId="69" xfId="5" applyFont="1" applyFill="1" applyBorder="1" applyAlignment="1">
      <alignment vertical="top" wrapText="1"/>
    </xf>
    <xf numFmtId="0" fontId="2" fillId="2" borderId="66" xfId="5" applyFont="1" applyFill="1" applyBorder="1" applyAlignment="1">
      <alignment horizontal="left" vertical="top" wrapText="1"/>
    </xf>
    <xf numFmtId="0" fontId="2" fillId="6" borderId="32" xfId="5" applyFont="1" applyFill="1" applyBorder="1" applyAlignment="1">
      <alignment vertical="top" wrapText="1"/>
    </xf>
    <xf numFmtId="0" fontId="22" fillId="6" borderId="13" xfId="5" applyFill="1" applyBorder="1" applyAlignment="1">
      <alignment vertical="top" wrapText="1"/>
    </xf>
    <xf numFmtId="0" fontId="22" fillId="6" borderId="49" xfId="5" applyFill="1" applyBorder="1" applyAlignment="1">
      <alignment vertical="top" wrapText="1"/>
    </xf>
    <xf numFmtId="41" fontId="2" fillId="2" borderId="68" xfId="5" applyNumberFormat="1" applyFont="1" applyFill="1" applyBorder="1" applyAlignment="1">
      <alignment horizontal="center" vertical="center"/>
    </xf>
    <xf numFmtId="41" fontId="2" fillId="2" borderId="3" xfId="5" applyNumberFormat="1" applyFont="1" applyFill="1" applyBorder="1" applyAlignment="1">
      <alignment horizontal="center" vertical="center"/>
    </xf>
    <xf numFmtId="41" fontId="2" fillId="2" borderId="8" xfId="5" applyNumberFormat="1" applyFont="1" applyFill="1" applyBorder="1" applyAlignment="1">
      <alignment horizontal="center" vertical="center"/>
    </xf>
    <xf numFmtId="41" fontId="2" fillId="2" borderId="78" xfId="5" applyNumberFormat="1" applyFont="1" applyFill="1" applyBorder="1" applyAlignment="1">
      <alignment horizontal="center" vertical="center"/>
    </xf>
    <xf numFmtId="41" fontId="2" fillId="3" borderId="45" xfId="5" applyNumberFormat="1" applyFont="1" applyFill="1" applyBorder="1" applyAlignment="1">
      <alignment horizontal="center" vertical="center"/>
    </xf>
    <xf numFmtId="41" fontId="22" fillId="2" borderId="3" xfId="5" applyNumberFormat="1" applyFont="1" applyFill="1" applyBorder="1" applyAlignment="1">
      <alignment horizontal="center" vertical="center"/>
    </xf>
    <xf numFmtId="9" fontId="2" fillId="2" borderId="78" xfId="5" applyNumberFormat="1" applyFont="1" applyFill="1" applyBorder="1" applyAlignment="1">
      <alignment horizontal="center" vertical="center"/>
    </xf>
    <xf numFmtId="177" fontId="22" fillId="2" borderId="9" xfId="6" applyNumberFormat="1" applyFont="1" applyFill="1" applyBorder="1" applyAlignment="1">
      <alignment horizontal="center" vertical="center" wrapText="1"/>
    </xf>
    <xf numFmtId="177" fontId="22" fillId="2" borderId="1" xfId="6" applyNumberFormat="1" applyFont="1" applyFill="1" applyBorder="1" applyAlignment="1">
      <alignment horizontal="center" vertical="center" wrapText="1"/>
    </xf>
    <xf numFmtId="177" fontId="22" fillId="2" borderId="42" xfId="5" applyNumberFormat="1" applyFont="1" applyFill="1" applyBorder="1" applyAlignment="1">
      <alignment horizontal="center" vertical="center"/>
    </xf>
    <xf numFmtId="41" fontId="22" fillId="2" borderId="35" xfId="5" applyNumberFormat="1" applyFont="1" applyFill="1" applyBorder="1" applyAlignment="1">
      <alignment horizontal="center" vertical="center"/>
    </xf>
    <xf numFmtId="41" fontId="22" fillId="2" borderId="9" xfId="5" applyNumberFormat="1" applyFont="1" applyFill="1" applyBorder="1" applyAlignment="1">
      <alignment horizontal="center" vertical="center"/>
    </xf>
    <xf numFmtId="9" fontId="22" fillId="2" borderId="83" xfId="5" applyNumberFormat="1" applyFont="1" applyFill="1" applyBorder="1" applyAlignment="1">
      <alignment horizontal="center" vertical="center"/>
    </xf>
    <xf numFmtId="9" fontId="22" fillId="2" borderId="42" xfId="5" applyNumberFormat="1" applyFont="1" applyFill="1" applyBorder="1" applyAlignment="1">
      <alignment horizontal="center" vertical="center"/>
    </xf>
    <xf numFmtId="41" fontId="22" fillId="2" borderId="41" xfId="5" applyNumberFormat="1" applyFont="1" applyFill="1" applyBorder="1" applyAlignment="1">
      <alignment horizontal="center" vertical="center"/>
    </xf>
    <xf numFmtId="9" fontId="22" fillId="2" borderId="46" xfId="5" applyNumberFormat="1" applyFont="1" applyFill="1" applyBorder="1" applyAlignment="1">
      <alignment horizontal="center" vertical="center"/>
    </xf>
    <xf numFmtId="41" fontId="22" fillId="2" borderId="9" xfId="6" applyFont="1" applyFill="1" applyBorder="1" applyAlignment="1">
      <alignment horizontal="center" vertical="center"/>
    </xf>
    <xf numFmtId="41" fontId="2" fillId="2" borderId="3" xfId="6" applyFont="1" applyFill="1" applyBorder="1" applyAlignment="1">
      <alignment horizontal="center" vertical="center"/>
    </xf>
    <xf numFmtId="41" fontId="2" fillId="2" borderId="8" xfId="6" applyFont="1" applyFill="1" applyBorder="1" applyAlignment="1">
      <alignment horizontal="center" vertical="center"/>
    </xf>
    <xf numFmtId="41" fontId="22" fillId="2" borderId="1" xfId="6" applyFont="1" applyFill="1" applyBorder="1" applyAlignment="1">
      <alignment horizontal="center" vertical="center"/>
    </xf>
    <xf numFmtId="41" fontId="22" fillId="2" borderId="3" xfId="6" applyFont="1" applyFill="1" applyBorder="1" applyAlignment="1">
      <alignment horizontal="center" vertical="center"/>
    </xf>
    <xf numFmtId="41" fontId="22" fillId="2" borderId="19" xfId="6" applyFont="1" applyFill="1" applyBorder="1" applyAlignment="1">
      <alignment horizontal="center" vertical="center"/>
    </xf>
    <xf numFmtId="41" fontId="2" fillId="2" borderId="10" xfId="6" applyFont="1" applyFill="1" applyBorder="1" applyAlignment="1">
      <alignment horizontal="center" vertical="center"/>
    </xf>
    <xf numFmtId="41" fontId="2" fillId="2" borderId="27" xfId="5" applyNumberFormat="1" applyFont="1" applyFill="1" applyBorder="1" applyAlignment="1">
      <alignment horizontal="center" vertical="center"/>
    </xf>
    <xf numFmtId="41" fontId="22" fillId="2" borderId="23" xfId="6" applyFont="1" applyFill="1" applyBorder="1" applyAlignment="1">
      <alignment horizontal="center" vertical="center"/>
    </xf>
    <xf numFmtId="41" fontId="22" fillId="2" borderId="101" xfId="5" applyNumberFormat="1" applyFont="1" applyFill="1" applyBorder="1" applyAlignment="1">
      <alignment horizontal="center" vertical="center"/>
    </xf>
    <xf numFmtId="41" fontId="2" fillId="2" borderId="30" xfId="5" applyNumberFormat="1" applyFont="1" applyFill="1" applyBorder="1" applyAlignment="1">
      <alignment horizontal="center" vertical="center"/>
    </xf>
    <xf numFmtId="41" fontId="22" fillId="2" borderId="12" xfId="6" applyFont="1" applyFill="1" applyBorder="1" applyAlignment="1">
      <alignment horizontal="center" vertical="center"/>
    </xf>
    <xf numFmtId="41" fontId="22" fillId="2" borderId="4" xfId="6" applyFont="1" applyFill="1" applyBorder="1" applyAlignment="1">
      <alignment horizontal="center" vertical="center"/>
    </xf>
    <xf numFmtId="41" fontId="2" fillId="2" borderId="20" xfId="6" applyFont="1" applyFill="1" applyBorder="1" applyAlignment="1">
      <alignment horizontal="center" vertical="center"/>
    </xf>
    <xf numFmtId="41" fontId="22" fillId="2" borderId="21" xfId="6" applyFont="1" applyFill="1" applyBorder="1" applyAlignment="1">
      <alignment horizontal="center" vertical="center"/>
    </xf>
    <xf numFmtId="41" fontId="22" fillId="2" borderId="42" xfId="6" applyFont="1" applyFill="1" applyBorder="1" applyAlignment="1">
      <alignment horizontal="center" vertical="center"/>
    </xf>
    <xf numFmtId="41" fontId="22" fillId="2" borderId="44" xfId="6" applyFont="1" applyFill="1" applyBorder="1" applyAlignment="1">
      <alignment horizontal="center" vertical="center"/>
    </xf>
    <xf numFmtId="41" fontId="2" fillId="2" borderId="121" xfId="6" applyFont="1" applyFill="1" applyBorder="1" applyAlignment="1">
      <alignment horizontal="center" vertical="center"/>
    </xf>
    <xf numFmtId="41" fontId="22" fillId="2" borderId="48" xfId="6" applyFont="1" applyFill="1" applyBorder="1" applyAlignment="1">
      <alignment horizontal="center" vertical="center"/>
    </xf>
    <xf numFmtId="41" fontId="22" fillId="2" borderId="15" xfId="6" applyFont="1" applyFill="1" applyBorder="1" applyAlignment="1">
      <alignment horizontal="center" vertical="center"/>
    </xf>
    <xf numFmtId="41" fontId="22" fillId="2" borderId="128" xfId="6" applyFont="1" applyFill="1" applyBorder="1" applyAlignment="1">
      <alignment horizontal="center" vertical="center"/>
    </xf>
    <xf numFmtId="41" fontId="2" fillId="2" borderId="68" xfId="6" applyFont="1" applyFill="1" applyBorder="1" applyAlignment="1">
      <alignment horizontal="center" vertical="center"/>
    </xf>
    <xf numFmtId="41" fontId="22" fillId="2" borderId="127" xfId="6" applyFont="1" applyFill="1" applyBorder="1" applyAlignment="1">
      <alignment horizontal="center" vertical="center"/>
    </xf>
    <xf numFmtId="41" fontId="22" fillId="2" borderId="74" xfId="6" applyFont="1" applyFill="1" applyBorder="1" applyAlignment="1">
      <alignment horizontal="center" vertical="center"/>
    </xf>
    <xf numFmtId="41" fontId="22" fillId="2" borderId="101" xfId="6" applyFont="1" applyFill="1" applyBorder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22" fillId="2" borderId="18" xfId="5" applyFill="1" applyBorder="1" applyAlignment="1">
      <alignment horizontal="left" vertical="center" wrapText="1"/>
    </xf>
    <xf numFmtId="49" fontId="5" fillId="2" borderId="6" xfId="6" applyNumberFormat="1" applyFont="1" applyFill="1" applyBorder="1" applyAlignment="1">
      <alignment horizontal="left" vertical="center" wrapText="1"/>
    </xf>
    <xf numFmtId="49" fontId="5" fillId="2" borderId="7" xfId="6" applyNumberFormat="1" applyFont="1" applyFill="1" applyBorder="1" applyAlignment="1">
      <alignment horizontal="left" vertical="center" wrapText="1"/>
    </xf>
    <xf numFmtId="49" fontId="24" fillId="11" borderId="2" xfId="6" applyNumberFormat="1" applyFont="1" applyFill="1" applyBorder="1" applyAlignment="1">
      <alignment horizontal="left" vertical="center"/>
    </xf>
    <xf numFmtId="49" fontId="24" fillId="11" borderId="6" xfId="6" applyNumberFormat="1" applyFont="1" applyFill="1" applyBorder="1" applyAlignment="1">
      <alignment horizontal="left" vertical="center"/>
    </xf>
    <xf numFmtId="49" fontId="5" fillId="2" borderId="5" xfId="5" applyNumberFormat="1" applyFont="1" applyFill="1" applyBorder="1" applyAlignment="1">
      <alignment horizontal="left" vertical="center"/>
    </xf>
    <xf numFmtId="49" fontId="5" fillId="2" borderId="11" xfId="5" applyNumberFormat="1" applyFont="1" applyFill="1" applyBorder="1" applyAlignment="1">
      <alignment horizontal="left" vertical="center"/>
    </xf>
    <xf numFmtId="49" fontId="5" fillId="2" borderId="2" xfId="5" applyNumberFormat="1" applyFont="1" applyFill="1" applyBorder="1" applyAlignment="1">
      <alignment horizontal="left" vertical="center"/>
    </xf>
    <xf numFmtId="49" fontId="25" fillId="11" borderId="6" xfId="5" applyNumberFormat="1" applyFont="1" applyFill="1" applyBorder="1" applyAlignment="1">
      <alignment horizontal="left" vertical="center" wrapText="1"/>
    </xf>
    <xf numFmtId="49" fontId="5" fillId="2" borderId="6" xfId="5" applyNumberFormat="1" applyFont="1" applyFill="1" applyBorder="1" applyAlignment="1">
      <alignment horizontal="left" vertical="center" wrapText="1"/>
    </xf>
    <xf numFmtId="49" fontId="5" fillId="2" borderId="7" xfId="5" applyNumberFormat="1" applyFont="1" applyFill="1" applyBorder="1" applyAlignment="1">
      <alignment horizontal="left" vertical="center"/>
    </xf>
    <xf numFmtId="49" fontId="5" fillId="2" borderId="25" xfId="5" applyNumberFormat="1" applyFont="1" applyFill="1" applyBorder="1" applyAlignment="1">
      <alignment horizontal="left" vertical="center" wrapText="1"/>
    </xf>
    <xf numFmtId="49" fontId="5" fillId="2" borderId="6" xfId="5" applyNumberFormat="1" applyFont="1" applyFill="1" applyBorder="1" applyAlignment="1">
      <alignment horizontal="left" vertical="center"/>
    </xf>
    <xf numFmtId="49" fontId="5" fillId="2" borderId="25" xfId="5" applyNumberFormat="1" applyFont="1" applyFill="1" applyBorder="1" applyAlignment="1">
      <alignment horizontal="left" vertical="center"/>
    </xf>
    <xf numFmtId="49" fontId="5" fillId="2" borderId="22" xfId="5" applyNumberFormat="1" applyFont="1" applyFill="1" applyBorder="1" applyAlignment="1">
      <alignment horizontal="left" vertical="center" wrapText="1"/>
    </xf>
    <xf numFmtId="49" fontId="5" fillId="2" borderId="24" xfId="5" applyNumberFormat="1" applyFont="1" applyFill="1" applyBorder="1" applyAlignment="1">
      <alignment horizontal="left" vertical="center" wrapText="1"/>
    </xf>
    <xf numFmtId="49" fontId="5" fillId="2" borderId="40" xfId="5" applyNumberFormat="1" applyFont="1" applyFill="1" applyBorder="1" applyAlignment="1">
      <alignment horizontal="left" vertical="center"/>
    </xf>
    <xf numFmtId="49" fontId="5" fillId="2" borderId="22" xfId="5" applyNumberFormat="1" applyFont="1" applyFill="1" applyBorder="1" applyAlignment="1">
      <alignment horizontal="left" vertical="center"/>
    </xf>
    <xf numFmtId="49" fontId="5" fillId="2" borderId="5" xfId="5" applyNumberFormat="1" applyFont="1" applyFill="1" applyBorder="1" applyAlignment="1">
      <alignment horizontal="left" vertical="center" wrapText="1"/>
    </xf>
    <xf numFmtId="49" fontId="25" fillId="0" borderId="5" xfId="5" applyNumberFormat="1" applyFont="1" applyBorder="1" applyAlignment="1">
      <alignment horizontal="left" vertical="center" wrapText="1"/>
    </xf>
    <xf numFmtId="49" fontId="25" fillId="11" borderId="22" xfId="5" applyNumberFormat="1" applyFont="1" applyFill="1" applyBorder="1" applyAlignment="1">
      <alignment horizontal="left" vertical="center"/>
    </xf>
    <xf numFmtId="49" fontId="25" fillId="11" borderId="5" xfId="5" applyNumberFormat="1" applyFont="1" applyFill="1" applyBorder="1" applyAlignment="1">
      <alignment horizontal="left" vertical="center"/>
    </xf>
    <xf numFmtId="49" fontId="25" fillId="11" borderId="24" xfId="5" applyNumberFormat="1" applyFont="1" applyFill="1" applyBorder="1" applyAlignment="1">
      <alignment horizontal="left" vertical="center"/>
    </xf>
    <xf numFmtId="49" fontId="25" fillId="11" borderId="6" xfId="5" applyNumberFormat="1" applyFont="1" applyFill="1" applyBorder="1" applyAlignment="1">
      <alignment horizontal="left" vertical="center"/>
    </xf>
    <xf numFmtId="49" fontId="25" fillId="0" borderId="6" xfId="5" applyNumberFormat="1" applyFont="1" applyBorder="1" applyAlignment="1">
      <alignment horizontal="left" vertical="center" wrapText="1"/>
    </xf>
    <xf numFmtId="49" fontId="25" fillId="11" borderId="11" xfId="5" applyNumberFormat="1" applyFont="1" applyFill="1" applyBorder="1" applyAlignment="1">
      <alignment horizontal="left" vertical="center"/>
    </xf>
    <xf numFmtId="49" fontId="5" fillId="2" borderId="132" xfId="5" applyNumberFormat="1" applyFont="1" applyFill="1" applyBorder="1" applyAlignment="1">
      <alignment horizontal="left" vertical="center"/>
    </xf>
    <xf numFmtId="49" fontId="5" fillId="2" borderId="133" xfId="5" applyNumberFormat="1" applyFont="1" applyFill="1" applyBorder="1" applyAlignment="1">
      <alignment horizontal="left" vertical="center"/>
    </xf>
    <xf numFmtId="49" fontId="5" fillId="2" borderId="14" xfId="5" applyNumberFormat="1" applyFont="1" applyFill="1" applyBorder="1" applyAlignment="1">
      <alignment horizontal="left" vertical="center"/>
    </xf>
    <xf numFmtId="49" fontId="5" fillId="3" borderId="16" xfId="5" applyNumberFormat="1" applyFont="1" applyFill="1" applyBorder="1" applyAlignment="1">
      <alignment horizontal="left" vertical="center"/>
    </xf>
    <xf numFmtId="49" fontId="24" fillId="0" borderId="6" xfId="6" applyNumberFormat="1" applyFont="1" applyFill="1" applyBorder="1" applyAlignment="1">
      <alignment horizontal="left" vertical="center" wrapText="1"/>
    </xf>
    <xf numFmtId="0" fontId="22" fillId="2" borderId="64" xfId="5" applyFill="1" applyBorder="1" applyAlignment="1">
      <alignment horizontal="left" vertical="top" wrapText="1"/>
    </xf>
    <xf numFmtId="41" fontId="22" fillId="2" borderId="102" xfId="6" applyFont="1" applyFill="1" applyBorder="1" applyAlignment="1">
      <alignment horizontal="center" vertical="center"/>
    </xf>
    <xf numFmtId="41" fontId="22" fillId="2" borderId="147" xfId="6" applyFont="1" applyFill="1" applyBorder="1" applyAlignment="1">
      <alignment horizontal="center" vertical="center"/>
    </xf>
    <xf numFmtId="41" fontId="22" fillId="2" borderId="148" xfId="6" applyFont="1" applyFill="1" applyBorder="1" applyAlignment="1">
      <alignment horizontal="center" vertical="center"/>
    </xf>
    <xf numFmtId="41" fontId="2" fillId="2" borderId="130" xfId="6" applyFont="1" applyFill="1" applyBorder="1" applyAlignment="1">
      <alignment horizontal="center" vertical="center"/>
    </xf>
    <xf numFmtId="177" fontId="0" fillId="2" borderId="64" xfId="3" applyNumberFormat="1" applyFont="1" applyFill="1" applyBorder="1" applyAlignment="1">
      <alignment horizontal="right" vertical="center" wrapText="1"/>
    </xf>
    <xf numFmtId="49" fontId="5" fillId="2" borderId="24" xfId="5" applyNumberFormat="1" applyFont="1" applyFill="1" applyBorder="1" applyAlignment="1">
      <alignment horizontal="left" vertical="center"/>
    </xf>
    <xf numFmtId="41" fontId="22" fillId="2" borderId="1" xfId="5" applyNumberFormat="1" applyFont="1" applyFill="1" applyBorder="1" applyAlignment="1">
      <alignment horizontal="center" vertical="center"/>
    </xf>
    <xf numFmtId="177" fontId="22" fillId="2" borderId="3" xfId="5" applyNumberFormat="1" applyFont="1" applyFill="1" applyBorder="1" applyAlignment="1">
      <alignment horizontal="center" vertical="center"/>
    </xf>
    <xf numFmtId="177" fontId="2" fillId="2" borderId="3" xfId="5" applyNumberFormat="1" applyFont="1" applyFill="1" applyBorder="1" applyAlignment="1">
      <alignment horizontal="center" vertical="center"/>
    </xf>
    <xf numFmtId="177" fontId="2" fillId="12" borderId="13" xfId="3" applyNumberFormat="1" applyFont="1" applyFill="1" applyBorder="1" applyAlignment="1">
      <alignment horizontal="right" vertical="center" wrapText="1"/>
    </xf>
    <xf numFmtId="0" fontId="2" fillId="2" borderId="115" xfId="5" applyFont="1" applyFill="1" applyBorder="1">
      <alignment vertical="center"/>
    </xf>
    <xf numFmtId="41" fontId="2" fillId="2" borderId="44" xfId="6" applyFont="1" applyFill="1" applyBorder="1" applyAlignment="1">
      <alignment horizontal="center" vertical="center"/>
    </xf>
    <xf numFmtId="177" fontId="22" fillId="2" borderId="9" xfId="5" applyNumberFormat="1" applyFont="1" applyFill="1" applyBorder="1" applyAlignment="1">
      <alignment horizontal="center" vertical="center"/>
    </xf>
    <xf numFmtId="0" fontId="2" fillId="2" borderId="166" xfId="5" applyFont="1" applyFill="1" applyBorder="1" applyAlignment="1">
      <alignment vertical="top" wrapText="1"/>
    </xf>
    <xf numFmtId="41" fontId="2" fillId="2" borderId="23" xfId="6" applyFont="1" applyFill="1" applyBorder="1" applyAlignment="1">
      <alignment horizontal="center" vertical="center"/>
    </xf>
    <xf numFmtId="177" fontId="0" fillId="2" borderId="51" xfId="3" applyNumberFormat="1" applyFont="1" applyFill="1" applyBorder="1" applyAlignment="1">
      <alignment horizontal="right" vertical="center" wrapText="1"/>
    </xf>
    <xf numFmtId="177" fontId="2" fillId="2" borderId="51" xfId="3" applyNumberFormat="1" applyFont="1" applyFill="1" applyBorder="1" applyAlignment="1">
      <alignment horizontal="right" vertical="center" wrapText="1"/>
    </xf>
    <xf numFmtId="177" fontId="2" fillId="2" borderId="30" xfId="3" applyNumberFormat="1" applyFont="1" applyFill="1" applyBorder="1" applyAlignment="1">
      <alignment horizontal="right" vertical="center" wrapText="1"/>
    </xf>
    <xf numFmtId="0" fontId="2" fillId="2" borderId="96" xfId="5" applyFont="1" applyFill="1" applyBorder="1">
      <alignment vertical="center"/>
    </xf>
    <xf numFmtId="49" fontId="5" fillId="2" borderId="89" xfId="5" applyNumberFormat="1" applyFont="1" applyFill="1" applyBorder="1" applyAlignment="1">
      <alignment horizontal="left" vertical="center" wrapText="1"/>
    </xf>
    <xf numFmtId="177" fontId="2" fillId="2" borderId="51" xfId="6" applyNumberFormat="1" applyFont="1" applyFill="1" applyBorder="1" applyAlignment="1">
      <alignment horizontal="center" vertical="center" wrapText="1"/>
    </xf>
    <xf numFmtId="41" fontId="2" fillId="13" borderId="45" xfId="5" applyNumberFormat="1" applyFont="1" applyFill="1" applyBorder="1" applyAlignment="1">
      <alignment horizontal="center" vertical="center"/>
    </xf>
    <xf numFmtId="49" fontId="5" fillId="13" borderId="167" xfId="5" applyNumberFormat="1" applyFont="1" applyFill="1" applyBorder="1" applyAlignment="1">
      <alignment horizontal="left" vertical="center"/>
    </xf>
    <xf numFmtId="41" fontId="2" fillId="2" borderId="23" xfId="5" applyNumberFormat="1" applyFont="1" applyFill="1" applyBorder="1" applyAlignment="1">
      <alignment horizontal="center" vertical="center"/>
    </xf>
    <xf numFmtId="41" fontId="2" fillId="2" borderId="1" xfId="6" applyFont="1" applyFill="1" applyBorder="1" applyAlignment="1">
      <alignment horizontal="center" vertical="center"/>
    </xf>
    <xf numFmtId="49" fontId="5" fillId="2" borderId="2" xfId="6" applyNumberFormat="1" applyFont="1" applyFill="1" applyBorder="1" applyAlignment="1">
      <alignment horizontal="left" vertical="center" wrapText="1"/>
    </xf>
    <xf numFmtId="177" fontId="2" fillId="13" borderId="13" xfId="3" applyNumberFormat="1" applyFont="1" applyFill="1" applyBorder="1" applyAlignment="1">
      <alignment horizontal="right" vertical="center" wrapText="1"/>
    </xf>
    <xf numFmtId="177" fontId="3" fillId="11" borderId="3" xfId="0" applyNumberFormat="1" applyFont="1" applyFill="1" applyBorder="1" applyAlignment="1">
      <alignment horizontal="right" vertical="center"/>
    </xf>
    <xf numFmtId="177" fontId="0" fillId="2" borderId="168" xfId="3" applyNumberFormat="1" applyFont="1" applyFill="1" applyBorder="1" applyAlignment="1">
      <alignment horizontal="right" vertical="center" wrapText="1"/>
    </xf>
    <xf numFmtId="176" fontId="0" fillId="2" borderId="97" xfId="3" applyNumberFormat="1" applyFont="1" applyFill="1" applyBorder="1" applyAlignment="1">
      <alignment horizontal="right" vertical="center" wrapText="1"/>
    </xf>
    <xf numFmtId="176" fontId="0" fillId="2" borderId="48" xfId="3" applyNumberFormat="1" applyFont="1" applyFill="1" applyBorder="1" applyAlignment="1">
      <alignment horizontal="right" vertical="center" wrapText="1"/>
    </xf>
    <xf numFmtId="176" fontId="0" fillId="2" borderId="15" xfId="3" applyNumberFormat="1" applyFont="1" applyFill="1" applyBorder="1" applyAlignment="1">
      <alignment horizontal="right" vertical="center" wrapText="1"/>
    </xf>
    <xf numFmtId="41" fontId="0" fillId="2" borderId="71" xfId="3" applyNumberFormat="1" applyFont="1" applyFill="1" applyBorder="1" applyAlignment="1">
      <alignment vertical="top" wrapText="1"/>
    </xf>
    <xf numFmtId="41" fontId="2" fillId="2" borderId="71" xfId="3" applyNumberFormat="1" applyFont="1" applyFill="1" applyBorder="1" applyAlignment="1">
      <alignment vertical="center" wrapText="1"/>
    </xf>
    <xf numFmtId="177" fontId="0" fillId="2" borderId="102" xfId="3" applyNumberFormat="1" applyFont="1" applyFill="1" applyBorder="1" applyAlignment="1">
      <alignment horizontal="right" vertical="center" wrapText="1"/>
    </xf>
    <xf numFmtId="0" fontId="0" fillId="2" borderId="9" xfId="2" applyNumberFormat="1" applyFont="1" applyFill="1" applyBorder="1" applyAlignment="1">
      <alignment vertical="top"/>
    </xf>
    <xf numFmtId="176" fontId="22" fillId="2" borderId="10" xfId="3" applyNumberFormat="1" applyFont="1" applyFill="1" applyBorder="1" applyAlignment="1">
      <alignment horizontal="right" vertical="center" wrapText="1"/>
    </xf>
    <xf numFmtId="41" fontId="0" fillId="2" borderId="91" xfId="2" applyNumberFormat="1" applyFont="1" applyFill="1" applyBorder="1" applyAlignment="1">
      <alignment horizontal="right" vertical="center" wrapText="1"/>
    </xf>
    <xf numFmtId="176" fontId="0" fillId="2" borderId="169" xfId="3" applyNumberFormat="1" applyFont="1" applyFill="1" applyBorder="1" applyAlignment="1">
      <alignment horizontal="right" vertical="center" wrapText="1"/>
    </xf>
    <xf numFmtId="41" fontId="22" fillId="2" borderId="94" xfId="3" applyNumberFormat="1" applyFont="1" applyFill="1" applyBorder="1" applyAlignment="1">
      <alignment vertical="top" wrapText="1"/>
    </xf>
    <xf numFmtId="0" fontId="22" fillId="5" borderId="38" xfId="0" applyNumberFormat="1" applyFont="1" applyFill="1" applyBorder="1" applyAlignment="1">
      <alignment vertical="center" wrapText="1"/>
    </xf>
    <xf numFmtId="0" fontId="22" fillId="5" borderId="84" xfId="0" applyNumberFormat="1" applyFont="1" applyFill="1" applyBorder="1" applyAlignment="1">
      <alignment vertical="center" wrapText="1"/>
    </xf>
    <xf numFmtId="0" fontId="0" fillId="5" borderId="82" xfId="0" applyNumberFormat="1" applyFont="1" applyFill="1" applyBorder="1" applyAlignment="1">
      <alignment horizontal="left" vertical="center" wrapText="1"/>
    </xf>
    <xf numFmtId="176" fontId="0" fillId="2" borderId="30" xfId="3" applyNumberFormat="1" applyFont="1" applyFill="1" applyBorder="1" applyAlignment="1">
      <alignment horizontal="right" vertical="center" wrapText="1"/>
    </xf>
    <xf numFmtId="177" fontId="0" fillId="2" borderId="165" xfId="3" applyNumberFormat="1" applyFont="1" applyFill="1" applyBorder="1" applyAlignment="1">
      <alignment horizontal="right" vertical="center" wrapText="1"/>
    </xf>
    <xf numFmtId="0" fontId="0" fillId="2" borderId="1" xfId="2" applyNumberFormat="1" applyFont="1" applyFill="1" applyBorder="1" applyAlignment="1">
      <alignment horizontal="left" vertical="top" wrapText="1"/>
    </xf>
    <xf numFmtId="0" fontId="0" fillId="2" borderId="3" xfId="2" applyNumberFormat="1" applyFont="1" applyFill="1" applyBorder="1" applyAlignment="1">
      <alignment horizontal="left" vertical="top" wrapText="1"/>
    </xf>
    <xf numFmtId="0" fontId="22" fillId="2" borderId="51" xfId="5" applyFill="1" applyBorder="1" applyAlignment="1">
      <alignment horizontal="left" vertical="top" wrapText="1"/>
    </xf>
    <xf numFmtId="0" fontId="22" fillId="2" borderId="9" xfId="5" applyFill="1" applyBorder="1" applyAlignment="1">
      <alignment horizontal="left" vertical="top" wrapText="1"/>
    </xf>
    <xf numFmtId="0" fontId="2" fillId="2" borderId="8" xfId="5" applyFont="1" applyFill="1" applyBorder="1" applyAlignment="1">
      <alignment horizontal="center" vertical="top" wrapText="1"/>
    </xf>
    <xf numFmtId="0" fontId="22" fillId="2" borderId="1" xfId="5" applyFill="1" applyBorder="1" applyAlignment="1">
      <alignment horizontal="left" vertical="top" wrapText="1"/>
    </xf>
    <xf numFmtId="0" fontId="22" fillId="2" borderId="3" xfId="5" applyFill="1" applyBorder="1" applyAlignment="1">
      <alignment horizontal="left" vertical="top" wrapText="1"/>
    </xf>
    <xf numFmtId="0" fontId="22" fillId="2" borderId="9" xfId="5" applyFill="1" applyBorder="1" applyAlignment="1">
      <alignment horizontal="left" vertical="top"/>
    </xf>
    <xf numFmtId="41" fontId="2" fillId="2" borderId="165" xfId="1" applyNumberFormat="1" applyFont="1" applyFill="1" applyBorder="1" applyAlignment="1">
      <alignment horizontal="right" vertical="center" wrapText="1"/>
    </xf>
    <xf numFmtId="176" fontId="2" fillId="2" borderId="40" xfId="3" applyNumberFormat="1" applyFont="1" applyFill="1" applyBorder="1" applyAlignment="1">
      <alignment horizontal="right" vertical="center" wrapText="1"/>
    </xf>
    <xf numFmtId="41" fontId="26" fillId="2" borderId="87" xfId="3" applyNumberFormat="1" applyFont="1" applyFill="1" applyBorder="1" applyAlignment="1">
      <alignment vertical="center" wrapText="1"/>
    </xf>
    <xf numFmtId="41" fontId="26" fillId="2" borderId="11" xfId="3" applyNumberFormat="1" applyFont="1" applyFill="1" applyBorder="1" applyAlignment="1">
      <alignment vertical="top" wrapText="1"/>
    </xf>
    <xf numFmtId="41" fontId="26" fillId="2" borderId="88" xfId="3" applyNumberFormat="1" applyFont="1" applyFill="1" applyBorder="1" applyAlignment="1">
      <alignment vertical="center" wrapText="1"/>
    </xf>
    <xf numFmtId="41" fontId="26" fillId="2" borderId="89" xfId="3" applyNumberFormat="1" applyFont="1" applyFill="1" applyBorder="1" applyAlignment="1">
      <alignment vertical="center" wrapText="1"/>
    </xf>
    <xf numFmtId="41" fontId="14" fillId="2" borderId="11" xfId="3" applyNumberFormat="1" applyFont="1" applyFill="1" applyBorder="1" applyAlignment="1">
      <alignment vertical="center" wrapText="1"/>
    </xf>
    <xf numFmtId="41" fontId="14" fillId="2" borderId="122" xfId="3" applyNumberFormat="1" applyFont="1" applyFill="1" applyBorder="1" applyAlignment="1">
      <alignment vertical="center" wrapText="1"/>
    </xf>
    <xf numFmtId="41" fontId="14" fillId="2" borderId="119" xfId="3" applyNumberFormat="1" applyFont="1" applyFill="1" applyBorder="1" applyAlignment="1">
      <alignment vertical="center" wrapText="1"/>
    </xf>
    <xf numFmtId="41" fontId="14" fillId="2" borderId="90" xfId="3" applyNumberFormat="1" applyFont="1" applyFill="1" applyBorder="1" applyAlignment="1">
      <alignment vertical="center" wrapText="1"/>
    </xf>
    <xf numFmtId="41" fontId="26" fillId="2" borderId="2" xfId="3" applyNumberFormat="1" applyFont="1" applyFill="1" applyBorder="1" applyAlignment="1">
      <alignment vertical="center" wrapText="1"/>
    </xf>
    <xf numFmtId="41" fontId="26" fillId="2" borderId="6" xfId="3" applyNumberFormat="1" applyFont="1" applyFill="1" applyBorder="1" applyAlignment="1">
      <alignment vertical="center" wrapText="1"/>
    </xf>
    <xf numFmtId="41" fontId="14" fillId="2" borderId="123" xfId="3" applyNumberFormat="1" applyFont="1" applyFill="1" applyBorder="1" applyAlignment="1">
      <alignment vertical="center" wrapText="1"/>
    </xf>
    <xf numFmtId="41" fontId="2" fillId="3" borderId="170" xfId="2" applyNumberFormat="1" applyFont="1" applyFill="1" applyBorder="1" applyAlignment="1">
      <alignment horizontal="right" vertical="center" wrapText="1"/>
    </xf>
    <xf numFmtId="176" fontId="2" fillId="3" borderId="10" xfId="3" applyNumberFormat="1" applyFont="1" applyFill="1" applyBorder="1" applyAlignment="1">
      <alignment horizontal="right" vertical="center" wrapText="1"/>
    </xf>
    <xf numFmtId="177" fontId="2" fillId="3" borderId="45" xfId="3" applyNumberFormat="1" applyFont="1" applyFill="1" applyBorder="1" applyAlignment="1">
      <alignment horizontal="right" vertical="center" wrapText="1"/>
    </xf>
    <xf numFmtId="41" fontId="14" fillId="3" borderId="11" xfId="3" applyNumberFormat="1" applyFont="1" applyFill="1" applyBorder="1" applyAlignment="1">
      <alignment horizontal="right" vertical="center" wrapText="1"/>
    </xf>
    <xf numFmtId="0" fontId="26" fillId="5" borderId="38" xfId="5" applyNumberFormat="1" applyFont="1" applyFill="1" applyBorder="1" applyAlignment="1">
      <alignment horizontal="left" vertical="center" wrapText="1"/>
    </xf>
    <xf numFmtId="0" fontId="26" fillId="5" borderId="38" xfId="5" applyNumberFormat="1" applyFont="1" applyFill="1" applyBorder="1" applyAlignment="1">
      <alignment vertical="center" wrapText="1"/>
    </xf>
    <xf numFmtId="176" fontId="14" fillId="2" borderId="7" xfId="3" applyNumberFormat="1" applyFont="1" applyFill="1" applyBorder="1" applyAlignment="1">
      <alignment horizontal="right" vertical="center" wrapText="1"/>
    </xf>
    <xf numFmtId="176" fontId="22" fillId="5" borderId="83" xfId="5" applyNumberFormat="1" applyFont="1" applyFill="1" applyBorder="1">
      <alignment vertical="center"/>
    </xf>
    <xf numFmtId="0" fontId="26" fillId="5" borderId="84" xfId="5" applyNumberFormat="1" applyFont="1" applyFill="1" applyBorder="1" applyAlignment="1">
      <alignment vertical="center" wrapText="1"/>
    </xf>
    <xf numFmtId="176" fontId="22" fillId="5" borderId="80" xfId="5" applyNumberFormat="1" applyFont="1" applyFill="1" applyBorder="1">
      <alignment vertical="center"/>
    </xf>
    <xf numFmtId="41" fontId="14" fillId="2" borderId="7" xfId="3" applyNumberFormat="1" applyFont="1" applyFill="1" applyBorder="1" applyAlignment="1">
      <alignment horizontal="right" vertical="center" wrapText="1"/>
    </xf>
    <xf numFmtId="176" fontId="22" fillId="5" borderId="42" xfId="5" applyNumberFormat="1" applyFont="1" applyFill="1" applyBorder="1">
      <alignment vertical="center"/>
    </xf>
    <xf numFmtId="0" fontId="26" fillId="5" borderId="82" xfId="5" applyNumberFormat="1" applyFont="1" applyFill="1" applyBorder="1" applyAlignment="1">
      <alignment vertical="center" wrapText="1"/>
    </xf>
    <xf numFmtId="0" fontId="26" fillId="5" borderId="39" xfId="5" applyNumberFormat="1" applyFont="1" applyFill="1" applyBorder="1" applyAlignment="1">
      <alignment vertical="center" wrapText="1"/>
    </xf>
    <xf numFmtId="41" fontId="14" fillId="2" borderId="6" xfId="3" applyNumberFormat="1" applyFont="1" applyFill="1" applyBorder="1" applyAlignment="1">
      <alignment horizontal="right" vertical="center" wrapText="1"/>
    </xf>
    <xf numFmtId="178" fontId="22" fillId="5" borderId="80" xfId="5" applyNumberFormat="1" applyFont="1" applyFill="1" applyBorder="1">
      <alignment vertical="center"/>
    </xf>
    <xf numFmtId="179" fontId="26" fillId="5" borderId="85" xfId="5" applyNumberFormat="1" applyFont="1" applyFill="1" applyBorder="1" applyAlignment="1">
      <alignment vertical="center" wrapText="1"/>
    </xf>
    <xf numFmtId="41" fontId="26" fillId="2" borderId="2" xfId="3" applyNumberFormat="1" applyFont="1" applyFill="1" applyBorder="1" applyAlignment="1">
      <alignment horizontal="right" vertical="center" wrapText="1"/>
    </xf>
    <xf numFmtId="41" fontId="26" fillId="2" borderId="25" xfId="3" applyNumberFormat="1" applyFont="1" applyFill="1" applyBorder="1" applyAlignment="1">
      <alignment horizontal="left" vertical="center" wrapText="1"/>
    </xf>
    <xf numFmtId="176" fontId="2" fillId="2" borderId="3" xfId="3" applyNumberFormat="1" applyFont="1" applyFill="1" applyBorder="1" applyAlignment="1">
      <alignment horizontal="right" vertical="center" wrapText="1"/>
    </xf>
    <xf numFmtId="41" fontId="14" fillId="2" borderId="40" xfId="3" applyNumberFormat="1" applyFont="1" applyFill="1" applyBorder="1" applyAlignment="1">
      <alignment horizontal="right" vertical="center" wrapText="1"/>
    </xf>
    <xf numFmtId="176" fontId="14" fillId="3" borderId="14" xfId="3" applyNumberFormat="1" applyFont="1" applyFill="1" applyBorder="1" applyAlignment="1">
      <alignment horizontal="right" vertical="center" wrapText="1"/>
    </xf>
    <xf numFmtId="0" fontId="22" fillId="0" borderId="0" xfId="5" applyNumberFormat="1">
      <alignment vertical="center"/>
    </xf>
    <xf numFmtId="0" fontId="22" fillId="2" borderId="9" xfId="5" applyFill="1" applyBorder="1" applyAlignment="1">
      <alignment horizontal="left" vertical="center" wrapText="1"/>
    </xf>
    <xf numFmtId="41" fontId="3" fillId="2" borderId="9" xfId="1" applyFont="1" applyFill="1" applyBorder="1" applyAlignment="1">
      <alignment horizontal="center" vertical="center" wrapText="1"/>
    </xf>
    <xf numFmtId="41" fontId="4" fillId="2" borderId="9" xfId="1" applyFont="1" applyFill="1" applyBorder="1" applyAlignment="1">
      <alignment horizontal="center" vertical="center" wrapText="1"/>
    </xf>
    <xf numFmtId="177" fontId="22" fillId="2" borderId="9" xfId="1" applyNumberFormat="1" applyFill="1" applyBorder="1" applyAlignment="1">
      <alignment horizontal="right" vertical="center" wrapText="1"/>
    </xf>
    <xf numFmtId="177" fontId="3" fillId="2" borderId="25" xfId="1" applyNumberFormat="1" applyFont="1" applyFill="1" applyBorder="1" applyAlignment="1">
      <alignment horizontal="center" vertical="center" shrinkToFit="1"/>
    </xf>
    <xf numFmtId="0" fontId="22" fillId="2" borderId="3" xfId="5" applyFill="1" applyBorder="1" applyAlignment="1">
      <alignment horizontal="left" vertical="center" wrapText="1"/>
    </xf>
    <xf numFmtId="41" fontId="3" fillId="2" borderId="3" xfId="1" applyFont="1" applyFill="1" applyBorder="1" applyAlignment="1">
      <alignment horizontal="center" vertical="center" wrapText="1"/>
    </xf>
    <xf numFmtId="177" fontId="3" fillId="2" borderId="6" xfId="1" applyNumberFormat="1" applyFont="1" applyFill="1" applyBorder="1" applyAlignment="1">
      <alignment horizontal="center" vertical="center" shrinkToFit="1"/>
    </xf>
    <xf numFmtId="41" fontId="3" fillId="2" borderId="8" xfId="1" applyFont="1" applyFill="1" applyBorder="1" applyAlignment="1">
      <alignment horizontal="center" vertical="center" wrapText="1"/>
    </xf>
    <xf numFmtId="177" fontId="22" fillId="2" borderId="8" xfId="1" applyNumberFormat="1" applyFill="1" applyBorder="1" applyAlignment="1">
      <alignment horizontal="right" vertical="center" wrapText="1"/>
    </xf>
    <xf numFmtId="177" fontId="3" fillId="2" borderId="7" xfId="1" applyNumberFormat="1" applyFont="1" applyFill="1" applyBorder="1" applyAlignment="1">
      <alignment horizontal="center" vertical="center" shrinkToFit="1"/>
    </xf>
    <xf numFmtId="177" fontId="3" fillId="2" borderId="47" xfId="1" applyNumberFormat="1" applyFont="1" applyFill="1" applyBorder="1" applyAlignment="1">
      <alignment horizontal="center" vertical="center" shrinkToFit="1"/>
    </xf>
    <xf numFmtId="177" fontId="3" fillId="2" borderId="40" xfId="1" applyNumberFormat="1" applyFont="1" applyFill="1" applyBorder="1" applyAlignment="1">
      <alignment horizontal="center" vertical="center" shrinkToFit="1"/>
    </xf>
    <xf numFmtId="41" fontId="22" fillId="2" borderId="19" xfId="5" applyNumberFormat="1" applyFill="1" applyBorder="1" applyAlignment="1">
      <alignment horizontal="right" vertical="center"/>
    </xf>
    <xf numFmtId="176" fontId="22" fillId="2" borderId="4" xfId="5" applyNumberFormat="1" applyFill="1" applyBorder="1" applyAlignment="1">
      <alignment horizontal="right" vertical="center"/>
    </xf>
    <xf numFmtId="41" fontId="22" fillId="2" borderId="4" xfId="5" applyNumberFormat="1" applyFill="1" applyBorder="1" applyAlignment="1">
      <alignment horizontal="right" vertical="center"/>
    </xf>
    <xf numFmtId="176" fontId="22" fillId="2" borderId="5" xfId="5" applyNumberFormat="1" applyFill="1" applyBorder="1" applyAlignment="1">
      <alignment horizontal="right" vertical="center" shrinkToFit="1"/>
    </xf>
    <xf numFmtId="41" fontId="22" fillId="2" borderId="10" xfId="5" applyNumberFormat="1" applyFill="1" applyBorder="1" applyAlignment="1">
      <alignment horizontal="right" vertical="center"/>
    </xf>
    <xf numFmtId="41" fontId="22" fillId="2" borderId="43" xfId="5" applyNumberFormat="1" applyFill="1" applyBorder="1" applyAlignment="1">
      <alignment horizontal="right" vertical="center"/>
    </xf>
    <xf numFmtId="177" fontId="22" fillId="2" borderId="124" xfId="1" applyNumberFormat="1" applyFill="1" applyBorder="1" applyAlignment="1">
      <alignment horizontal="right" vertical="center" wrapText="1"/>
    </xf>
    <xf numFmtId="176" fontId="2" fillId="2" borderId="11" xfId="5" applyNumberFormat="1" applyFont="1" applyFill="1" applyBorder="1" applyAlignment="1">
      <alignment horizontal="right" vertical="center" shrinkToFit="1"/>
    </xf>
    <xf numFmtId="176" fontId="22" fillId="2" borderId="1" xfId="5" applyNumberFormat="1" applyFill="1" applyBorder="1" applyAlignment="1">
      <alignment horizontal="right" vertical="center"/>
    </xf>
    <xf numFmtId="41" fontId="22" fillId="2" borderId="1" xfId="5" applyNumberFormat="1" applyFill="1" applyBorder="1" applyAlignment="1">
      <alignment horizontal="right" vertical="center"/>
    </xf>
    <xf numFmtId="177" fontId="22" fillId="2" borderId="58" xfId="5" applyNumberFormat="1" applyFill="1" applyBorder="1" applyAlignment="1">
      <alignment horizontal="right" vertical="center"/>
    </xf>
    <xf numFmtId="176" fontId="22" fillId="2" borderId="2" xfId="5" applyNumberFormat="1" applyFont="1" applyFill="1" applyBorder="1" applyAlignment="1">
      <alignment horizontal="left" vertical="center" shrinkToFit="1"/>
    </xf>
    <xf numFmtId="176" fontId="22" fillId="2" borderId="3" xfId="5" applyNumberFormat="1" applyFill="1" applyBorder="1" applyAlignment="1">
      <alignment horizontal="right" vertical="center"/>
    </xf>
    <xf numFmtId="41" fontId="22" fillId="2" borderId="3" xfId="5" applyNumberFormat="1" applyFill="1" applyBorder="1" applyAlignment="1">
      <alignment horizontal="right" vertical="center"/>
    </xf>
    <xf numFmtId="177" fontId="22" fillId="2" borderId="59" xfId="5" applyNumberFormat="1" applyFill="1" applyBorder="1" applyAlignment="1">
      <alignment horizontal="right" vertical="center"/>
    </xf>
    <xf numFmtId="176" fontId="22" fillId="2" borderId="6" xfId="5" applyNumberFormat="1" applyFont="1" applyFill="1" applyBorder="1" applyAlignment="1">
      <alignment horizontal="left" vertical="center" shrinkToFit="1"/>
    </xf>
    <xf numFmtId="176" fontId="22" fillId="2" borderId="6" xfId="5" applyNumberFormat="1" applyFill="1" applyBorder="1" applyAlignment="1">
      <alignment horizontal="left" vertical="center" shrinkToFit="1"/>
    </xf>
    <xf numFmtId="41" fontId="2" fillId="2" borderId="8" xfId="5" applyNumberFormat="1" applyFont="1" applyFill="1" applyBorder="1" applyAlignment="1">
      <alignment horizontal="right" vertical="center"/>
    </xf>
    <xf numFmtId="177" fontId="2" fillId="2" borderId="60" xfId="5" applyNumberFormat="1" applyFont="1" applyFill="1" applyBorder="1" applyAlignment="1">
      <alignment horizontal="right" vertical="center"/>
    </xf>
    <xf numFmtId="176" fontId="22" fillId="2" borderId="7" xfId="5" applyNumberFormat="1" applyFill="1" applyBorder="1" applyAlignment="1">
      <alignment horizontal="left" vertical="center" shrinkToFit="1"/>
    </xf>
    <xf numFmtId="41" fontId="22" fillId="2" borderId="9" xfId="5" applyNumberFormat="1" applyFill="1" applyBorder="1" applyAlignment="1">
      <alignment horizontal="right" vertical="center"/>
    </xf>
    <xf numFmtId="176" fontId="22" fillId="2" borderId="25" xfId="5" applyNumberFormat="1" applyFont="1" applyFill="1" applyBorder="1" applyAlignment="1">
      <alignment horizontal="left" vertical="center" shrinkToFit="1"/>
    </xf>
    <xf numFmtId="41" fontId="2" fillId="2" borderId="20" xfId="5" applyNumberFormat="1" applyFont="1" applyFill="1" applyBorder="1" applyAlignment="1">
      <alignment horizontal="right" vertical="center"/>
    </xf>
    <xf numFmtId="41" fontId="2" fillId="2" borderId="79" xfId="5" applyNumberFormat="1" applyFont="1" applyFill="1" applyBorder="1" applyAlignment="1">
      <alignment horizontal="right" vertical="center"/>
    </xf>
    <xf numFmtId="176" fontId="22" fillId="2" borderId="11" xfId="5" applyNumberFormat="1" applyFill="1" applyBorder="1" applyAlignment="1">
      <alignment horizontal="right" vertical="center" shrinkToFit="1"/>
    </xf>
    <xf numFmtId="176" fontId="22" fillId="2" borderId="2" xfId="5" applyNumberFormat="1" applyFill="1" applyBorder="1" applyAlignment="1">
      <alignment horizontal="right" vertical="center" shrinkToFit="1"/>
    </xf>
    <xf numFmtId="176" fontId="22" fillId="2" borderId="6" xfId="5" applyNumberFormat="1" applyFill="1" applyBorder="1" applyAlignment="1">
      <alignment horizontal="right" vertical="center" shrinkToFit="1"/>
    </xf>
    <xf numFmtId="41" fontId="22" fillId="2" borderId="8" xfId="5" applyNumberFormat="1" applyFill="1" applyBorder="1" applyAlignment="1">
      <alignment horizontal="right" vertical="center"/>
    </xf>
    <xf numFmtId="177" fontId="22" fillId="2" borderId="110" xfId="1" applyNumberFormat="1" applyFill="1" applyBorder="1" applyAlignment="1">
      <alignment horizontal="right" vertical="center" wrapText="1"/>
    </xf>
    <xf numFmtId="176" fontId="22" fillId="2" borderId="7" xfId="5" applyNumberFormat="1" applyFill="1" applyBorder="1" applyAlignment="1">
      <alignment horizontal="right" vertical="center" shrinkToFit="1"/>
    </xf>
    <xf numFmtId="0" fontId="2" fillId="2" borderId="92" xfId="5" applyFont="1" applyFill="1" applyBorder="1" applyAlignment="1">
      <alignment horizontal="left" wrapText="1"/>
    </xf>
    <xf numFmtId="176" fontId="22" fillId="2" borderId="25" xfId="5" applyNumberFormat="1" applyFill="1" applyBorder="1" applyAlignment="1">
      <alignment horizontal="right" vertical="center" shrinkToFit="1"/>
    </xf>
    <xf numFmtId="41" fontId="22" fillId="2" borderId="27" xfId="5" applyNumberFormat="1" applyFill="1" applyBorder="1" applyAlignment="1">
      <alignment horizontal="right" vertical="center"/>
    </xf>
    <xf numFmtId="41" fontId="22" fillId="2" borderId="21" xfId="5" applyNumberFormat="1" applyFill="1" applyBorder="1" applyAlignment="1">
      <alignment horizontal="right" vertical="center"/>
    </xf>
    <xf numFmtId="176" fontId="22" fillId="2" borderId="12" xfId="5" applyNumberFormat="1" applyFill="1" applyBorder="1" applyAlignment="1">
      <alignment horizontal="right" vertical="center"/>
    </xf>
    <xf numFmtId="176" fontId="22" fillId="2" borderId="22" xfId="5" applyNumberFormat="1" applyFill="1" applyBorder="1" applyAlignment="1">
      <alignment horizontal="left" vertical="center" shrinkToFit="1"/>
    </xf>
    <xf numFmtId="41" fontId="22" fillId="2" borderId="23" xfId="5" applyNumberFormat="1" applyFill="1" applyBorder="1" applyAlignment="1">
      <alignment horizontal="right" vertical="center"/>
    </xf>
    <xf numFmtId="176" fontId="22" fillId="2" borderId="24" xfId="5" applyNumberFormat="1" applyFill="1" applyBorder="1" applyAlignment="1">
      <alignment horizontal="left" vertical="center" shrinkToFit="1"/>
    </xf>
    <xf numFmtId="177" fontId="22" fillId="2" borderId="1" xfId="1" applyNumberFormat="1" applyFill="1" applyBorder="1" applyAlignment="1">
      <alignment horizontal="right" vertical="center" wrapText="1"/>
    </xf>
    <xf numFmtId="176" fontId="22" fillId="2" borderId="25" xfId="5" applyNumberFormat="1" applyFill="1" applyBorder="1" applyAlignment="1">
      <alignment horizontal="left" vertical="center" shrinkToFit="1"/>
    </xf>
    <xf numFmtId="176" fontId="22" fillId="2" borderId="9" xfId="5" applyNumberFormat="1" applyFill="1" applyBorder="1" applyAlignment="1">
      <alignment horizontal="right" vertical="center"/>
    </xf>
    <xf numFmtId="41" fontId="22" fillId="2" borderId="30" xfId="5" applyNumberFormat="1" applyFill="1" applyBorder="1" applyAlignment="1">
      <alignment horizontal="right" vertical="center"/>
    </xf>
    <xf numFmtId="176" fontId="22" fillId="2" borderId="40" xfId="5" applyNumberFormat="1" applyFill="1" applyBorder="1" applyAlignment="1">
      <alignment horizontal="right" vertical="center" shrinkToFit="1"/>
    </xf>
    <xf numFmtId="41" fontId="2" fillId="4" borderId="45" xfId="5" applyNumberFormat="1" applyFont="1" applyFill="1" applyBorder="1" applyAlignment="1">
      <alignment horizontal="right" vertical="center"/>
    </xf>
    <xf numFmtId="177" fontId="22" fillId="4" borderId="46" xfId="5" applyNumberFormat="1" applyFill="1" applyBorder="1" applyAlignment="1">
      <alignment horizontal="right" vertical="center"/>
    </xf>
    <xf numFmtId="176" fontId="2" fillId="4" borderId="16" xfId="5" applyNumberFormat="1" applyFont="1" applyFill="1" applyBorder="1" applyAlignment="1">
      <alignment horizontal="right" vertical="center"/>
    </xf>
    <xf numFmtId="0" fontId="2" fillId="2" borderId="54" xfId="5" applyFont="1" applyFill="1" applyBorder="1">
      <alignment vertical="center"/>
    </xf>
    <xf numFmtId="177" fontId="22" fillId="2" borderId="83" xfId="5" applyNumberFormat="1" applyFill="1" applyBorder="1" applyAlignment="1">
      <alignment horizontal="right" vertical="center"/>
    </xf>
    <xf numFmtId="176" fontId="27" fillId="11" borderId="5" xfId="5" applyNumberFormat="1" applyFont="1" applyFill="1" applyBorder="1" applyAlignment="1">
      <alignment horizontal="center" vertical="center" shrinkToFit="1"/>
    </xf>
    <xf numFmtId="177" fontId="22" fillId="2" borderId="42" xfId="5" applyNumberFormat="1" applyFill="1" applyBorder="1" applyAlignment="1">
      <alignment horizontal="right" vertical="center"/>
    </xf>
    <xf numFmtId="41" fontId="22" fillId="2" borderId="4" xfId="1" applyFill="1" applyBorder="1" applyAlignment="1">
      <alignment horizontal="right" vertical="center"/>
    </xf>
    <xf numFmtId="177" fontId="22" fillId="2" borderId="78" xfId="5" applyNumberFormat="1" applyFill="1" applyBorder="1" applyAlignment="1">
      <alignment horizontal="right" vertical="center"/>
    </xf>
    <xf numFmtId="176" fontId="29" fillId="11" borderId="5" xfId="5" applyNumberFormat="1" applyFont="1" applyFill="1" applyBorder="1" applyAlignment="1">
      <alignment horizontal="center" vertical="center" shrinkToFit="1"/>
    </xf>
    <xf numFmtId="176" fontId="22" fillId="2" borderId="21" xfId="5" applyNumberFormat="1" applyFill="1" applyBorder="1" applyAlignment="1">
      <alignment horizontal="right" vertical="center"/>
    </xf>
    <xf numFmtId="0" fontId="22" fillId="2" borderId="141" xfId="5" applyFill="1" applyBorder="1" applyAlignment="1">
      <alignment vertical="top" wrapText="1"/>
    </xf>
    <xf numFmtId="176" fontId="22" fillId="2" borderId="19" xfId="5" applyNumberFormat="1" applyFill="1" applyBorder="1" applyAlignment="1">
      <alignment horizontal="right" vertical="center"/>
    </xf>
    <xf numFmtId="176" fontId="22" fillId="2" borderId="23" xfId="5" applyNumberFormat="1" applyFill="1" applyBorder="1" applyAlignment="1">
      <alignment horizontal="right" vertical="center"/>
    </xf>
    <xf numFmtId="176" fontId="27" fillId="11" borderId="24" xfId="5" applyNumberFormat="1" applyFont="1" applyFill="1" applyBorder="1" applyAlignment="1">
      <alignment horizontal="center" vertical="center" shrinkToFit="1"/>
    </xf>
    <xf numFmtId="41" fontId="22" fillId="2" borderId="3" xfId="1" applyFill="1" applyBorder="1" applyAlignment="1">
      <alignment horizontal="right" vertical="center"/>
    </xf>
    <xf numFmtId="176" fontId="27" fillId="11" borderId="6" xfId="5" applyNumberFormat="1" applyFont="1" applyFill="1" applyBorder="1" applyAlignment="1">
      <alignment horizontal="center" vertical="center" shrinkToFit="1"/>
    </xf>
    <xf numFmtId="41" fontId="22" fillId="2" borderId="63" xfId="1" applyFill="1" applyBorder="1" applyAlignment="1">
      <alignment horizontal="right" vertical="center"/>
    </xf>
    <xf numFmtId="0" fontId="2" fillId="2" borderId="67" xfId="5" applyFont="1" applyFill="1" applyBorder="1" applyAlignment="1">
      <alignment horizontal="left" vertical="top" wrapText="1"/>
    </xf>
    <xf numFmtId="41" fontId="2" fillId="2" borderId="150" xfId="5" applyNumberFormat="1" applyFont="1" applyFill="1" applyBorder="1" applyAlignment="1">
      <alignment horizontal="right" vertical="center"/>
    </xf>
    <xf numFmtId="41" fontId="2" fillId="2" borderId="74" xfId="5" applyNumberFormat="1" applyFont="1" applyFill="1" applyBorder="1" applyAlignment="1">
      <alignment horizontal="right" vertical="center"/>
    </xf>
    <xf numFmtId="177" fontId="2" fillId="2" borderId="42" xfId="5" applyNumberFormat="1" applyFont="1" applyFill="1" applyBorder="1" applyAlignment="1">
      <alignment horizontal="right" vertical="center"/>
    </xf>
    <xf numFmtId="0" fontId="2" fillId="2" borderId="26" xfId="5" applyFont="1" applyFill="1" applyBorder="1">
      <alignment vertical="center"/>
    </xf>
    <xf numFmtId="41" fontId="2" fillId="2" borderId="134" xfId="5" applyNumberFormat="1" applyFont="1" applyFill="1" applyBorder="1" applyAlignment="1">
      <alignment horizontal="right" vertical="center"/>
    </xf>
    <xf numFmtId="41" fontId="2" fillId="2" borderId="118" xfId="5" applyNumberFormat="1" applyFont="1" applyFill="1" applyBorder="1" applyAlignment="1">
      <alignment horizontal="right" vertical="center"/>
    </xf>
    <xf numFmtId="176" fontId="29" fillId="11" borderId="11" xfId="5" applyNumberFormat="1" applyFont="1" applyFill="1" applyBorder="1" applyAlignment="1">
      <alignment horizontal="center" vertical="center" shrinkToFit="1"/>
    </xf>
    <xf numFmtId="177" fontId="22" fillId="2" borderId="143" xfId="5" applyNumberFormat="1" applyFill="1" applyBorder="1" applyAlignment="1">
      <alignment horizontal="right" vertical="center"/>
    </xf>
    <xf numFmtId="176" fontId="2" fillId="2" borderId="9" xfId="5" applyNumberFormat="1" applyFont="1" applyFill="1" applyBorder="1" applyAlignment="1">
      <alignment horizontal="right" vertical="center"/>
    </xf>
    <xf numFmtId="176" fontId="2" fillId="2" borderId="19" xfId="5" applyNumberFormat="1" applyFont="1" applyFill="1" applyBorder="1" applyAlignment="1">
      <alignment horizontal="right" vertical="center"/>
    </xf>
    <xf numFmtId="177" fontId="22" fillId="2" borderId="144" xfId="5" applyNumberFormat="1" applyFill="1" applyBorder="1" applyAlignment="1">
      <alignment horizontal="right" vertical="center"/>
    </xf>
    <xf numFmtId="176" fontId="27" fillId="11" borderId="171" xfId="5" applyNumberFormat="1" applyFont="1" applyFill="1" applyBorder="1" applyAlignment="1">
      <alignment horizontal="center" vertical="center" shrinkToFit="1"/>
    </xf>
    <xf numFmtId="41" fontId="2" fillId="2" borderId="151" xfId="5" applyNumberFormat="1" applyFont="1" applyFill="1" applyBorder="1" applyAlignment="1">
      <alignment horizontal="right" vertical="center"/>
    </xf>
    <xf numFmtId="177" fontId="22" fillId="2" borderId="79" xfId="5" applyNumberFormat="1" applyFill="1" applyBorder="1" applyAlignment="1">
      <alignment horizontal="right" vertical="center"/>
    </xf>
    <xf numFmtId="176" fontId="27" fillId="11" borderId="172" xfId="5" applyNumberFormat="1" applyFont="1" applyFill="1" applyBorder="1" applyAlignment="1">
      <alignment horizontal="center" vertical="center" shrinkToFit="1"/>
    </xf>
    <xf numFmtId="0" fontId="22" fillId="2" borderId="1" xfId="5" applyFill="1" applyBorder="1" applyAlignment="1">
      <alignment horizontal="left" vertical="top"/>
    </xf>
    <xf numFmtId="176" fontId="22" fillId="2" borderId="65" xfId="5" applyNumberFormat="1" applyFill="1" applyBorder="1" applyAlignment="1">
      <alignment horizontal="right" vertical="center"/>
    </xf>
    <xf numFmtId="176" fontId="27" fillId="11" borderId="25" xfId="5" applyNumberFormat="1" applyFont="1" applyFill="1" applyBorder="1" applyAlignment="1">
      <alignment horizontal="center" vertical="center" shrinkToFit="1"/>
    </xf>
    <xf numFmtId="176" fontId="22" fillId="2" borderId="67" xfId="5" applyNumberFormat="1" applyFill="1" applyBorder="1" applyAlignment="1">
      <alignment horizontal="right" vertical="center"/>
    </xf>
    <xf numFmtId="176" fontId="22" fillId="2" borderId="63" xfId="5" applyNumberFormat="1" applyFill="1" applyBorder="1" applyAlignment="1">
      <alignment horizontal="right" vertical="center"/>
    </xf>
    <xf numFmtId="0" fontId="2" fillId="2" borderId="8" xfId="5" applyFont="1" applyFill="1" applyBorder="1" applyAlignment="1">
      <alignment horizontal="left" vertical="top"/>
    </xf>
    <xf numFmtId="41" fontId="2" fillId="2" borderId="69" xfId="5" applyNumberFormat="1" applyFont="1" applyFill="1" applyBorder="1" applyAlignment="1">
      <alignment horizontal="right" vertical="center"/>
    </xf>
    <xf numFmtId="177" fontId="2" fillId="2" borderId="78" xfId="5" applyNumberFormat="1" applyFont="1" applyFill="1" applyBorder="1" applyAlignment="1">
      <alignment horizontal="right" vertical="center"/>
    </xf>
    <xf numFmtId="176" fontId="27" fillId="11" borderId="7" xfId="5" applyNumberFormat="1" applyFont="1" applyFill="1" applyBorder="1" applyAlignment="1">
      <alignment horizontal="center" vertical="center" shrinkToFit="1"/>
    </xf>
    <xf numFmtId="41" fontId="22" fillId="2" borderId="63" xfId="5" applyNumberFormat="1" applyFill="1" applyBorder="1" applyAlignment="1">
      <alignment horizontal="right" vertical="center"/>
    </xf>
    <xf numFmtId="41" fontId="22" fillId="2" borderId="69" xfId="5" applyNumberFormat="1" applyFill="1" applyBorder="1" applyAlignment="1">
      <alignment horizontal="right" vertical="center"/>
    </xf>
    <xf numFmtId="177" fontId="22" fillId="2" borderId="130" xfId="5" applyNumberFormat="1" applyFill="1" applyBorder="1" applyAlignment="1">
      <alignment horizontal="right" vertical="center"/>
    </xf>
    <xf numFmtId="176" fontId="29" fillId="11" borderId="7" xfId="5" applyNumberFormat="1" applyFont="1" applyFill="1" applyBorder="1" applyAlignment="1">
      <alignment horizontal="center" vertical="center" shrinkToFit="1"/>
    </xf>
    <xf numFmtId="41" fontId="22" fillId="2" borderId="149" xfId="5" applyNumberFormat="1" applyFill="1" applyBorder="1" applyAlignment="1">
      <alignment horizontal="right" vertical="center"/>
    </xf>
    <xf numFmtId="41" fontId="22" fillId="2" borderId="151" xfId="5" applyNumberFormat="1" applyFill="1" applyBorder="1" applyAlignment="1">
      <alignment horizontal="right" vertical="center"/>
    </xf>
    <xf numFmtId="176" fontId="27" fillId="11" borderId="11" xfId="5" applyNumberFormat="1" applyFont="1" applyFill="1" applyBorder="1" applyAlignment="1">
      <alignment horizontal="center" vertical="center" shrinkToFit="1"/>
    </xf>
    <xf numFmtId="41" fontId="22" fillId="2" borderId="148" xfId="5" applyNumberFormat="1" applyFill="1" applyBorder="1" applyAlignment="1">
      <alignment horizontal="right" vertical="center"/>
    </xf>
    <xf numFmtId="41" fontId="22" fillId="2" borderId="76" xfId="5" applyNumberFormat="1" applyFill="1" applyBorder="1" applyAlignment="1">
      <alignment horizontal="right" vertical="center"/>
    </xf>
    <xf numFmtId="41" fontId="27" fillId="11" borderId="5" xfId="5" applyNumberFormat="1" applyFont="1" applyFill="1" applyBorder="1" applyAlignment="1">
      <alignment horizontal="center" vertical="center" shrinkToFit="1"/>
    </xf>
    <xf numFmtId="176" fontId="22" fillId="2" borderId="148" xfId="5" applyNumberFormat="1" applyFill="1" applyBorder="1" applyAlignment="1">
      <alignment horizontal="right" vertical="center"/>
    </xf>
    <xf numFmtId="41" fontId="22" fillId="2" borderId="134" xfId="5" applyNumberFormat="1" applyFill="1" applyBorder="1" applyAlignment="1">
      <alignment horizontal="right" vertical="center"/>
    </xf>
    <xf numFmtId="41" fontId="22" fillId="2" borderId="118" xfId="5" applyNumberFormat="1" applyFill="1" applyBorder="1" applyAlignment="1">
      <alignment horizontal="right" vertical="center"/>
    </xf>
    <xf numFmtId="41" fontId="22" fillId="2" borderId="1" xfId="1" applyFill="1" applyBorder="1" applyAlignment="1">
      <alignment horizontal="center" vertical="center" wrapText="1"/>
    </xf>
    <xf numFmtId="41" fontId="22" fillId="2" borderId="114" xfId="1" applyFill="1" applyBorder="1" applyAlignment="1">
      <alignment horizontal="center" vertical="center" wrapText="1"/>
    </xf>
    <xf numFmtId="177" fontId="22" fillId="2" borderId="83" xfId="5" applyNumberFormat="1" applyFill="1" applyBorder="1" applyAlignment="1">
      <alignment horizontal="center" vertical="center"/>
    </xf>
    <xf numFmtId="176" fontId="27" fillId="11" borderId="47" xfId="5" applyNumberFormat="1" applyFont="1" applyFill="1" applyBorder="1" applyAlignment="1">
      <alignment horizontal="center" vertical="center" shrinkToFit="1"/>
    </xf>
    <xf numFmtId="41" fontId="22" fillId="2" borderId="9" xfId="1" applyFill="1" applyBorder="1" applyAlignment="1">
      <alignment horizontal="center" vertical="center" wrapText="1"/>
    </xf>
    <xf numFmtId="41" fontId="22" fillId="2" borderId="67" xfId="1" applyFill="1" applyBorder="1" applyAlignment="1">
      <alignment horizontal="center" vertical="center" wrapText="1"/>
    </xf>
    <xf numFmtId="177" fontId="22" fillId="2" borderId="42" xfId="5" applyNumberFormat="1" applyFill="1" applyBorder="1" applyAlignment="1">
      <alignment horizontal="center" vertical="center"/>
    </xf>
    <xf numFmtId="176" fontId="27" fillId="11" borderId="132" xfId="5" applyNumberFormat="1" applyFont="1" applyFill="1" applyBorder="1" applyAlignment="1">
      <alignment horizontal="right" vertical="center"/>
    </xf>
    <xf numFmtId="177" fontId="2" fillId="2" borderId="79" xfId="5" applyNumberFormat="1" applyFont="1" applyFill="1" applyBorder="1" applyAlignment="1">
      <alignment horizontal="center" vertical="center"/>
    </xf>
    <xf numFmtId="176" fontId="27" fillId="11" borderId="173" xfId="5" applyNumberFormat="1" applyFont="1" applyFill="1" applyBorder="1" applyAlignment="1">
      <alignment horizontal="right" vertical="center"/>
    </xf>
    <xf numFmtId="177" fontId="22" fillId="2" borderId="4" xfId="5" applyNumberFormat="1" applyFill="1" applyBorder="1" applyAlignment="1">
      <alignment horizontal="center" vertical="center"/>
    </xf>
    <xf numFmtId="177" fontId="22" fillId="2" borderId="36" xfId="5" applyNumberFormat="1" applyFill="1" applyBorder="1" applyAlignment="1">
      <alignment horizontal="center" vertical="center"/>
    </xf>
    <xf numFmtId="176" fontId="27" fillId="11" borderId="133" xfId="5" applyNumberFormat="1" applyFont="1" applyFill="1" applyBorder="1" applyAlignment="1">
      <alignment horizontal="right" vertical="center"/>
    </xf>
    <xf numFmtId="177" fontId="2" fillId="2" borderId="10" xfId="5" applyNumberFormat="1" applyFont="1" applyFill="1" applyBorder="1" applyAlignment="1">
      <alignment horizontal="center" vertical="center"/>
    </xf>
    <xf numFmtId="176" fontId="27" fillId="11" borderId="172" xfId="5" applyNumberFormat="1" applyFont="1" applyFill="1" applyBorder="1" applyAlignment="1">
      <alignment horizontal="right" vertical="center"/>
    </xf>
    <xf numFmtId="0" fontId="2" fillId="6" borderId="18" xfId="5" applyFont="1" applyFill="1" applyBorder="1" applyAlignment="1">
      <alignment vertical="top" wrapText="1"/>
    </xf>
    <xf numFmtId="0" fontId="22" fillId="6" borderId="51" xfId="5" applyFill="1" applyBorder="1" applyAlignment="1">
      <alignment vertical="top" wrapText="1"/>
    </xf>
    <xf numFmtId="0" fontId="22" fillId="6" borderId="75" xfId="5" applyFill="1" applyBorder="1" applyAlignment="1">
      <alignment vertical="top" wrapText="1"/>
    </xf>
    <xf numFmtId="176" fontId="22" fillId="2" borderId="27" xfId="5" applyNumberFormat="1" applyFill="1" applyBorder="1" applyAlignment="1">
      <alignment horizontal="right" vertical="center"/>
    </xf>
    <xf numFmtId="176" fontId="22" fillId="2" borderId="77" xfId="5" applyNumberFormat="1" applyFill="1" applyBorder="1" applyAlignment="1">
      <alignment horizontal="right" vertical="center"/>
    </xf>
    <xf numFmtId="177" fontId="2" fillId="2" borderId="134" xfId="5" applyNumberFormat="1" applyFont="1" applyFill="1" applyBorder="1" applyAlignment="1">
      <alignment horizontal="right" vertical="center"/>
    </xf>
    <xf numFmtId="176" fontId="22" fillId="2" borderId="47" xfId="5" applyNumberFormat="1" applyFill="1" applyBorder="1" applyAlignment="1">
      <alignment horizontal="right" vertical="center" shrinkToFit="1"/>
    </xf>
    <xf numFmtId="177" fontId="3" fillId="4" borderId="46" xfId="5" applyNumberFormat="1" applyFont="1" applyFill="1" applyBorder="1" applyAlignment="1">
      <alignment horizontal="right" vertical="center"/>
    </xf>
    <xf numFmtId="0" fontId="34" fillId="0" borderId="0" xfId="8" applyFont="1" applyAlignment="1">
      <alignment vertical="center"/>
    </xf>
    <xf numFmtId="0" fontId="30" fillId="0" borderId="0" xfId="8" applyFont="1" applyAlignment="1"/>
    <xf numFmtId="0" fontId="35" fillId="15" borderId="178" xfId="8" applyFont="1" applyFill="1" applyBorder="1" applyAlignment="1">
      <alignment horizontal="center" vertical="center" wrapText="1"/>
    </xf>
    <xf numFmtId="0" fontId="35" fillId="15" borderId="179" xfId="8" applyFont="1" applyFill="1" applyBorder="1" applyAlignment="1">
      <alignment horizontal="center" vertical="center" wrapText="1"/>
    </xf>
    <xf numFmtId="0" fontId="41" fillId="14" borderId="52" xfId="8" applyFont="1" applyFill="1" applyBorder="1" applyAlignment="1">
      <alignment horizontal="left" vertical="center" wrapText="1"/>
    </xf>
    <xf numFmtId="180" fontId="41" fillId="14" borderId="52" xfId="8" applyNumberFormat="1" applyFont="1" applyFill="1" applyBorder="1" applyAlignment="1">
      <alignment horizontal="right" vertical="center" wrapText="1"/>
    </xf>
    <xf numFmtId="177" fontId="41" fillId="14" borderId="52" xfId="8" applyNumberFormat="1" applyFont="1" applyFill="1" applyBorder="1" applyAlignment="1">
      <alignment horizontal="right" vertical="center" wrapText="1"/>
    </xf>
    <xf numFmtId="0" fontId="41" fillId="14" borderId="43" xfId="8" applyFont="1" applyFill="1" applyBorder="1" applyAlignment="1">
      <alignment horizontal="left" vertical="center" wrapText="1"/>
    </xf>
    <xf numFmtId="180" fontId="41" fillId="14" borderId="43" xfId="8" applyNumberFormat="1" applyFont="1" applyFill="1" applyBorder="1" applyAlignment="1">
      <alignment horizontal="right" vertical="center" wrapText="1"/>
    </xf>
    <xf numFmtId="180" fontId="41" fillId="14" borderId="4" xfId="8" applyNumberFormat="1" applyFont="1" applyFill="1" applyBorder="1" applyAlignment="1">
      <alignment horizontal="right" vertical="center" wrapText="1"/>
    </xf>
    <xf numFmtId="177" fontId="41" fillId="14" borderId="4" xfId="8" applyNumberFormat="1" applyFont="1" applyFill="1" applyBorder="1" applyAlignment="1">
      <alignment horizontal="right" vertical="center" wrapText="1"/>
    </xf>
    <xf numFmtId="180" fontId="40" fillId="14" borderId="184" xfId="8" applyNumberFormat="1" applyFont="1" applyFill="1" applyBorder="1" applyAlignment="1">
      <alignment horizontal="right" vertical="center" wrapText="1"/>
    </xf>
    <xf numFmtId="177" fontId="40" fillId="14" borderId="52" xfId="8" applyNumberFormat="1" applyFont="1" applyFill="1" applyBorder="1" applyAlignment="1">
      <alignment horizontal="right" vertical="center" wrapText="1"/>
    </xf>
    <xf numFmtId="0" fontId="41" fillId="14" borderId="52" xfId="8" applyFont="1" applyFill="1" applyBorder="1" applyAlignment="1">
      <alignment vertical="center" wrapText="1"/>
    </xf>
    <xf numFmtId="0" fontId="41" fillId="14" borderId="140" xfId="8" applyFont="1" applyFill="1" applyBorder="1" applyAlignment="1">
      <alignment vertical="center" wrapText="1"/>
    </xf>
    <xf numFmtId="180" fontId="41" fillId="14" borderId="44" xfId="8" applyNumberFormat="1" applyFont="1" applyFill="1" applyBorder="1" applyAlignment="1">
      <alignment horizontal="right" vertical="center" wrapText="1"/>
    </xf>
    <xf numFmtId="0" fontId="41" fillId="14" borderId="176" xfId="8" applyFont="1" applyFill="1" applyBorder="1" applyAlignment="1">
      <alignment horizontal="left" vertical="center" wrapText="1"/>
    </xf>
    <xf numFmtId="180" fontId="41" fillId="14" borderId="176" xfId="8" applyNumberFormat="1" applyFont="1" applyFill="1" applyBorder="1" applyAlignment="1">
      <alignment horizontal="right" vertical="center" wrapText="1"/>
    </xf>
    <xf numFmtId="180" fontId="40" fillId="14" borderId="182" xfId="8" applyNumberFormat="1" applyFont="1" applyFill="1" applyBorder="1" applyAlignment="1">
      <alignment horizontal="right" vertical="center" wrapText="1"/>
    </xf>
    <xf numFmtId="0" fontId="41" fillId="14" borderId="4" xfId="8" applyFont="1" applyFill="1" applyBorder="1" applyAlignment="1">
      <alignment vertical="center"/>
    </xf>
    <xf numFmtId="0" fontId="41" fillId="14" borderId="4" xfId="8" applyFont="1" applyFill="1" applyBorder="1" applyAlignment="1">
      <alignment horizontal="left" vertical="center" wrapText="1"/>
    </xf>
    <xf numFmtId="0" fontId="41" fillId="14" borderId="140" xfId="8" applyFont="1" applyFill="1" applyBorder="1" applyAlignment="1">
      <alignment horizontal="left" vertical="center" wrapText="1"/>
    </xf>
    <xf numFmtId="180" fontId="40" fillId="16" borderId="184" xfId="8" applyNumberFormat="1" applyFont="1" applyFill="1" applyBorder="1" applyAlignment="1">
      <alignment horizontal="right" vertical="center" wrapText="1"/>
    </xf>
    <xf numFmtId="0" fontId="35" fillId="14" borderId="188" xfId="8" applyFont="1" applyFill="1" applyBorder="1" applyAlignment="1">
      <alignment horizontal="left" vertical="center"/>
    </xf>
    <xf numFmtId="180" fontId="35" fillId="14" borderId="188" xfId="8" applyNumberFormat="1" applyFont="1" applyFill="1" applyBorder="1" applyAlignment="1">
      <alignment horizontal="left" vertical="center"/>
    </xf>
    <xf numFmtId="0" fontId="40" fillId="15" borderId="178" xfId="8" applyFont="1" applyFill="1" applyBorder="1" applyAlignment="1">
      <alignment horizontal="center" vertical="center" wrapText="1"/>
    </xf>
    <xf numFmtId="0" fontId="40" fillId="15" borderId="179" xfId="8" applyFont="1" applyFill="1" applyBorder="1" applyAlignment="1">
      <alignment horizontal="center" vertical="center" wrapText="1"/>
    </xf>
    <xf numFmtId="0" fontId="41" fillId="14" borderId="4" xfId="8" applyFont="1" applyFill="1" applyBorder="1" applyAlignment="1">
      <alignment vertical="center" wrapText="1"/>
    </xf>
    <xf numFmtId="177" fontId="41" fillId="14" borderId="42" xfId="8" applyNumberFormat="1" applyFont="1" applyFill="1" applyBorder="1" applyAlignment="1">
      <alignment horizontal="right" vertical="center" wrapText="1"/>
    </xf>
    <xf numFmtId="0" fontId="42" fillId="5" borderId="82" xfId="8" applyFont="1" applyFill="1" applyBorder="1" applyAlignment="1">
      <alignment horizontal="left" vertical="top" wrapText="1"/>
    </xf>
    <xf numFmtId="0" fontId="41" fillId="14" borderId="36" xfId="8" applyFont="1" applyFill="1" applyBorder="1" applyAlignment="1">
      <alignment vertical="center" wrapText="1"/>
    </xf>
    <xf numFmtId="0" fontId="42" fillId="5" borderId="38" xfId="8" applyFont="1" applyFill="1" applyBorder="1" applyAlignment="1">
      <alignment horizontal="left" vertical="center" wrapText="1"/>
    </xf>
    <xf numFmtId="0" fontId="42" fillId="5" borderId="38" xfId="8" applyFont="1" applyFill="1" applyBorder="1" applyAlignment="1">
      <alignment vertical="center" wrapText="1"/>
    </xf>
    <xf numFmtId="177" fontId="41" fillId="14" borderId="191" xfId="8" applyNumberFormat="1" applyFont="1" applyFill="1" applyBorder="1" applyAlignment="1">
      <alignment horizontal="right" vertical="center" wrapText="1"/>
    </xf>
    <xf numFmtId="0" fontId="40" fillId="14" borderId="184" xfId="8" applyFont="1" applyFill="1" applyBorder="1" applyAlignment="1">
      <alignment horizontal="center" vertical="center" wrapText="1"/>
    </xf>
    <xf numFmtId="177" fontId="40" fillId="14" borderId="191" xfId="8" applyNumberFormat="1" applyFont="1" applyFill="1" applyBorder="1" applyAlignment="1">
      <alignment horizontal="right" vertical="center" wrapText="1"/>
    </xf>
    <xf numFmtId="176" fontId="40" fillId="14" borderId="187" xfId="8" applyNumberFormat="1" applyFont="1" applyFill="1" applyBorder="1" applyAlignment="1">
      <alignment horizontal="right" vertical="center" wrapText="1"/>
    </xf>
    <xf numFmtId="180" fontId="41" fillId="14" borderId="42" xfId="8" applyNumberFormat="1" applyFont="1" applyFill="1" applyBorder="1" applyAlignment="1">
      <alignment horizontal="right" vertical="center" wrapText="1"/>
    </xf>
    <xf numFmtId="0" fontId="42" fillId="5" borderId="192" xfId="8" applyFont="1" applyFill="1" applyBorder="1" applyAlignment="1">
      <alignment vertical="top" wrapText="1"/>
    </xf>
    <xf numFmtId="180" fontId="41" fillId="5" borderId="140" xfId="8" applyNumberFormat="1" applyFont="1" applyFill="1" applyBorder="1" applyAlignment="1">
      <alignment vertical="center" wrapText="1"/>
    </xf>
    <xf numFmtId="179" fontId="40" fillId="14" borderId="187" xfId="8" applyNumberFormat="1" applyFont="1" applyFill="1" applyBorder="1" applyAlignment="1">
      <alignment horizontal="right" vertical="center" wrapText="1"/>
    </xf>
    <xf numFmtId="180" fontId="42" fillId="0" borderId="193" xfId="8" applyNumberFormat="1" applyFont="1" applyBorder="1" applyAlignment="1">
      <alignment vertical="center" wrapText="1"/>
    </xf>
    <xf numFmtId="180" fontId="42" fillId="0" borderId="36" xfId="8" applyNumberFormat="1" applyFont="1" applyBorder="1" applyAlignment="1">
      <alignment vertical="center" wrapText="1"/>
    </xf>
    <xf numFmtId="0" fontId="42" fillId="5" borderId="194" xfId="8" applyFont="1" applyFill="1" applyBorder="1" applyAlignment="1">
      <alignment vertical="center" wrapText="1"/>
    </xf>
    <xf numFmtId="179" fontId="45" fillId="5" borderId="195" xfId="8" applyNumberFormat="1" applyFont="1" applyFill="1" applyBorder="1" applyAlignment="1">
      <alignment horizontal="right" vertical="top" wrapText="1"/>
    </xf>
    <xf numFmtId="180" fontId="40" fillId="14" borderId="191" xfId="8" applyNumberFormat="1" applyFont="1" applyFill="1" applyBorder="1" applyAlignment="1">
      <alignment horizontal="right" vertical="center" wrapText="1"/>
    </xf>
    <xf numFmtId="179" fontId="40" fillId="14" borderId="195" xfId="8" applyNumberFormat="1" applyFont="1" applyFill="1" applyBorder="1" applyAlignment="1">
      <alignment horizontal="right" vertical="center" wrapText="1"/>
    </xf>
    <xf numFmtId="180" fontId="41" fillId="5" borderId="176" xfId="8" applyNumberFormat="1" applyFont="1" applyFill="1" applyBorder="1" applyAlignment="1">
      <alignment horizontal="right" vertical="center" wrapText="1"/>
    </xf>
    <xf numFmtId="0" fontId="41" fillId="5" borderId="200" xfId="8" applyFont="1" applyFill="1" applyBorder="1" applyAlignment="1">
      <alignment vertical="center" wrapText="1"/>
    </xf>
    <xf numFmtId="180" fontId="40" fillId="5" borderId="184" xfId="8" applyNumberFormat="1" applyFont="1" applyFill="1" applyBorder="1" applyAlignment="1">
      <alignment horizontal="right" vertical="center" wrapText="1"/>
    </xf>
    <xf numFmtId="180" fontId="41" fillId="14" borderId="184" xfId="8" applyNumberFormat="1" applyFont="1" applyFill="1" applyBorder="1" applyAlignment="1">
      <alignment horizontal="right" vertical="center" wrapText="1"/>
    </xf>
    <xf numFmtId="0" fontId="41" fillId="5" borderId="187" xfId="8" applyFont="1" applyFill="1" applyBorder="1" applyAlignment="1">
      <alignment vertical="center" wrapText="1"/>
    </xf>
    <xf numFmtId="0" fontId="41" fillId="14" borderId="176" xfId="8" applyFont="1" applyFill="1" applyBorder="1" applyAlignment="1">
      <alignment vertical="center" wrapText="1"/>
    </xf>
    <xf numFmtId="180" fontId="41" fillId="5" borderId="181" xfId="8" applyNumberFormat="1" applyFont="1" applyFill="1" applyBorder="1" applyAlignment="1">
      <alignment vertical="center" wrapText="1"/>
    </xf>
    <xf numFmtId="179" fontId="41" fillId="5" borderId="200" xfId="8" applyNumberFormat="1" applyFont="1" applyFill="1" applyBorder="1" applyAlignment="1">
      <alignment vertical="center" wrapText="1"/>
    </xf>
    <xf numFmtId="179" fontId="41" fillId="14" borderId="200" xfId="8" applyNumberFormat="1" applyFont="1" applyFill="1" applyBorder="1" applyAlignment="1">
      <alignment horizontal="right" vertical="center" wrapText="1"/>
    </xf>
    <xf numFmtId="0" fontId="41" fillId="14" borderId="43" xfId="8" applyFont="1" applyFill="1" applyBorder="1" applyAlignment="1">
      <alignment vertical="center" wrapText="1"/>
    </xf>
    <xf numFmtId="179" fontId="41" fillId="14" borderId="201" xfId="8" applyNumberFormat="1" applyFont="1" applyFill="1" applyBorder="1" applyAlignment="1">
      <alignment horizontal="right" vertical="center" wrapText="1"/>
    </xf>
    <xf numFmtId="180" fontId="40" fillId="16" borderId="183" xfId="8" applyNumberFormat="1" applyFont="1" applyFill="1" applyBorder="1" applyAlignment="1">
      <alignment vertical="center" wrapText="1"/>
    </xf>
    <xf numFmtId="176" fontId="40" fillId="16" borderId="187" xfId="8" applyNumberFormat="1" applyFont="1" applyFill="1" applyBorder="1" applyAlignment="1">
      <alignment horizontal="right" vertical="center" wrapText="1"/>
    </xf>
    <xf numFmtId="0" fontId="41" fillId="14" borderId="202" xfId="8" applyFont="1" applyFill="1" applyBorder="1" applyAlignment="1">
      <alignment horizontal="left" vertical="center"/>
    </xf>
    <xf numFmtId="0" fontId="41" fillId="14" borderId="107" xfId="8" applyFont="1" applyFill="1" applyBorder="1" applyAlignment="1">
      <alignment vertical="center"/>
    </xf>
    <xf numFmtId="0" fontId="41" fillId="14" borderId="106" xfId="8" applyFont="1" applyFill="1" applyBorder="1" applyAlignment="1">
      <alignment vertical="center"/>
    </xf>
    <xf numFmtId="179" fontId="41" fillId="14" borderId="107" xfId="8" applyNumberFormat="1" applyFont="1" applyFill="1" applyBorder="1" applyAlignment="1">
      <alignment vertical="center"/>
    </xf>
    <xf numFmtId="177" fontId="41" fillId="14" borderId="107" xfId="8" applyNumberFormat="1" applyFont="1" applyFill="1" applyBorder="1" applyAlignment="1">
      <alignment vertical="center"/>
    </xf>
    <xf numFmtId="0" fontId="41" fillId="14" borderId="104" xfId="8" applyFont="1" applyFill="1" applyBorder="1" applyAlignment="1">
      <alignment horizontal="left" vertical="center"/>
    </xf>
    <xf numFmtId="0" fontId="41" fillId="14" borderId="104" xfId="8" applyFont="1" applyFill="1" applyBorder="1" applyAlignment="1">
      <alignment vertical="center"/>
    </xf>
    <xf numFmtId="177" fontId="41" fillId="14" borderId="104" xfId="8" applyNumberFormat="1" applyFont="1" applyFill="1" applyBorder="1" applyAlignment="1">
      <alignment vertical="center"/>
    </xf>
    <xf numFmtId="0" fontId="41" fillId="14" borderId="108" xfId="8" applyFont="1" applyFill="1" applyBorder="1" applyAlignment="1">
      <alignment vertical="center"/>
    </xf>
    <xf numFmtId="0" fontId="41" fillId="0" borderId="105" xfId="8" applyFont="1" applyBorder="1" applyAlignment="1">
      <alignment horizontal="left" vertical="center"/>
    </xf>
    <xf numFmtId="0" fontId="41" fillId="0" borderId="105" xfId="8" applyFont="1" applyBorder="1" applyAlignment="1">
      <alignment vertical="center"/>
    </xf>
    <xf numFmtId="177" fontId="41" fillId="0" borderId="105" xfId="8" applyNumberFormat="1" applyFont="1" applyBorder="1" applyAlignment="1">
      <alignment vertical="center"/>
    </xf>
    <xf numFmtId="0" fontId="41" fillId="0" borderId="109" xfId="8" applyFont="1" applyBorder="1" applyAlignment="1">
      <alignment vertical="center"/>
    </xf>
    <xf numFmtId="0" fontId="41" fillId="0" borderId="106" xfId="8" applyFont="1" applyBorder="1" applyAlignment="1">
      <alignment horizontal="left" vertical="center"/>
    </xf>
    <xf numFmtId="0" fontId="41" fillId="0" borderId="0" xfId="8" applyFont="1" applyAlignment="1">
      <alignment vertical="center"/>
    </xf>
    <xf numFmtId="0" fontId="41" fillId="0" borderId="106" xfId="8" applyFont="1" applyBorder="1" applyAlignment="1">
      <alignment vertical="center"/>
    </xf>
    <xf numFmtId="179" fontId="41" fillId="0" borderId="0" xfId="8" applyNumberFormat="1" applyFont="1" applyAlignment="1">
      <alignment vertical="center"/>
    </xf>
    <xf numFmtId="177" fontId="41" fillId="0" borderId="0" xfId="8" applyNumberFormat="1" applyFont="1" applyAlignment="1">
      <alignment vertical="center"/>
    </xf>
    <xf numFmtId="0" fontId="41" fillId="0" borderId="0" xfId="8" applyFont="1" applyAlignment="1">
      <alignment horizontal="left" vertical="center"/>
    </xf>
    <xf numFmtId="177" fontId="41" fillId="14" borderId="176" xfId="8" applyNumberFormat="1" applyFont="1" applyFill="1" applyBorder="1" applyAlignment="1">
      <alignment horizontal="right" vertical="center" wrapText="1"/>
    </xf>
    <xf numFmtId="180" fontId="41" fillId="14" borderId="3" xfId="8" applyNumberFormat="1" applyFont="1" applyFill="1" applyBorder="1" applyAlignment="1">
      <alignment horizontal="right" vertical="center" wrapText="1"/>
    </xf>
    <xf numFmtId="177" fontId="41" fillId="14" borderId="3" xfId="8" applyNumberFormat="1" applyFont="1" applyFill="1" applyBorder="1" applyAlignment="1">
      <alignment horizontal="right" vertical="center" wrapText="1"/>
    </xf>
    <xf numFmtId="41" fontId="22" fillId="2" borderId="3" xfId="3" applyNumberFormat="1" applyFont="1" applyFill="1" applyBorder="1" applyAlignment="1">
      <alignment vertical="top" wrapText="1"/>
    </xf>
    <xf numFmtId="0" fontId="3" fillId="4" borderId="30" xfId="2" applyNumberFormat="1" applyFont="1" applyFill="1" applyBorder="1" applyAlignment="1">
      <alignment horizontal="center" vertical="center" wrapText="1"/>
    </xf>
    <xf numFmtId="0" fontId="22" fillId="2" borderId="3" xfId="2" applyNumberFormat="1" applyFont="1" applyFill="1" applyBorder="1" applyAlignment="1">
      <alignment horizontal="left" vertical="top" wrapText="1"/>
    </xf>
    <xf numFmtId="41" fontId="26" fillId="2" borderId="3" xfId="3" applyNumberFormat="1" applyFont="1" applyFill="1" applyBorder="1" applyAlignment="1">
      <alignment vertical="center" wrapText="1"/>
    </xf>
    <xf numFmtId="0" fontId="22" fillId="2" borderId="3" xfId="2" applyNumberFormat="1" applyFont="1" applyFill="1" applyBorder="1" applyAlignment="1">
      <alignment wrapText="1"/>
    </xf>
    <xf numFmtId="176" fontId="0" fillId="2" borderId="64" xfId="2" applyNumberFormat="1" applyFont="1" applyFill="1" applyBorder="1" applyAlignment="1">
      <alignment horizontal="right" vertical="center" wrapText="1"/>
    </xf>
    <xf numFmtId="176" fontId="0" fillId="2" borderId="64" xfId="3" applyNumberFormat="1" applyFont="1" applyFill="1" applyBorder="1" applyAlignment="1">
      <alignment horizontal="right" vertical="center" wrapText="1"/>
    </xf>
    <xf numFmtId="41" fontId="2" fillId="10" borderId="46" xfId="0" applyNumberFormat="1" applyFont="1" applyFill="1" applyBorder="1" applyAlignment="1">
      <alignment horizontal="right" vertical="center"/>
    </xf>
    <xf numFmtId="41" fontId="2" fillId="10" borderId="45" xfId="0" applyNumberFormat="1" applyFont="1" applyFill="1" applyBorder="1" applyAlignment="1">
      <alignment horizontal="right" vertical="center"/>
    </xf>
    <xf numFmtId="41" fontId="2" fillId="10" borderId="138" xfId="0" applyNumberFormat="1" applyFont="1" applyFill="1" applyBorder="1" applyAlignment="1">
      <alignment horizontal="right" vertical="center"/>
    </xf>
    <xf numFmtId="41" fontId="2" fillId="10" borderId="124" xfId="0" applyNumberFormat="1" applyFont="1" applyFill="1" applyBorder="1" applyAlignment="1">
      <alignment horizontal="right" vertical="center"/>
    </xf>
    <xf numFmtId="179" fontId="41" fillId="0" borderId="108" xfId="8" applyNumberFormat="1" applyFont="1" applyFill="1" applyBorder="1" applyAlignment="1">
      <alignment vertical="center"/>
    </xf>
    <xf numFmtId="179" fontId="41" fillId="0" borderId="106" xfId="8" applyNumberFormat="1" applyFont="1" applyFill="1" applyBorder="1" applyAlignment="1">
      <alignment vertical="center"/>
    </xf>
    <xf numFmtId="179" fontId="41" fillId="0" borderId="105" xfId="8" applyNumberFormat="1" applyFont="1" applyFill="1" applyBorder="1" applyAlignment="1">
      <alignment vertical="center"/>
    </xf>
    <xf numFmtId="179" fontId="41" fillId="0" borderId="203" xfId="8" applyNumberFormat="1" applyFont="1" applyFill="1" applyBorder="1" applyAlignment="1">
      <alignment vertical="center"/>
    </xf>
    <xf numFmtId="180" fontId="41" fillId="0" borderId="0" xfId="8" applyNumberFormat="1" applyFont="1" applyFill="1" applyAlignment="1">
      <alignment horizontal="right" vertical="center" wrapText="1"/>
    </xf>
    <xf numFmtId="179" fontId="41" fillId="0" borderId="0" xfId="8" applyNumberFormat="1" applyFont="1" applyFill="1" applyAlignment="1">
      <alignment vertical="center"/>
    </xf>
    <xf numFmtId="177" fontId="3" fillId="8" borderId="13" xfId="0" applyNumberFormat="1" applyFont="1" applyFill="1" applyBorder="1" applyAlignment="1">
      <alignment horizontal="right" vertical="center"/>
    </xf>
    <xf numFmtId="177" fontId="3" fillId="11" borderId="27" xfId="0" applyNumberFormat="1" applyFont="1" applyFill="1" applyBorder="1" applyAlignment="1">
      <alignment horizontal="right" vertical="center"/>
    </xf>
    <xf numFmtId="177" fontId="3" fillId="11" borderId="13" xfId="0" applyNumberFormat="1" applyFont="1" applyFill="1" applyBorder="1" applyAlignment="1">
      <alignment horizontal="right" vertical="center"/>
    </xf>
    <xf numFmtId="181" fontId="3" fillId="0" borderId="9" xfId="0" applyNumberFormat="1" applyFont="1" applyBorder="1">
      <alignment vertical="center"/>
    </xf>
    <xf numFmtId="181" fontId="4" fillId="0" borderId="9" xfId="0" applyNumberFormat="1" applyFont="1" applyBorder="1">
      <alignment vertical="center"/>
    </xf>
    <xf numFmtId="181" fontId="3" fillId="7" borderId="8" xfId="0" applyNumberFormat="1" applyFont="1" applyFill="1" applyBorder="1">
      <alignment vertical="center"/>
    </xf>
    <xf numFmtId="181" fontId="4" fillId="0" borderId="13" xfId="0" applyNumberFormat="1" applyFont="1" applyBorder="1">
      <alignment vertical="center"/>
    </xf>
    <xf numFmtId="181" fontId="3" fillId="9" borderId="13" xfId="0" applyNumberFormat="1" applyFont="1" applyFill="1" applyBorder="1" applyAlignment="1">
      <alignment horizontal="right" vertical="center"/>
    </xf>
    <xf numFmtId="181" fontId="3" fillId="8" borderId="27" xfId="0" applyNumberFormat="1" applyFont="1" applyFill="1" applyBorder="1" applyAlignment="1">
      <alignment horizontal="right" vertical="center"/>
    </xf>
    <xf numFmtId="0" fontId="22" fillId="17" borderId="3" xfId="2" applyNumberFormat="1" applyFont="1" applyFill="1" applyBorder="1" applyAlignment="1">
      <alignment vertical="top" wrapText="1"/>
    </xf>
    <xf numFmtId="41" fontId="0" fillId="0" borderId="83" xfId="1" applyNumberFormat="1" applyFont="1" applyFill="1" applyBorder="1" applyAlignment="1">
      <alignment vertical="center"/>
    </xf>
    <xf numFmtId="0" fontId="46" fillId="0" borderId="1" xfId="2" applyNumberFormat="1" applyFont="1" applyFill="1" applyBorder="1" applyAlignment="1">
      <alignment vertical="top" wrapText="1"/>
    </xf>
    <xf numFmtId="41" fontId="22" fillId="0" borderId="9" xfId="6" applyFont="1" applyFill="1" applyBorder="1" applyAlignment="1">
      <alignment horizontal="center" vertical="center"/>
    </xf>
    <xf numFmtId="0" fontId="22" fillId="2" borderId="1" xfId="2" applyNumberFormat="1" applyFont="1" applyFill="1" applyBorder="1" applyAlignment="1">
      <alignment vertical="top" wrapText="1"/>
    </xf>
    <xf numFmtId="0" fontId="22" fillId="2" borderId="3" xfId="2" applyNumberFormat="1" applyFont="1" applyFill="1" applyBorder="1" applyAlignment="1">
      <alignment vertical="top" wrapText="1"/>
    </xf>
    <xf numFmtId="176" fontId="0" fillId="2" borderId="51" xfId="2" applyNumberFormat="1" applyFont="1" applyFill="1" applyBorder="1" applyAlignment="1">
      <alignment horizontal="right" vertical="center" wrapText="1"/>
    </xf>
    <xf numFmtId="0" fontId="42" fillId="0" borderId="52" xfId="8" applyFont="1" applyFill="1" applyBorder="1" applyAlignment="1">
      <alignment vertical="center" wrapText="1"/>
    </xf>
    <xf numFmtId="180" fontId="42" fillId="0" borderId="199" xfId="8" applyNumberFormat="1" applyFont="1" applyFill="1" applyBorder="1" applyAlignment="1">
      <alignment horizontal="right" vertical="center" wrapText="1"/>
    </xf>
    <xf numFmtId="180" fontId="41" fillId="0" borderId="42" xfId="8" applyNumberFormat="1" applyFont="1" applyFill="1" applyBorder="1" applyAlignment="1">
      <alignment horizontal="right" vertical="center" wrapText="1"/>
    </xf>
    <xf numFmtId="180" fontId="41" fillId="0" borderId="4" xfId="8" applyNumberFormat="1" applyFont="1" applyFill="1" applyBorder="1" applyAlignment="1">
      <alignment horizontal="right" vertical="center" wrapText="1"/>
    </xf>
    <xf numFmtId="177" fontId="41" fillId="0" borderId="42" xfId="8" applyNumberFormat="1" applyFont="1" applyFill="1" applyBorder="1" applyAlignment="1">
      <alignment horizontal="right" vertical="center" wrapText="1"/>
    </xf>
    <xf numFmtId="0" fontId="42" fillId="0" borderId="192" xfId="8" applyFont="1" applyFill="1" applyBorder="1" applyAlignment="1">
      <alignment vertical="center" wrapText="1"/>
    </xf>
    <xf numFmtId="0" fontId="42" fillId="0" borderId="53" xfId="8" applyFont="1" applyFill="1" applyBorder="1" applyAlignment="1">
      <alignment vertical="center" wrapText="1"/>
    </xf>
    <xf numFmtId="180" fontId="42" fillId="0" borderId="191" xfId="8" applyNumberFormat="1" applyFont="1" applyFill="1" applyBorder="1" applyAlignment="1">
      <alignment horizontal="right" vertical="center" wrapText="1"/>
    </xf>
    <xf numFmtId="180" fontId="41" fillId="0" borderId="44" xfId="8" applyNumberFormat="1" applyFont="1" applyFill="1" applyBorder="1" applyAlignment="1">
      <alignment horizontal="right" vertical="center" wrapText="1"/>
    </xf>
    <xf numFmtId="177" fontId="41" fillId="0" borderId="191" xfId="8" applyNumberFormat="1" applyFont="1" applyFill="1" applyBorder="1" applyAlignment="1">
      <alignment horizontal="right" vertical="center" wrapText="1"/>
    </xf>
    <xf numFmtId="0" fontId="42" fillId="0" borderId="195" xfId="8" applyFont="1" applyFill="1" applyBorder="1" applyAlignment="1">
      <alignment vertical="center" wrapText="1"/>
    </xf>
    <xf numFmtId="180" fontId="40" fillId="0" borderId="182" xfId="8" applyNumberFormat="1" applyFont="1" applyFill="1" applyBorder="1" applyAlignment="1">
      <alignment horizontal="right" vertical="center" wrapText="1"/>
    </xf>
    <xf numFmtId="177" fontId="40" fillId="0" borderId="191" xfId="8" applyNumberFormat="1" applyFont="1" applyFill="1" applyBorder="1" applyAlignment="1">
      <alignment horizontal="right" vertical="center" wrapText="1"/>
    </xf>
    <xf numFmtId="0" fontId="41" fillId="0" borderId="187" xfId="8" applyFont="1" applyFill="1" applyBorder="1" applyAlignment="1">
      <alignment vertical="center" wrapText="1"/>
    </xf>
    <xf numFmtId="176" fontId="2" fillId="13" borderId="10" xfId="0" applyNumberFormat="1" applyFont="1" applyFill="1" applyBorder="1" applyAlignment="1">
      <alignment horizontal="right" vertical="center"/>
    </xf>
    <xf numFmtId="177" fontId="2" fillId="13" borderId="10" xfId="0" applyNumberFormat="1" applyFont="1" applyFill="1" applyBorder="1" applyAlignment="1">
      <alignment horizontal="right" vertical="center"/>
    </xf>
    <xf numFmtId="9" fontId="0" fillId="2" borderId="98" xfId="0" applyNumberFormat="1" applyFont="1" applyFill="1" applyBorder="1" applyAlignment="1">
      <alignment horizontal="right" vertical="center"/>
    </xf>
    <xf numFmtId="176" fontId="2" fillId="2" borderId="51" xfId="2" applyNumberFormat="1" applyFont="1" applyFill="1" applyBorder="1" applyAlignment="1">
      <alignment horizontal="right" vertical="center" wrapText="1"/>
    </xf>
    <xf numFmtId="41" fontId="2" fillId="2" borderId="47" xfId="3" applyNumberFormat="1" applyFont="1" applyFill="1" applyBorder="1" applyAlignment="1">
      <alignment horizontal="right" vertical="center" wrapText="1"/>
    </xf>
    <xf numFmtId="41" fontId="2" fillId="2" borderId="2" xfId="3" applyNumberFormat="1" applyFont="1" applyFill="1" applyBorder="1" applyAlignment="1">
      <alignment horizontal="right" vertical="center" wrapText="1"/>
    </xf>
    <xf numFmtId="0" fontId="22" fillId="2" borderId="1" xfId="2" applyNumberFormat="1" applyFont="1" applyFill="1" applyBorder="1" applyAlignment="1">
      <alignment horizontal="left" vertical="top" wrapText="1"/>
    </xf>
    <xf numFmtId="176" fontId="2" fillId="2" borderId="3" xfId="2" applyNumberFormat="1" applyFont="1" applyFill="1" applyBorder="1" applyAlignment="1">
      <alignment horizontal="right" vertical="center" wrapText="1"/>
    </xf>
    <xf numFmtId="180" fontId="41" fillId="0" borderId="169" xfId="8" applyNumberFormat="1" applyFont="1" applyFill="1" applyBorder="1" applyAlignment="1">
      <alignment horizontal="right" vertical="center" wrapText="1"/>
    </xf>
    <xf numFmtId="177" fontId="41" fillId="0" borderId="169" xfId="8" applyNumberFormat="1" applyFont="1" applyFill="1" applyBorder="1" applyAlignment="1">
      <alignment horizontal="right" vertical="center" wrapText="1"/>
    </xf>
    <xf numFmtId="41" fontId="22" fillId="2" borderId="3" xfId="1" applyNumberFormat="1" applyFont="1" applyFill="1" applyBorder="1" applyAlignment="1">
      <alignment horizontal="right" vertical="center"/>
    </xf>
    <xf numFmtId="179" fontId="40" fillId="0" borderId="0" xfId="8" applyNumberFormat="1" applyFont="1" applyFill="1" applyBorder="1" applyAlignment="1">
      <alignment vertical="center"/>
    </xf>
    <xf numFmtId="179" fontId="41" fillId="0" borderId="0" xfId="8" applyNumberFormat="1" applyFont="1" applyFill="1" applyBorder="1" applyAlignment="1">
      <alignment vertical="center"/>
    </xf>
    <xf numFmtId="0" fontId="0" fillId="0" borderId="204" xfId="0" applyBorder="1">
      <alignment vertical="center"/>
    </xf>
    <xf numFmtId="0" fontId="0" fillId="0" borderId="0" xfId="0" applyBorder="1">
      <alignment vertical="center"/>
    </xf>
    <xf numFmtId="41" fontId="0" fillId="2" borderId="6" xfId="3" applyNumberFormat="1" applyFont="1" applyFill="1" applyBorder="1" applyAlignment="1">
      <alignment vertical="top" wrapText="1"/>
    </xf>
    <xf numFmtId="41" fontId="0" fillId="2" borderId="28" xfId="3" applyNumberFormat="1" applyFont="1" applyFill="1" applyBorder="1" applyAlignment="1">
      <alignment vertical="top" wrapText="1"/>
    </xf>
    <xf numFmtId="41" fontId="2" fillId="2" borderId="25" xfId="3" applyNumberFormat="1" applyFont="1" applyFill="1" applyBorder="1" applyAlignment="1">
      <alignment vertical="center" wrapText="1"/>
    </xf>
    <xf numFmtId="41" fontId="2" fillId="2" borderId="47" xfId="3" applyNumberFormat="1" applyFont="1" applyFill="1" applyBorder="1" applyAlignment="1">
      <alignment vertical="center" wrapText="1"/>
    </xf>
    <xf numFmtId="41" fontId="0" fillId="2" borderId="205" xfId="3" applyNumberFormat="1" applyFont="1" applyFill="1" applyBorder="1" applyAlignment="1">
      <alignment vertical="center" wrapText="1"/>
    </xf>
    <xf numFmtId="176" fontId="0" fillId="2" borderId="119" xfId="0" applyNumberFormat="1" applyFont="1" applyFill="1" applyBorder="1" applyAlignment="1">
      <alignment horizontal="right" vertical="center"/>
    </xf>
    <xf numFmtId="0" fontId="34" fillId="0" borderId="0" xfId="8" applyFont="1" applyBorder="1" applyAlignment="1">
      <alignment vertical="center"/>
    </xf>
    <xf numFmtId="179" fontId="42" fillId="14" borderId="207" xfId="8" applyNumberFormat="1" applyFont="1" applyFill="1" applyBorder="1" applyAlignment="1">
      <alignment vertical="center" wrapText="1"/>
    </xf>
    <xf numFmtId="179" fontId="42" fillId="14" borderId="24" xfId="8" applyNumberFormat="1" applyFont="1" applyFill="1" applyBorder="1" applyAlignment="1">
      <alignment vertical="center" wrapText="1"/>
    </xf>
    <xf numFmtId="179" fontId="41" fillId="14" borderId="208" xfId="8" applyNumberFormat="1" applyFont="1" applyFill="1" applyBorder="1" applyAlignment="1">
      <alignment vertical="center" wrapText="1"/>
    </xf>
    <xf numFmtId="179" fontId="41" fillId="14" borderId="209" xfId="8" applyNumberFormat="1" applyFont="1" applyFill="1" applyBorder="1" applyAlignment="1">
      <alignment vertical="center" wrapText="1"/>
    </xf>
    <xf numFmtId="179" fontId="43" fillId="14" borderId="210" xfId="8" applyNumberFormat="1" applyFont="1" applyFill="1" applyBorder="1" applyAlignment="1">
      <alignment vertical="center" wrapText="1"/>
    </xf>
    <xf numFmtId="179" fontId="41" fillId="14" borderId="211" xfId="8" applyNumberFormat="1" applyFont="1" applyFill="1" applyBorder="1" applyAlignment="1">
      <alignment vertical="center" wrapText="1"/>
    </xf>
    <xf numFmtId="179" fontId="41" fillId="14" borderId="89" xfId="8" applyNumberFormat="1" applyFont="1" applyFill="1" applyBorder="1" applyAlignment="1">
      <alignment vertical="center" wrapText="1"/>
    </xf>
    <xf numFmtId="179" fontId="41" fillId="14" borderId="119" xfId="8" applyNumberFormat="1" applyFont="1" applyFill="1" applyBorder="1" applyAlignment="1">
      <alignment vertical="center" wrapText="1"/>
    </xf>
    <xf numFmtId="179" fontId="40" fillId="14" borderId="206" xfId="8" applyNumberFormat="1" applyFont="1" applyFill="1" applyBorder="1" applyAlignment="1">
      <alignment vertical="center" wrapText="1"/>
    </xf>
    <xf numFmtId="179" fontId="41" fillId="14" borderId="24" xfId="8" applyNumberFormat="1" applyFont="1" applyFill="1" applyBorder="1" applyAlignment="1">
      <alignment vertical="center" wrapText="1"/>
    </xf>
    <xf numFmtId="179" fontId="41" fillId="14" borderId="6" xfId="8" applyNumberFormat="1" applyFont="1" applyFill="1" applyBorder="1" applyAlignment="1">
      <alignment vertical="center" wrapText="1"/>
    </xf>
    <xf numFmtId="179" fontId="44" fillId="14" borderId="208" xfId="8" applyNumberFormat="1" applyFont="1" applyFill="1" applyBorder="1" applyAlignment="1">
      <alignment vertical="center" wrapText="1"/>
    </xf>
    <xf numFmtId="179" fontId="40" fillId="16" borderId="208" xfId="8" applyNumberFormat="1" applyFont="1" applyFill="1" applyBorder="1" applyAlignment="1">
      <alignment horizontal="right" vertical="center" wrapText="1"/>
    </xf>
    <xf numFmtId="0" fontId="30" fillId="0" borderId="0" xfId="8" applyFont="1" applyBorder="1" applyAlignment="1"/>
    <xf numFmtId="0" fontId="3" fillId="8" borderId="117" xfId="0" applyNumberFormat="1" applyFont="1" applyFill="1" applyBorder="1" applyAlignment="1">
      <alignment horizontal="center" vertical="center"/>
    </xf>
    <xf numFmtId="0" fontId="3" fillId="8" borderId="66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0" fillId="0" borderId="118" xfId="0" applyNumberForma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/>
    </xf>
    <xf numFmtId="0" fontId="3" fillId="7" borderId="163" xfId="0" applyNumberFormat="1" applyFont="1" applyFill="1" applyBorder="1" applyAlignment="1">
      <alignment horizontal="center" vertical="center"/>
    </xf>
    <xf numFmtId="0" fontId="3" fillId="7" borderId="69" xfId="0" applyNumberFormat="1" applyFont="1" applyFill="1" applyBorder="1" applyAlignment="1">
      <alignment horizontal="center" vertical="center"/>
    </xf>
    <xf numFmtId="0" fontId="3" fillId="9" borderId="32" xfId="0" applyNumberFormat="1" applyFont="1" applyFill="1" applyBorder="1" applyAlignment="1">
      <alignment horizontal="center" vertical="center"/>
    </xf>
    <xf numFmtId="0" fontId="3" fillId="9" borderId="41" xfId="0" applyNumberFormat="1" applyFont="1" applyFill="1" applyBorder="1" applyAlignment="1">
      <alignment horizontal="center" vertical="center"/>
    </xf>
    <xf numFmtId="176" fontId="2" fillId="4" borderId="32" xfId="2" applyNumberFormat="1" applyFont="1" applyFill="1" applyBorder="1" applyAlignment="1">
      <alignment horizontal="center" vertical="center" wrapText="1"/>
    </xf>
    <xf numFmtId="176" fontId="2" fillId="4" borderId="99" xfId="2" applyNumberFormat="1" applyFont="1" applyFill="1" applyBorder="1" applyAlignment="1">
      <alignment horizontal="center" vertical="center" wrapText="1"/>
    </xf>
    <xf numFmtId="176" fontId="2" fillId="4" borderId="41" xfId="2" applyNumberFormat="1" applyFont="1" applyFill="1" applyBorder="1" applyAlignment="1">
      <alignment horizontal="center" vertical="center" wrapText="1"/>
    </xf>
    <xf numFmtId="0" fontId="3" fillId="4" borderId="158" xfId="0" applyNumberFormat="1" applyFont="1" applyFill="1" applyBorder="1" applyAlignment="1">
      <alignment horizontal="center" vertical="center"/>
    </xf>
    <xf numFmtId="0" fontId="3" fillId="4" borderId="160" xfId="0" applyNumberFormat="1" applyFont="1" applyFill="1" applyBorder="1" applyAlignment="1">
      <alignment horizontal="center" vertical="center"/>
    </xf>
    <xf numFmtId="0" fontId="3" fillId="2" borderId="158" xfId="0" applyNumberFormat="1" applyFont="1" applyFill="1" applyBorder="1" applyAlignment="1">
      <alignment horizontal="center" vertical="center" textRotation="255" shrinkToFit="1"/>
    </xf>
    <xf numFmtId="0" fontId="3" fillId="2" borderId="159" xfId="0" applyNumberFormat="1" applyFont="1" applyFill="1" applyBorder="1" applyAlignment="1">
      <alignment horizontal="center" vertical="center" textRotation="255" shrinkToFit="1"/>
    </xf>
    <xf numFmtId="0" fontId="3" fillId="2" borderId="160" xfId="0" applyNumberFormat="1" applyFont="1" applyFill="1" applyBorder="1" applyAlignment="1">
      <alignment horizontal="center" vertical="center" textRotation="255" shrinkToFit="1"/>
    </xf>
    <xf numFmtId="176" fontId="2" fillId="2" borderId="68" xfId="2" applyNumberFormat="1" applyFont="1" applyFill="1" applyBorder="1" applyAlignment="1">
      <alignment horizontal="center" vertical="top" wrapText="1"/>
    </xf>
    <xf numFmtId="176" fontId="2" fillId="2" borderId="69" xfId="2" applyNumberFormat="1" applyFont="1" applyFill="1" applyBorder="1" applyAlignment="1">
      <alignment horizontal="center" vertical="top" wrapText="1"/>
    </xf>
    <xf numFmtId="176" fontId="2" fillId="2" borderId="54" xfId="2" applyNumberFormat="1" applyFont="1" applyFill="1" applyBorder="1" applyAlignment="1">
      <alignment horizontal="left" vertical="top" wrapText="1"/>
    </xf>
    <xf numFmtId="176" fontId="2" fillId="2" borderId="92" xfId="2" applyNumberFormat="1" applyFont="1" applyFill="1" applyBorder="1" applyAlignment="1">
      <alignment horizontal="left" vertical="top" wrapText="1"/>
    </xf>
    <xf numFmtId="176" fontId="2" fillId="2" borderId="154" xfId="2" applyNumberFormat="1" applyFont="1" applyFill="1" applyBorder="1" applyAlignment="1">
      <alignment horizontal="left" vertical="top" wrapText="1"/>
    </xf>
    <xf numFmtId="176" fontId="0" fillId="2" borderId="1" xfId="2" applyNumberFormat="1" applyFont="1" applyFill="1" applyBorder="1" applyAlignment="1">
      <alignment horizontal="left" vertical="top" wrapText="1"/>
    </xf>
    <xf numFmtId="176" fontId="0" fillId="2" borderId="3" xfId="2" applyNumberFormat="1" applyFont="1" applyFill="1" applyBorder="1" applyAlignment="1">
      <alignment horizontal="left" vertical="top" wrapText="1"/>
    </xf>
    <xf numFmtId="176" fontId="2" fillId="2" borderId="121" xfId="2" applyNumberFormat="1" applyFont="1" applyFill="1" applyBorder="1" applyAlignment="1">
      <alignment horizontal="left" vertical="top" wrapText="1"/>
    </xf>
    <xf numFmtId="176" fontId="2" fillId="2" borderId="66" xfId="2" applyNumberFormat="1" applyFont="1" applyFill="1" applyBorder="1" applyAlignment="1">
      <alignment horizontal="left" vertical="top" wrapText="1"/>
    </xf>
    <xf numFmtId="0" fontId="2" fillId="2" borderId="8" xfId="2" applyNumberFormat="1" applyFont="1" applyFill="1" applyBorder="1" applyAlignment="1">
      <alignment horizontal="left" vertical="top" wrapText="1"/>
    </xf>
    <xf numFmtId="176" fontId="2" fillId="0" borderId="68" xfId="2" applyNumberFormat="1" applyFont="1" applyFill="1" applyBorder="1" applyAlignment="1">
      <alignment horizontal="center" vertical="top" wrapText="1"/>
    </xf>
    <xf numFmtId="176" fontId="2" fillId="0" borderId="69" xfId="2" applyNumberFormat="1" applyFont="1" applyFill="1" applyBorder="1" applyAlignment="1">
      <alignment horizontal="center" vertical="top" wrapText="1"/>
    </xf>
    <xf numFmtId="176" fontId="2" fillId="2" borderId="121" xfId="2" applyNumberFormat="1" applyFont="1" applyFill="1" applyBorder="1" applyAlignment="1">
      <alignment horizontal="center" vertical="top" wrapText="1"/>
    </xf>
    <xf numFmtId="176" fontId="2" fillId="2" borderId="66" xfId="2" applyNumberFormat="1" applyFont="1" applyFill="1" applyBorder="1" applyAlignment="1">
      <alignment horizontal="center" vertical="top" wrapText="1"/>
    </xf>
    <xf numFmtId="176" fontId="0" fillId="2" borderId="8" xfId="2" applyNumberFormat="1" applyFont="1" applyFill="1" applyBorder="1" applyAlignment="1">
      <alignment horizontal="left" vertical="top" wrapText="1"/>
    </xf>
    <xf numFmtId="176" fontId="0" fillId="2" borderId="51" xfId="2" applyNumberFormat="1" applyFont="1" applyFill="1" applyBorder="1" applyAlignment="1">
      <alignment horizontal="left" vertical="top" wrapText="1"/>
    </xf>
    <xf numFmtId="176" fontId="0" fillId="2" borderId="27" xfId="2" applyNumberFormat="1" applyFont="1" applyFill="1" applyBorder="1" applyAlignment="1">
      <alignment horizontal="left" vertical="top" wrapText="1"/>
    </xf>
    <xf numFmtId="176" fontId="2" fillId="2" borderId="27" xfId="2" applyNumberFormat="1" applyFont="1" applyFill="1" applyBorder="1" applyAlignment="1">
      <alignment horizontal="center" vertical="top" wrapText="1"/>
    </xf>
    <xf numFmtId="176" fontId="2" fillId="2" borderId="157" xfId="2" applyNumberFormat="1" applyFont="1" applyFill="1" applyBorder="1" applyAlignment="1">
      <alignment horizontal="left" vertical="top" wrapText="1"/>
    </xf>
    <xf numFmtId="176" fontId="2" fillId="2" borderId="62" xfId="2" applyNumberFormat="1" applyFont="1" applyFill="1" applyBorder="1" applyAlignment="1">
      <alignment horizontal="left" vertical="top" wrapText="1"/>
    </xf>
    <xf numFmtId="176" fontId="2" fillId="2" borderId="17" xfId="2" applyNumberFormat="1" applyFont="1" applyFill="1" applyBorder="1" applyAlignment="1">
      <alignment horizontal="left" vertical="top" wrapText="1"/>
    </xf>
    <xf numFmtId="176" fontId="0" fillId="2" borderId="64" xfId="2" applyNumberFormat="1" applyFont="1" applyFill="1" applyBorder="1" applyAlignment="1">
      <alignment horizontal="left" vertical="top" wrapText="1"/>
    </xf>
    <xf numFmtId="176" fontId="0" fillId="2" borderId="9" xfId="2" applyNumberFormat="1" applyFont="1" applyFill="1" applyBorder="1" applyAlignment="1">
      <alignment horizontal="left" vertical="top" wrapText="1"/>
    </xf>
    <xf numFmtId="41" fontId="3" fillId="4" borderId="64" xfId="1" applyNumberFormat="1" applyFont="1" applyFill="1" applyBorder="1" applyAlignment="1">
      <alignment horizontal="center" vertical="center" wrapText="1"/>
    </xf>
    <xf numFmtId="41" fontId="3" fillId="4" borderId="27" xfId="1" applyNumberFormat="1" applyFont="1" applyFill="1" applyBorder="1" applyAlignment="1">
      <alignment horizontal="center" vertical="center" wrapText="1"/>
    </xf>
    <xf numFmtId="9" fontId="3" fillId="4" borderId="1" xfId="1" applyNumberFormat="1" applyFont="1" applyFill="1" applyBorder="1" applyAlignment="1">
      <alignment horizontal="center" vertical="center" wrapText="1"/>
    </xf>
    <xf numFmtId="9" fontId="3" fillId="4" borderId="8" xfId="1" applyNumberFormat="1" applyFont="1" applyFill="1" applyBorder="1" applyAlignment="1">
      <alignment horizontal="center" vertical="center" wrapText="1"/>
    </xf>
    <xf numFmtId="177" fontId="3" fillId="4" borderId="2" xfId="1" applyNumberFormat="1" applyFont="1" applyFill="1" applyBorder="1" applyAlignment="1">
      <alignment horizontal="center" vertical="center" wrapText="1"/>
    </xf>
    <xf numFmtId="177" fontId="3" fillId="4" borderId="7" xfId="1" applyNumberFormat="1" applyFont="1" applyFill="1" applyBorder="1" applyAlignment="1">
      <alignment horizontal="center" vertical="center" wrapText="1"/>
    </xf>
    <xf numFmtId="176" fontId="2" fillId="2" borderId="120" xfId="2" applyNumberFormat="1" applyFont="1" applyFill="1" applyBorder="1" applyAlignment="1">
      <alignment horizontal="left" vertical="top" wrapText="1"/>
    </xf>
    <xf numFmtId="176" fontId="2" fillId="2" borderId="68" xfId="2" applyNumberFormat="1" applyFont="1" applyFill="1" applyBorder="1" applyAlignment="1">
      <alignment horizontal="left" vertical="top" wrapText="1"/>
    </xf>
    <xf numFmtId="176" fontId="2" fillId="2" borderId="69" xfId="2" applyNumberFormat="1" applyFont="1" applyFill="1" applyBorder="1" applyAlignment="1">
      <alignment horizontal="left" vertical="top" wrapText="1"/>
    </xf>
    <xf numFmtId="176" fontId="2" fillId="4" borderId="157" xfId="2" applyNumberFormat="1" applyFont="1" applyFill="1" applyBorder="1" applyAlignment="1">
      <alignment horizontal="left" vertical="top" wrapText="1"/>
    </xf>
    <xf numFmtId="176" fontId="2" fillId="4" borderId="1" xfId="2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15" xfId="0" applyNumberFormat="1" applyFont="1" applyFill="1" applyBorder="1" applyAlignment="1">
      <alignment horizontal="left" vertical="top" wrapText="1"/>
    </xf>
    <xf numFmtId="0" fontId="0" fillId="2" borderId="9" xfId="0" applyNumberFormat="1" applyFont="1" applyFill="1" applyBorder="1" applyAlignment="1">
      <alignment horizontal="left" vertical="top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2" fillId="10" borderId="44" xfId="0" applyNumberFormat="1" applyFont="1" applyFill="1" applyBorder="1" applyAlignment="1">
      <alignment horizontal="left" vertical="top"/>
    </xf>
    <xf numFmtId="0" fontId="2" fillId="10" borderId="23" xfId="0" applyNumberFormat="1" applyFont="1" applyFill="1" applyBorder="1" applyAlignment="1">
      <alignment horizontal="left" vertical="top"/>
    </xf>
    <xf numFmtId="0" fontId="2" fillId="4" borderId="117" xfId="0" applyNumberFormat="1" applyFont="1" applyFill="1" applyBorder="1" applyAlignment="1">
      <alignment horizontal="left" vertical="top"/>
    </xf>
    <xf numFmtId="0" fontId="2" fillId="4" borderId="118" xfId="0" applyNumberFormat="1" applyFont="1" applyFill="1" applyBorder="1" applyAlignment="1">
      <alignment horizontal="left" vertical="top"/>
    </xf>
    <xf numFmtId="0" fontId="2" fillId="4" borderId="20" xfId="0" applyNumberFormat="1" applyFont="1" applyFill="1" applyBorder="1" applyAlignment="1">
      <alignment horizontal="left" vertical="top"/>
    </xf>
    <xf numFmtId="0" fontId="2" fillId="3" borderId="158" xfId="0" applyNumberFormat="1" applyFont="1" applyFill="1" applyBorder="1" applyAlignment="1">
      <alignment horizontal="center" vertical="center"/>
    </xf>
    <xf numFmtId="0" fontId="2" fillId="3" borderId="160" xfId="0" applyNumberFormat="1" applyFont="1" applyFill="1" applyBorder="1" applyAlignment="1">
      <alignment horizontal="center" vertical="center"/>
    </xf>
    <xf numFmtId="0" fontId="3" fillId="0" borderId="158" xfId="0" applyNumberFormat="1" applyFont="1" applyBorder="1" applyAlignment="1">
      <alignment horizontal="center" vertical="center" wrapText="1"/>
    </xf>
    <xf numFmtId="0" fontId="3" fillId="0" borderId="159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60" xfId="0" applyNumberFormat="1" applyFont="1" applyBorder="1" applyAlignment="1">
      <alignment horizontal="center" vertical="center"/>
    </xf>
    <xf numFmtId="0" fontId="2" fillId="10" borderId="121" xfId="0" applyNumberFormat="1" applyFont="1" applyFill="1" applyBorder="1" applyAlignment="1">
      <alignment horizontal="center" vertical="top"/>
    </xf>
    <xf numFmtId="0" fontId="2" fillId="10" borderId="66" xfId="0" applyNumberFormat="1" applyFont="1" applyFill="1" applyBorder="1" applyAlignment="1">
      <alignment horizontal="center" vertical="top"/>
    </xf>
    <xf numFmtId="0" fontId="2" fillId="2" borderId="54" xfId="0" applyNumberFormat="1" applyFont="1" applyFill="1" applyBorder="1" applyAlignment="1">
      <alignment horizontal="left" vertical="top"/>
    </xf>
    <xf numFmtId="0" fontId="2" fillId="2" borderId="92" xfId="0" applyNumberFormat="1" applyFont="1" applyFill="1" applyBorder="1" applyAlignment="1">
      <alignment horizontal="left" vertical="top"/>
    </xf>
    <xf numFmtId="0" fontId="2" fillId="2" borderId="154" xfId="0" applyNumberFormat="1" applyFont="1" applyFill="1" applyBorder="1" applyAlignment="1">
      <alignment horizontal="left" vertical="top"/>
    </xf>
    <xf numFmtId="0" fontId="0" fillId="2" borderId="64" xfId="0" applyNumberFormat="1" applyFont="1" applyFill="1" applyBorder="1" applyAlignment="1">
      <alignment horizontal="left" vertical="top"/>
    </xf>
    <xf numFmtId="0" fontId="0" fillId="2" borderId="51" xfId="0" applyNumberFormat="1" applyFont="1" applyFill="1" applyBorder="1" applyAlignment="1">
      <alignment horizontal="left" vertical="top"/>
    </xf>
    <xf numFmtId="0" fontId="0" fillId="2" borderId="27" xfId="0" applyNumberFormat="1" applyFont="1" applyFill="1" applyBorder="1" applyAlignment="1">
      <alignment horizontal="left" vertical="top"/>
    </xf>
    <xf numFmtId="0" fontId="0" fillId="2" borderId="64" xfId="0" applyNumberFormat="1" applyFont="1" applyFill="1" applyBorder="1" applyAlignment="1">
      <alignment horizontal="left" vertical="top" wrapText="1"/>
    </xf>
    <xf numFmtId="0" fontId="0" fillId="2" borderId="51" xfId="0" applyNumberFormat="1" applyFont="1" applyFill="1" applyBorder="1" applyAlignment="1">
      <alignment horizontal="left" vertical="top" wrapText="1"/>
    </xf>
    <xf numFmtId="0" fontId="0" fillId="2" borderId="27" xfId="0" applyNumberFormat="1" applyFont="1" applyFill="1" applyBorder="1" applyAlignment="1">
      <alignment horizontal="left" vertical="top" wrapText="1"/>
    </xf>
    <xf numFmtId="0" fontId="2" fillId="10" borderId="27" xfId="0" applyNumberFormat="1" applyFont="1" applyFill="1" applyBorder="1" applyAlignment="1">
      <alignment horizontal="center" vertical="top" wrapText="1"/>
    </xf>
    <xf numFmtId="0" fontId="2" fillId="10" borderId="68" xfId="0" applyNumberFormat="1" applyFont="1" applyFill="1" applyBorder="1" applyAlignment="1">
      <alignment horizontal="center" vertical="top"/>
    </xf>
    <xf numFmtId="0" fontId="2" fillId="10" borderId="69" xfId="0" applyNumberFormat="1" applyFont="1" applyFill="1" applyBorder="1" applyAlignment="1">
      <alignment horizontal="center" vertical="top"/>
    </xf>
    <xf numFmtId="0" fontId="2" fillId="4" borderId="155" xfId="0" applyNumberFormat="1" applyFont="1" applyFill="1" applyBorder="1" applyAlignment="1">
      <alignment horizontal="center" vertical="center"/>
    </xf>
    <xf numFmtId="0" fontId="2" fillId="4" borderId="127" xfId="0" applyNumberFormat="1" applyFont="1" applyFill="1" applyBorder="1" applyAlignment="1">
      <alignment horizontal="center" vertical="center"/>
    </xf>
    <xf numFmtId="0" fontId="2" fillId="0" borderId="96" xfId="0" applyNumberFormat="1" applyFont="1" applyFill="1" applyBorder="1" applyAlignment="1">
      <alignment horizontal="left" vertical="top" wrapText="1"/>
    </xf>
    <xf numFmtId="0" fontId="2" fillId="0" borderId="18" xfId="0" applyNumberFormat="1" applyFont="1" applyFill="1" applyBorder="1" applyAlignment="1">
      <alignment horizontal="left" vertical="top" wrapText="1"/>
    </xf>
    <xf numFmtId="0" fontId="2" fillId="0" borderId="26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3" xfId="0" applyNumberFormat="1" applyFont="1" applyFill="1" applyBorder="1" applyAlignment="1">
      <alignment horizontal="left" vertical="top" wrapText="1"/>
    </xf>
    <xf numFmtId="0" fontId="2" fillId="10" borderId="78" xfId="0" applyNumberFormat="1" applyFont="1" applyFill="1" applyBorder="1" applyAlignment="1">
      <alignment horizontal="center" vertical="top"/>
    </xf>
    <xf numFmtId="0" fontId="2" fillId="10" borderId="20" xfId="0" applyNumberFormat="1" applyFont="1" applyFill="1" applyBorder="1" applyAlignment="1">
      <alignment horizontal="center" vertical="top"/>
    </xf>
    <xf numFmtId="0" fontId="0" fillId="2" borderId="1" xfId="0" applyNumberFormat="1" applyFont="1" applyFill="1" applyBorder="1" applyAlignment="1">
      <alignment horizontal="left" vertical="top" wrapText="1"/>
    </xf>
    <xf numFmtId="0" fontId="0" fillId="2" borderId="8" xfId="0" applyNumberFormat="1" applyFont="1" applyFill="1" applyBorder="1" applyAlignment="1">
      <alignment horizontal="left" vertical="top" wrapText="1"/>
    </xf>
    <xf numFmtId="0" fontId="2" fillId="2" borderId="120" xfId="0" applyNumberFormat="1" applyFont="1" applyFill="1" applyBorder="1" applyAlignment="1">
      <alignment horizontal="left" vertical="top" wrapText="1"/>
    </xf>
    <xf numFmtId="0" fontId="2" fillId="2" borderId="62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177" fontId="3" fillId="4" borderId="153" xfId="1" applyNumberFormat="1" applyFont="1" applyFill="1" applyBorder="1" applyAlignment="1">
      <alignment horizontal="center" vertical="center" wrapText="1"/>
    </xf>
    <xf numFmtId="177" fontId="3" fillId="4" borderId="28" xfId="1" applyNumberFormat="1" applyFont="1" applyFill="1" applyBorder="1" applyAlignment="1">
      <alignment horizontal="center" vertical="center" wrapText="1"/>
    </xf>
    <xf numFmtId="0" fontId="2" fillId="4" borderId="157" xfId="2" applyNumberFormat="1" applyFont="1" applyFill="1" applyBorder="1" applyAlignment="1">
      <alignment horizontal="center" vertical="center" wrapText="1"/>
    </xf>
    <xf numFmtId="0" fontId="2" fillId="4" borderId="1" xfId="2" applyNumberFormat="1" applyFont="1" applyFill="1" applyBorder="1" applyAlignment="1">
      <alignment horizontal="center" vertical="center" wrapText="1"/>
    </xf>
    <xf numFmtId="0" fontId="2" fillId="2" borderId="18" xfId="2" applyNumberFormat="1" applyFont="1" applyFill="1" applyBorder="1" applyAlignment="1">
      <alignment horizontal="left" vertical="top" wrapText="1"/>
    </xf>
    <xf numFmtId="0" fontId="2" fillId="2" borderId="117" xfId="2" applyNumberFormat="1" applyFont="1" applyFill="1" applyBorder="1" applyAlignment="1">
      <alignment horizontal="left" vertical="top" wrapText="1"/>
    </xf>
    <xf numFmtId="0" fontId="0" fillId="2" borderId="1" xfId="2" applyNumberFormat="1" applyFont="1" applyFill="1" applyBorder="1" applyAlignment="1">
      <alignment horizontal="left" vertical="top" wrapText="1"/>
    </xf>
    <xf numFmtId="0" fontId="0" fillId="2" borderId="3" xfId="2" applyNumberFormat="1" applyFont="1" applyFill="1" applyBorder="1" applyAlignment="1">
      <alignment horizontal="left" vertical="top" wrapText="1"/>
    </xf>
    <xf numFmtId="0" fontId="0" fillId="2" borderId="8" xfId="2" applyNumberFormat="1" applyFont="1" applyFill="1" applyBorder="1" applyAlignment="1">
      <alignment horizontal="left" vertical="top" wrapText="1"/>
    </xf>
    <xf numFmtId="0" fontId="2" fillId="2" borderId="96" xfId="2" applyNumberFormat="1" applyFont="1" applyFill="1" applyBorder="1" applyAlignment="1">
      <alignment horizontal="left" vertical="top" wrapText="1"/>
    </xf>
    <xf numFmtId="0" fontId="2" fillId="0" borderId="96" xfId="0" applyNumberFormat="1" applyFont="1" applyBorder="1" applyAlignment="1">
      <alignment horizontal="left" vertical="center"/>
    </xf>
    <xf numFmtId="0" fontId="2" fillId="0" borderId="72" xfId="0" applyNumberFormat="1" applyFont="1" applyBorder="1" applyAlignment="1">
      <alignment horizontal="left" vertical="center"/>
    </xf>
    <xf numFmtId="0" fontId="2" fillId="0" borderId="73" xfId="0" applyNumberFormat="1" applyFont="1" applyBorder="1" applyAlignment="1">
      <alignment horizontal="left" vertical="center"/>
    </xf>
    <xf numFmtId="0" fontId="2" fillId="3" borderId="154" xfId="2" applyNumberFormat="1" applyFont="1" applyFill="1" applyBorder="1" applyAlignment="1">
      <alignment horizontal="center" vertical="center" wrapText="1"/>
    </xf>
    <xf numFmtId="0" fontId="2" fillId="3" borderId="27" xfId="2" applyNumberFormat="1" applyFont="1" applyFill="1" applyBorder="1" applyAlignment="1">
      <alignment horizontal="center" vertical="center" wrapText="1"/>
    </xf>
    <xf numFmtId="0" fontId="2" fillId="2" borderId="54" xfId="2" applyNumberFormat="1" applyFont="1" applyFill="1" applyBorder="1" applyAlignment="1">
      <alignment horizontal="left" vertical="top" wrapText="1"/>
    </xf>
    <xf numFmtId="0" fontId="2" fillId="2" borderId="92" xfId="2" applyNumberFormat="1" applyFont="1" applyFill="1" applyBorder="1" applyAlignment="1">
      <alignment horizontal="left" vertical="top" wrapText="1"/>
    </xf>
    <xf numFmtId="0" fontId="2" fillId="2" borderId="154" xfId="2" applyNumberFormat="1" applyFont="1" applyFill="1" applyBorder="1" applyAlignment="1">
      <alignment horizontal="left" vertical="top" wrapText="1"/>
    </xf>
    <xf numFmtId="0" fontId="2" fillId="2" borderId="27" xfId="2" applyNumberFormat="1" applyFont="1" applyFill="1" applyBorder="1" applyAlignment="1">
      <alignment horizontal="center" vertical="top" wrapText="1"/>
    </xf>
    <xf numFmtId="0" fontId="3" fillId="0" borderId="159" xfId="0" applyNumberFormat="1" applyFont="1" applyBorder="1" applyAlignment="1">
      <alignment horizontal="center" vertical="center" wrapText="1"/>
    </xf>
    <xf numFmtId="0" fontId="3" fillId="0" borderId="160" xfId="0" applyNumberFormat="1" applyFont="1" applyBorder="1" applyAlignment="1">
      <alignment horizontal="center" vertical="center" wrapText="1"/>
    </xf>
    <xf numFmtId="0" fontId="2" fillId="2" borderId="8" xfId="2" applyNumberFormat="1" applyFont="1" applyFill="1" applyBorder="1" applyAlignment="1">
      <alignment horizontal="center" vertical="top" wrapText="1"/>
    </xf>
    <xf numFmtId="0" fontId="6" fillId="0" borderId="68" xfId="0" applyNumberFormat="1" applyFont="1" applyBorder="1" applyAlignment="1">
      <alignment horizontal="center" vertical="top" wrapText="1"/>
    </xf>
    <xf numFmtId="0" fontId="6" fillId="0" borderId="69" xfId="0" applyNumberFormat="1" applyFont="1" applyBorder="1" applyAlignment="1">
      <alignment horizontal="center" vertical="top" wrapText="1"/>
    </xf>
    <xf numFmtId="0" fontId="6" fillId="2" borderId="68" xfId="4" applyNumberFormat="1" applyFont="1" applyFill="1" applyBorder="1" applyAlignment="1">
      <alignment horizontal="center" vertical="top" wrapText="1"/>
    </xf>
    <xf numFmtId="0" fontId="6" fillId="2" borderId="69" xfId="4" applyNumberFormat="1" applyFont="1" applyFill="1" applyBorder="1" applyAlignment="1">
      <alignment horizontal="center" vertical="top" wrapText="1"/>
    </xf>
    <xf numFmtId="0" fontId="6" fillId="2" borderId="54" xfId="4" applyNumberFormat="1" applyFont="1" applyFill="1" applyBorder="1" applyAlignment="1">
      <alignment horizontal="left" vertical="top" wrapText="1"/>
    </xf>
    <xf numFmtId="0" fontId="6" fillId="2" borderId="92" xfId="4" applyNumberFormat="1" applyFont="1" applyFill="1" applyBorder="1" applyAlignment="1">
      <alignment horizontal="left" vertical="top" wrapText="1"/>
    </xf>
    <xf numFmtId="0" fontId="6" fillId="2" borderId="154" xfId="4" applyNumberFormat="1" applyFont="1" applyFill="1" applyBorder="1" applyAlignment="1">
      <alignment horizontal="left" vertical="top" wrapText="1"/>
    </xf>
    <xf numFmtId="0" fontId="6" fillId="0" borderId="68" xfId="0" applyNumberFormat="1" applyFont="1" applyFill="1" applyBorder="1" applyAlignment="1" applyProtection="1">
      <alignment horizontal="center" vertical="top" wrapText="1"/>
    </xf>
    <xf numFmtId="0" fontId="6" fillId="0" borderId="69" xfId="0" applyNumberFormat="1" applyFont="1" applyFill="1" applyBorder="1" applyAlignment="1" applyProtection="1">
      <alignment horizontal="center" vertical="top" wrapText="1"/>
    </xf>
    <xf numFmtId="0" fontId="6" fillId="0" borderId="118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0" fontId="9" fillId="2" borderId="0" xfId="2" applyNumberFormat="1" applyFont="1" applyFill="1" applyBorder="1" applyAlignment="1">
      <alignment horizontal="center" vertical="center"/>
    </xf>
    <xf numFmtId="0" fontId="10" fillId="2" borderId="0" xfId="2" applyNumberFormat="1" applyFont="1" applyFill="1" applyBorder="1" applyAlignment="1">
      <alignment horizontal="center" vertical="center"/>
    </xf>
    <xf numFmtId="0" fontId="3" fillId="0" borderId="162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118" xfId="0" applyNumberFormat="1" applyFont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left" vertical="top" wrapText="1"/>
    </xf>
    <xf numFmtId="0" fontId="2" fillId="2" borderId="27" xfId="0" applyNumberFormat="1" applyFont="1" applyFill="1" applyBorder="1" applyAlignment="1">
      <alignment horizontal="left" vertical="top" wrapText="1"/>
    </xf>
    <xf numFmtId="0" fontId="2" fillId="2" borderId="68" xfId="0" applyNumberFormat="1" applyFont="1" applyFill="1" applyBorder="1" applyAlignment="1">
      <alignment horizontal="center" vertical="center" wrapText="1"/>
    </xf>
    <xf numFmtId="0" fontId="2" fillId="2" borderId="69" xfId="0" applyNumberFormat="1" applyFont="1" applyFill="1" applyBorder="1" applyAlignment="1">
      <alignment horizontal="center" vertical="center" wrapText="1"/>
    </xf>
    <xf numFmtId="0" fontId="2" fillId="2" borderId="68" xfId="0" applyNumberFormat="1" applyFont="1" applyFill="1" applyBorder="1" applyAlignment="1">
      <alignment horizontal="center" vertical="top" wrapText="1"/>
    </xf>
    <xf numFmtId="0" fontId="2" fillId="2" borderId="69" xfId="0" applyNumberFormat="1" applyFont="1" applyFill="1" applyBorder="1" applyAlignment="1">
      <alignment horizontal="center" vertical="top" wrapText="1"/>
    </xf>
    <xf numFmtId="0" fontId="2" fillId="2" borderId="54" xfId="0" applyNumberFormat="1" applyFont="1" applyFill="1" applyBorder="1" applyAlignment="1">
      <alignment horizontal="left" vertical="top" wrapText="1"/>
    </xf>
    <xf numFmtId="0" fontId="2" fillId="2" borderId="92" xfId="0" applyNumberFormat="1" applyFont="1" applyFill="1" applyBorder="1" applyAlignment="1">
      <alignment horizontal="left" vertical="top" wrapText="1"/>
    </xf>
    <xf numFmtId="0" fontId="2" fillId="2" borderId="154" xfId="0" applyNumberFormat="1" applyFont="1" applyFill="1" applyBorder="1" applyAlignment="1">
      <alignment horizontal="left" vertical="top" wrapText="1"/>
    </xf>
    <xf numFmtId="0" fontId="2" fillId="2" borderId="54" xfId="0" applyNumberFormat="1" applyFont="1" applyFill="1" applyBorder="1" applyAlignment="1">
      <alignment vertical="top" wrapText="1"/>
    </xf>
    <xf numFmtId="0" fontId="2" fillId="2" borderId="92" xfId="0" applyNumberFormat="1" applyFont="1" applyFill="1" applyBorder="1" applyAlignment="1">
      <alignment vertical="top" wrapText="1"/>
    </xf>
    <xf numFmtId="0" fontId="2" fillId="2" borderId="154" xfId="0" applyNumberFormat="1" applyFont="1" applyFill="1" applyBorder="1" applyAlignment="1">
      <alignment vertical="top" wrapText="1"/>
    </xf>
    <xf numFmtId="0" fontId="2" fillId="2" borderId="64" xfId="0" applyNumberFormat="1" applyFont="1" applyFill="1" applyBorder="1" applyAlignment="1">
      <alignment horizontal="left" vertical="top" wrapText="1"/>
    </xf>
    <xf numFmtId="0" fontId="2" fillId="2" borderId="51" xfId="0" applyNumberFormat="1" applyFont="1" applyFill="1" applyBorder="1" applyAlignment="1">
      <alignment horizontal="left" vertical="top" wrapText="1"/>
    </xf>
    <xf numFmtId="0" fontId="2" fillId="2" borderId="9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7" fillId="2" borderId="118" xfId="2" applyNumberFormat="1" applyFont="1" applyFill="1" applyBorder="1" applyAlignment="1">
      <alignment horizontal="left" vertical="center"/>
    </xf>
    <xf numFmtId="0" fontId="3" fillId="4" borderId="65" xfId="2" applyNumberFormat="1" applyFont="1" applyFill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horizontal="center" vertical="center" wrapText="1"/>
    </xf>
    <xf numFmtId="0" fontId="2" fillId="2" borderId="68" xfId="0" applyNumberFormat="1" applyFont="1" applyFill="1" applyBorder="1" applyAlignment="1">
      <alignment horizontal="center" vertical="top"/>
    </xf>
    <xf numFmtId="0" fontId="2" fillId="2" borderId="69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left" vertical="center"/>
    </xf>
    <xf numFmtId="0" fontId="3" fillId="4" borderId="70" xfId="0" applyNumberFormat="1" applyFont="1" applyFill="1" applyBorder="1" applyAlignment="1">
      <alignment horizontal="center" vertical="center"/>
    </xf>
    <xf numFmtId="0" fontId="6" fillId="0" borderId="120" xfId="0" applyNumberFormat="1" applyFont="1" applyBorder="1" applyAlignment="1">
      <alignment horizontal="left" vertical="top"/>
    </xf>
    <xf numFmtId="0" fontId="6" fillId="0" borderId="62" xfId="0" applyNumberFormat="1" applyFont="1" applyBorder="1" applyAlignment="1">
      <alignment horizontal="left" vertical="top"/>
    </xf>
    <xf numFmtId="0" fontId="5" fillId="0" borderId="9" xfId="0" applyNumberFormat="1" applyFont="1" applyBorder="1" applyAlignment="1">
      <alignment horizontal="left" vertical="top" wrapText="1"/>
    </xf>
    <xf numFmtId="0" fontId="5" fillId="0" borderId="3" xfId="0" applyNumberFormat="1" applyFont="1" applyBorder="1" applyAlignment="1">
      <alignment horizontal="left" vertical="top" wrapText="1"/>
    </xf>
    <xf numFmtId="0" fontId="6" fillId="2" borderId="120" xfId="4" applyNumberFormat="1" applyFont="1" applyFill="1" applyBorder="1" applyAlignment="1">
      <alignment vertical="top" wrapText="1"/>
    </xf>
    <xf numFmtId="0" fontId="6" fillId="0" borderId="62" xfId="0" applyNumberFormat="1" applyFont="1" applyFill="1" applyBorder="1" applyAlignment="1" applyProtection="1">
      <alignment vertical="top" wrapText="1"/>
    </xf>
    <xf numFmtId="0" fontId="6" fillId="0" borderId="17" xfId="0" applyNumberFormat="1" applyFont="1" applyFill="1" applyBorder="1" applyAlignment="1" applyProtection="1">
      <alignment vertical="top" wrapText="1"/>
    </xf>
    <xf numFmtId="0" fontId="5" fillId="2" borderId="3" xfId="4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 applyProtection="1">
      <alignment vertical="top" wrapText="1"/>
    </xf>
    <xf numFmtId="0" fontId="5" fillId="2" borderId="1" xfId="4" applyNumberFormat="1" applyFont="1" applyFill="1" applyBorder="1" applyAlignment="1">
      <alignment vertical="top" wrapText="1"/>
    </xf>
    <xf numFmtId="0" fontId="5" fillId="2" borderId="9" xfId="4" applyNumberFormat="1" applyFont="1" applyFill="1" applyBorder="1" applyAlignment="1">
      <alignment vertical="top" wrapText="1"/>
    </xf>
    <xf numFmtId="0" fontId="2" fillId="2" borderId="30" xfId="0" applyNumberFormat="1" applyFont="1" applyFill="1" applyBorder="1" applyAlignment="1">
      <alignment horizontal="center" vertical="top" wrapText="1"/>
    </xf>
    <xf numFmtId="0" fontId="2" fillId="4" borderId="32" xfId="0" applyNumberFormat="1" applyFont="1" applyFill="1" applyBorder="1" applyAlignment="1">
      <alignment horizontal="center" vertical="center"/>
    </xf>
    <xf numFmtId="0" fontId="2" fillId="4" borderId="99" xfId="0" applyNumberFormat="1" applyFont="1" applyFill="1" applyBorder="1" applyAlignment="1">
      <alignment horizontal="center" vertical="center"/>
    </xf>
    <xf numFmtId="0" fontId="2" fillId="4" borderId="31" xfId="0" applyNumberFormat="1" applyFont="1" applyFill="1" applyBorder="1" applyAlignment="1">
      <alignment horizontal="center" vertical="center"/>
    </xf>
    <xf numFmtId="0" fontId="3" fillId="4" borderId="159" xfId="0" applyNumberFormat="1" applyFont="1" applyFill="1" applyBorder="1" applyAlignment="1">
      <alignment horizontal="center" vertical="center"/>
    </xf>
    <xf numFmtId="0" fontId="2" fillId="2" borderId="151" xfId="0" applyNumberFormat="1" applyFont="1" applyFill="1" applyBorder="1" applyAlignment="1">
      <alignment horizontal="center" vertical="top" wrapText="1"/>
    </xf>
    <xf numFmtId="0" fontId="2" fillId="2" borderId="157" xfId="0" applyNumberFormat="1" applyFont="1" applyFill="1" applyBorder="1" applyAlignment="1">
      <alignment horizontal="left" vertical="top" wrapText="1"/>
    </xf>
    <xf numFmtId="0" fontId="0" fillId="0" borderId="159" xfId="0" applyNumberFormat="1" applyBorder="1" applyAlignment="1">
      <alignment horizontal="center" vertical="center"/>
    </xf>
    <xf numFmtId="0" fontId="0" fillId="0" borderId="160" xfId="0" applyNumberFormat="1" applyBorder="1" applyAlignment="1">
      <alignment horizontal="center" vertical="center"/>
    </xf>
    <xf numFmtId="0" fontId="0" fillId="2" borderId="161" xfId="2" applyNumberFormat="1" applyFont="1" applyFill="1" applyBorder="1" applyAlignment="1">
      <alignment horizontal="left" wrapText="1"/>
    </xf>
    <xf numFmtId="0" fontId="0" fillId="2" borderId="149" xfId="2" applyNumberFormat="1" applyFont="1" applyFill="1" applyBorder="1" applyAlignment="1">
      <alignment horizontal="left" wrapText="1"/>
    </xf>
    <xf numFmtId="0" fontId="2" fillId="2" borderId="68" xfId="2" applyNumberFormat="1" applyFont="1" applyFill="1" applyBorder="1" applyAlignment="1">
      <alignment horizontal="center" vertical="top" wrapText="1"/>
    </xf>
    <xf numFmtId="0" fontId="2" fillId="2" borderId="69" xfId="2" applyNumberFormat="1" applyFont="1" applyFill="1" applyBorder="1" applyAlignment="1">
      <alignment horizontal="center" vertical="top" wrapText="1"/>
    </xf>
    <xf numFmtId="0" fontId="0" fillId="2" borderId="9" xfId="2" applyNumberFormat="1" applyFont="1" applyFill="1" applyBorder="1" applyAlignment="1">
      <alignment horizontal="left" wrapText="1"/>
    </xf>
    <xf numFmtId="0" fontId="0" fillId="2" borderId="3" xfId="2" applyNumberFormat="1" applyFont="1" applyFill="1" applyBorder="1" applyAlignment="1">
      <alignment horizontal="left" wrapText="1"/>
    </xf>
    <xf numFmtId="0" fontId="2" fillId="2" borderId="121" xfId="0" applyNumberFormat="1" applyFont="1" applyFill="1" applyBorder="1" applyAlignment="1">
      <alignment horizontal="center" vertical="top" wrapText="1"/>
    </xf>
    <xf numFmtId="0" fontId="2" fillId="2" borderId="66" xfId="0" applyNumberFormat="1" applyFont="1" applyFill="1" applyBorder="1" applyAlignment="1">
      <alignment horizontal="center" vertical="top" wrapText="1"/>
    </xf>
    <xf numFmtId="41" fontId="3" fillId="4" borderId="51" xfId="1" applyNumberFormat="1" applyFont="1" applyFill="1" applyBorder="1" applyAlignment="1">
      <alignment horizontal="center" vertical="center" wrapText="1"/>
    </xf>
    <xf numFmtId="9" fontId="3" fillId="4" borderId="3" xfId="1" applyNumberFormat="1" applyFont="1" applyFill="1" applyBorder="1" applyAlignment="1">
      <alignment horizontal="center" vertical="center" wrapText="1"/>
    </xf>
    <xf numFmtId="177" fontId="3" fillId="4" borderId="40" xfId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left" vertical="top"/>
    </xf>
    <xf numFmtId="0" fontId="2" fillId="2" borderId="26" xfId="0" applyNumberFormat="1" applyFont="1" applyFill="1" applyBorder="1" applyAlignment="1">
      <alignment horizontal="left" vertical="top"/>
    </xf>
    <xf numFmtId="0" fontId="2" fillId="2" borderId="78" xfId="0" applyNumberFormat="1" applyFont="1" applyFill="1" applyBorder="1" applyAlignment="1">
      <alignment horizontal="center" vertical="top" wrapText="1"/>
    </xf>
    <xf numFmtId="0" fontId="2" fillId="2" borderId="118" xfId="0" applyNumberFormat="1" applyFont="1" applyFill="1" applyBorder="1" applyAlignment="1">
      <alignment horizontal="center" vertical="top" wrapText="1"/>
    </xf>
    <xf numFmtId="0" fontId="2" fillId="2" borderId="67" xfId="2" applyNumberFormat="1" applyFont="1" applyFill="1" applyBorder="1" applyAlignment="1">
      <alignment vertical="top" wrapText="1"/>
    </xf>
    <xf numFmtId="0" fontId="2" fillId="2" borderId="63" xfId="2" applyNumberFormat="1" applyFont="1" applyFill="1" applyBorder="1" applyAlignment="1">
      <alignment vertical="top" wrapText="1"/>
    </xf>
    <xf numFmtId="0" fontId="0" fillId="2" borderId="0" xfId="2" applyNumberFormat="1" applyFont="1" applyFill="1" applyBorder="1" applyAlignment="1">
      <alignment horizontal="left" wrapText="1"/>
    </xf>
    <xf numFmtId="0" fontId="0" fillId="2" borderId="156" xfId="2" applyNumberFormat="1" applyFont="1" applyFill="1" applyBorder="1" applyAlignment="1">
      <alignment horizontal="left" wrapText="1"/>
    </xf>
    <xf numFmtId="0" fontId="2" fillId="2" borderId="145" xfId="2" applyNumberFormat="1" applyFont="1" applyFill="1" applyBorder="1" applyAlignment="1">
      <alignment horizontal="center" vertical="top" wrapText="1"/>
    </xf>
    <xf numFmtId="0" fontId="2" fillId="3" borderId="118" xfId="2" applyNumberFormat="1" applyFont="1" applyFill="1" applyBorder="1" applyAlignment="1">
      <alignment horizontal="center" vertical="center" wrapText="1"/>
    </xf>
    <xf numFmtId="0" fontId="2" fillId="3" borderId="99" xfId="2" applyNumberFormat="1" applyFont="1" applyFill="1" applyBorder="1" applyAlignment="1">
      <alignment horizontal="center" vertical="center" wrapText="1"/>
    </xf>
    <xf numFmtId="0" fontId="2" fillId="3" borderId="41" xfId="2" applyNumberFormat="1" applyFont="1" applyFill="1" applyBorder="1" applyAlignment="1">
      <alignment horizontal="center" vertical="center" wrapText="1"/>
    </xf>
    <xf numFmtId="0" fontId="2" fillId="2" borderId="96" xfId="2" applyNumberFormat="1" applyFont="1" applyFill="1" applyBorder="1" applyAlignment="1">
      <alignment vertical="top" wrapText="1"/>
    </xf>
    <xf numFmtId="0" fontId="2" fillId="2" borderId="18" xfId="2" applyNumberFormat="1" applyFont="1" applyFill="1" applyBorder="1" applyAlignment="1">
      <alignment vertical="top" wrapText="1"/>
    </xf>
    <xf numFmtId="0" fontId="2" fillId="2" borderId="26" xfId="2" applyNumberFormat="1" applyFont="1" applyFill="1" applyBorder="1" applyAlignment="1">
      <alignment vertical="top" wrapText="1"/>
    </xf>
    <xf numFmtId="0" fontId="2" fillId="2" borderId="78" xfId="2" applyNumberFormat="1" applyFont="1" applyFill="1" applyBorder="1" applyAlignment="1">
      <alignment horizontal="center" vertical="top" wrapText="1"/>
    </xf>
    <xf numFmtId="0" fontId="2" fillId="2" borderId="20" xfId="2" applyNumberFormat="1" applyFont="1" applyFill="1" applyBorder="1" applyAlignment="1">
      <alignment horizontal="center" vertical="top" wrapText="1"/>
    </xf>
    <xf numFmtId="0" fontId="2" fillId="2" borderId="157" xfId="2" applyNumberFormat="1" applyFont="1" applyFill="1" applyBorder="1" applyAlignment="1">
      <alignment vertical="top" wrapText="1"/>
    </xf>
    <xf numFmtId="0" fontId="2" fillId="2" borderId="62" xfId="2" applyNumberFormat="1" applyFont="1" applyFill="1" applyBorder="1" applyAlignment="1">
      <alignment vertical="top" wrapText="1"/>
    </xf>
    <xf numFmtId="0" fontId="2" fillId="2" borderId="17" xfId="2" applyNumberFormat="1" applyFont="1" applyFill="1" applyBorder="1" applyAlignment="1">
      <alignment vertical="top" wrapText="1"/>
    </xf>
    <xf numFmtId="0" fontId="0" fillId="2" borderId="1" xfId="2" applyNumberFormat="1" applyFont="1" applyFill="1" applyBorder="1" applyAlignment="1">
      <alignment horizontal="left" wrapText="1"/>
    </xf>
    <xf numFmtId="0" fontId="2" fillId="2" borderId="117" xfId="2" applyNumberFormat="1" applyFont="1" applyFill="1" applyBorder="1" applyAlignment="1">
      <alignment vertical="top" wrapText="1"/>
    </xf>
    <xf numFmtId="0" fontId="40" fillId="14" borderId="198" xfId="8" applyFont="1" applyFill="1" applyBorder="1" applyAlignment="1">
      <alignment horizontal="left" vertical="center" wrapText="1"/>
    </xf>
    <xf numFmtId="0" fontId="33" fillId="0" borderId="196" xfId="8" applyFont="1" applyBorder="1"/>
    <xf numFmtId="0" fontId="40" fillId="14" borderId="182" xfId="8" applyFont="1" applyFill="1" applyBorder="1" applyAlignment="1">
      <alignment horizontal="center" vertical="center" wrapText="1"/>
    </xf>
    <xf numFmtId="0" fontId="33" fillId="0" borderId="183" xfId="8" applyFont="1" applyBorder="1"/>
    <xf numFmtId="0" fontId="40" fillId="14" borderId="189" xfId="8" applyFont="1" applyFill="1" applyBorder="1" applyAlignment="1">
      <alignment horizontal="left" vertical="center" wrapText="1"/>
    </xf>
    <xf numFmtId="0" fontId="40" fillId="16" borderId="185" xfId="8" applyFont="1" applyFill="1" applyBorder="1" applyAlignment="1">
      <alignment horizontal="center" vertical="center" wrapText="1"/>
    </xf>
    <xf numFmtId="0" fontId="33" fillId="0" borderId="186" xfId="8" applyFont="1" applyBorder="1"/>
    <xf numFmtId="0" fontId="14" fillId="2" borderId="96" xfId="2" applyNumberFormat="1" applyFont="1" applyFill="1" applyBorder="1" applyAlignment="1">
      <alignment horizontal="left" vertical="center"/>
    </xf>
    <xf numFmtId="0" fontId="14" fillId="2" borderId="72" xfId="2" applyNumberFormat="1" applyFont="1" applyFill="1" applyBorder="1" applyAlignment="1">
      <alignment horizontal="left" vertical="center"/>
    </xf>
    <xf numFmtId="0" fontId="40" fillId="0" borderId="198" xfId="8" applyFont="1" applyFill="1" applyBorder="1" applyAlignment="1">
      <alignment horizontal="left" vertical="center" wrapText="1"/>
    </xf>
    <xf numFmtId="0" fontId="33" fillId="0" borderId="189" xfId="8" applyFont="1" applyFill="1" applyBorder="1"/>
    <xf numFmtId="0" fontId="33" fillId="0" borderId="196" xfId="8" applyFont="1" applyFill="1" applyBorder="1"/>
    <xf numFmtId="0" fontId="42" fillId="0" borderId="176" xfId="8" applyFont="1" applyFill="1" applyBorder="1" applyAlignment="1">
      <alignment horizontal="left" vertical="center" wrapText="1"/>
    </xf>
    <xf numFmtId="0" fontId="33" fillId="0" borderId="53" xfId="8" applyFont="1" applyFill="1" applyBorder="1"/>
    <xf numFmtId="0" fontId="40" fillId="0" borderId="182" xfId="8" applyFont="1" applyFill="1" applyBorder="1" applyAlignment="1">
      <alignment horizontal="center" vertical="center" wrapText="1"/>
    </xf>
    <xf numFmtId="0" fontId="33" fillId="0" borderId="183" xfId="8" applyFont="1" applyFill="1" applyBorder="1"/>
    <xf numFmtId="0" fontId="40" fillId="14" borderId="176" xfId="8" applyFont="1" applyFill="1" applyBorder="1" applyAlignment="1">
      <alignment horizontal="left" vertical="center" wrapText="1"/>
    </xf>
    <xf numFmtId="0" fontId="33" fillId="0" borderId="53" xfId="8" applyFont="1" applyBorder="1"/>
    <xf numFmtId="0" fontId="40" fillId="14" borderId="43" xfId="8" applyFont="1" applyFill="1" applyBorder="1" applyAlignment="1">
      <alignment horizontal="left" vertical="center" wrapText="1"/>
    </xf>
    <xf numFmtId="0" fontId="33" fillId="0" borderId="43" xfId="8" applyFont="1" applyBorder="1"/>
    <xf numFmtId="0" fontId="41" fillId="14" borderId="43" xfId="8" applyFont="1" applyFill="1" applyBorder="1" applyAlignment="1">
      <alignment horizontal="left" vertical="center"/>
    </xf>
    <xf numFmtId="0" fontId="40" fillId="14" borderId="140" xfId="8" applyFont="1" applyFill="1" applyBorder="1" applyAlignment="1">
      <alignment horizontal="left" vertical="center" wrapText="1"/>
    </xf>
    <xf numFmtId="0" fontId="33" fillId="0" borderId="4" xfId="8" applyFont="1" applyBorder="1"/>
    <xf numFmtId="0" fontId="41" fillId="14" borderId="176" xfId="8" applyFont="1" applyFill="1" applyBorder="1" applyAlignment="1">
      <alignment horizontal="left" vertical="center" wrapText="1"/>
    </xf>
    <xf numFmtId="0" fontId="41" fillId="14" borderId="43" xfId="8" applyFont="1" applyFill="1" applyBorder="1" applyAlignment="1">
      <alignment horizontal="left" vertical="center" wrapText="1"/>
    </xf>
    <xf numFmtId="177" fontId="39" fillId="15" borderId="176" xfId="8" applyNumberFormat="1" applyFont="1" applyFill="1" applyBorder="1" applyAlignment="1">
      <alignment horizontal="center" vertical="center" wrapText="1"/>
    </xf>
    <xf numFmtId="177" fontId="39" fillId="15" borderId="177" xfId="8" applyNumberFormat="1" applyFont="1" applyFill="1" applyBorder="1" applyAlignment="1">
      <alignment horizontal="center" vertical="center" wrapText="1"/>
    </xf>
    <xf numFmtId="0" fontId="33" fillId="0" borderId="180" xfId="8" applyFont="1" applyBorder="1"/>
    <xf numFmtId="0" fontId="33" fillId="0" borderId="189" xfId="8" applyFont="1" applyBorder="1"/>
    <xf numFmtId="0" fontId="41" fillId="14" borderId="181" xfId="8" applyFont="1" applyFill="1" applyBorder="1" applyAlignment="1">
      <alignment horizontal="left" vertical="center" wrapText="1"/>
    </xf>
    <xf numFmtId="0" fontId="33" fillId="0" borderId="44" xfId="8" applyFont="1" applyBorder="1"/>
    <xf numFmtId="0" fontId="33" fillId="0" borderId="191" xfId="8" applyFont="1" applyBorder="1"/>
    <xf numFmtId="0" fontId="40" fillId="14" borderId="191" xfId="8" applyFont="1" applyFill="1" applyBorder="1" applyAlignment="1">
      <alignment horizontal="center" vertical="center" wrapText="1"/>
    </xf>
    <xf numFmtId="0" fontId="33" fillId="0" borderId="197" xfId="8" applyFont="1" applyBorder="1"/>
    <xf numFmtId="0" fontId="40" fillId="15" borderId="174" xfId="8" applyFont="1" applyFill="1" applyBorder="1" applyAlignment="1">
      <alignment horizontal="center" vertical="center" wrapText="1"/>
    </xf>
    <xf numFmtId="0" fontId="33" fillId="0" borderId="175" xfId="8" applyFont="1" applyBorder="1"/>
    <xf numFmtId="0" fontId="33" fillId="0" borderId="76" xfId="8" applyFont="1" applyBorder="1"/>
    <xf numFmtId="180" fontId="39" fillId="15" borderId="176" xfId="8" applyNumberFormat="1" applyFont="1" applyFill="1" applyBorder="1" applyAlignment="1">
      <alignment horizontal="center" vertical="center" wrapText="1"/>
    </xf>
    <xf numFmtId="0" fontId="32" fillId="14" borderId="0" xfId="8" applyFont="1" applyFill="1" applyBorder="1" applyAlignment="1">
      <alignment horizontal="center" vertical="center"/>
    </xf>
    <xf numFmtId="0" fontId="33" fillId="0" borderId="0" xfId="8" applyFont="1" applyBorder="1"/>
    <xf numFmtId="0" fontId="35" fillId="14" borderId="0" xfId="8" applyFont="1" applyFill="1" applyBorder="1" applyAlignment="1">
      <alignment horizontal="left" vertical="center" wrapText="1"/>
    </xf>
    <xf numFmtId="0" fontId="35" fillId="14" borderId="0" xfId="8" applyFont="1" applyFill="1" applyBorder="1" applyAlignment="1">
      <alignment horizontal="left" vertical="center"/>
    </xf>
    <xf numFmtId="0" fontId="35" fillId="15" borderId="174" xfId="8" applyFont="1" applyFill="1" applyBorder="1" applyAlignment="1">
      <alignment horizontal="center" vertical="center" wrapText="1"/>
    </xf>
    <xf numFmtId="179" fontId="39" fillId="15" borderId="176" xfId="8" applyNumberFormat="1" applyFont="1" applyFill="1" applyBorder="1" applyAlignment="1">
      <alignment horizontal="center" vertical="center" wrapText="1"/>
    </xf>
    <xf numFmtId="0" fontId="2" fillId="3" borderId="100" xfId="2" applyNumberFormat="1" applyFont="1" applyFill="1" applyBorder="1" applyAlignment="1">
      <alignment horizontal="center" vertical="center" wrapText="1"/>
    </xf>
    <xf numFmtId="0" fontId="2" fillId="3" borderId="13" xfId="2" applyNumberFormat="1" applyFont="1" applyFill="1" applyBorder="1" applyAlignment="1">
      <alignment horizontal="center" vertical="center" wrapText="1"/>
    </xf>
    <xf numFmtId="0" fontId="0" fillId="2" borderId="64" xfId="2" applyNumberFormat="1" applyFont="1" applyFill="1" applyBorder="1" applyAlignment="1">
      <alignment horizontal="left" vertical="top" wrapText="1"/>
    </xf>
    <xf numFmtId="0" fontId="0" fillId="2" borderId="9" xfId="2" applyNumberFormat="1" applyFont="1" applyFill="1" applyBorder="1" applyAlignment="1">
      <alignment horizontal="left" vertical="top" wrapText="1"/>
    </xf>
    <xf numFmtId="0" fontId="2" fillId="2" borderId="165" xfId="2" applyNumberFormat="1" applyFont="1" applyFill="1" applyBorder="1" applyAlignment="1">
      <alignment horizontal="center" vertical="top" wrapText="1"/>
    </xf>
    <xf numFmtId="0" fontId="2" fillId="2" borderId="166" xfId="2" applyNumberFormat="1" applyFont="1" applyFill="1" applyBorder="1" applyAlignment="1">
      <alignment horizontal="center" vertical="top" wrapText="1"/>
    </xf>
    <xf numFmtId="0" fontId="0" fillId="2" borderId="51" xfId="2" applyNumberFormat="1" applyFont="1" applyFill="1" applyBorder="1" applyAlignment="1">
      <alignment horizontal="left" vertical="top" wrapText="1"/>
    </xf>
    <xf numFmtId="0" fontId="0" fillId="2" borderId="27" xfId="2" applyNumberFormat="1" applyFont="1" applyFill="1" applyBorder="1" applyAlignment="1">
      <alignment horizontal="left" vertical="top" wrapText="1"/>
    </xf>
    <xf numFmtId="0" fontId="2" fillId="2" borderId="120" xfId="2" applyNumberFormat="1" applyFont="1" applyFill="1" applyBorder="1" applyAlignment="1">
      <alignment horizontal="left" vertical="top" wrapText="1"/>
    </xf>
    <xf numFmtId="0" fontId="2" fillId="2" borderId="62" xfId="2" applyNumberFormat="1" applyFont="1" applyFill="1" applyBorder="1" applyAlignment="1">
      <alignment horizontal="left" vertical="top" wrapText="1"/>
    </xf>
    <xf numFmtId="0" fontId="0" fillId="2" borderId="0" xfId="2" applyNumberFormat="1" applyFont="1" applyFill="1" applyBorder="1" applyAlignment="1">
      <alignment horizontal="left" vertical="top" wrapText="1"/>
    </xf>
    <xf numFmtId="0" fontId="0" fillId="2" borderId="156" xfId="2" applyNumberFormat="1" applyFont="1" applyFill="1" applyBorder="1" applyAlignment="1">
      <alignment horizontal="left" vertical="top" wrapText="1"/>
    </xf>
    <xf numFmtId="0" fontId="2" fillId="3" borderId="117" xfId="2" applyNumberFormat="1" applyFont="1" applyFill="1" applyBorder="1" applyAlignment="1">
      <alignment horizontal="center" vertical="center" wrapText="1"/>
    </xf>
    <xf numFmtId="0" fontId="3" fillId="2" borderId="18" xfId="2" applyNumberFormat="1" applyFont="1" applyFill="1" applyBorder="1" applyAlignment="1">
      <alignment horizontal="left" vertical="center"/>
    </xf>
    <xf numFmtId="0" fontId="13" fillId="2" borderId="0" xfId="2" applyNumberFormat="1" applyFont="1" applyFill="1" applyBorder="1" applyAlignment="1">
      <alignment horizontal="left" vertical="center"/>
    </xf>
    <xf numFmtId="0" fontId="13" fillId="2" borderId="119" xfId="2" applyNumberFormat="1" applyFont="1" applyFill="1" applyBorder="1" applyAlignment="1">
      <alignment horizontal="left" vertical="center"/>
    </xf>
    <xf numFmtId="0" fontId="2" fillId="2" borderId="9" xfId="2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top" wrapText="1"/>
    </xf>
    <xf numFmtId="0" fontId="0" fillId="2" borderId="9" xfId="2" applyNumberFormat="1" applyFont="1" applyFill="1" applyBorder="1" applyAlignment="1">
      <alignment horizontal="left" vertical="top"/>
    </xf>
    <xf numFmtId="0" fontId="0" fillId="2" borderId="3" xfId="2" applyNumberFormat="1" applyFont="1" applyFill="1" applyBorder="1" applyAlignment="1">
      <alignment horizontal="left" vertical="top"/>
    </xf>
    <xf numFmtId="0" fontId="2" fillId="2" borderId="96" xfId="2" applyNumberFormat="1" applyFont="1" applyFill="1" applyBorder="1" applyAlignment="1">
      <alignment horizontal="center" vertical="top" wrapText="1"/>
    </xf>
    <xf numFmtId="0" fontId="2" fillId="2" borderId="18" xfId="2" applyNumberFormat="1" applyFont="1" applyFill="1" applyBorder="1" applyAlignment="1">
      <alignment horizontal="center" vertical="top" wrapText="1"/>
    </xf>
    <xf numFmtId="0" fontId="2" fillId="2" borderId="26" xfId="2" applyNumberFormat="1" applyFont="1" applyFill="1" applyBorder="1" applyAlignment="1">
      <alignment horizontal="center" vertical="top" wrapText="1"/>
    </xf>
    <xf numFmtId="0" fontId="2" fillId="2" borderId="138" xfId="2" applyNumberFormat="1" applyFont="1" applyFill="1" applyBorder="1" applyAlignment="1">
      <alignment horizontal="center" vertical="top" wrapText="1"/>
    </xf>
    <xf numFmtId="0" fontId="2" fillId="2" borderId="54" xfId="2" applyNumberFormat="1" applyFont="1" applyFill="1" applyBorder="1" applyAlignment="1">
      <alignment vertical="top" wrapText="1"/>
    </xf>
    <xf numFmtId="0" fontId="2" fillId="2" borderId="154" xfId="2" applyNumberFormat="1" applyFont="1" applyFill="1" applyBorder="1" applyAlignment="1">
      <alignment vertical="top" wrapText="1"/>
    </xf>
    <xf numFmtId="0" fontId="2" fillId="2" borderId="26" xfId="2" applyNumberFormat="1" applyFont="1" applyFill="1" applyBorder="1" applyAlignment="1">
      <alignment horizontal="left" vertical="top" wrapText="1"/>
    </xf>
    <xf numFmtId="0" fontId="14" fillId="2" borderId="73" xfId="2" applyNumberFormat="1" applyFont="1" applyFill="1" applyBorder="1" applyAlignment="1">
      <alignment horizontal="left" vertical="center"/>
    </xf>
    <xf numFmtId="0" fontId="9" fillId="2" borderId="18" xfId="2" applyNumberFormat="1" applyFont="1" applyFill="1" applyBorder="1" applyAlignment="1">
      <alignment horizontal="center" vertical="center"/>
    </xf>
    <xf numFmtId="0" fontId="9" fillId="2" borderId="119" xfId="2" applyNumberFormat="1" applyFont="1" applyFill="1" applyBorder="1" applyAlignment="1">
      <alignment horizontal="center" vertical="center"/>
    </xf>
    <xf numFmtId="0" fontId="3" fillId="2" borderId="18" xfId="2" applyNumberFormat="1" applyFont="1" applyFill="1" applyBorder="1" applyAlignment="1">
      <alignment horizontal="left" vertical="center" wrapText="1"/>
    </xf>
    <xf numFmtId="0" fontId="3" fillId="2" borderId="0" xfId="2" applyNumberFormat="1" applyFont="1" applyFill="1" applyBorder="1" applyAlignment="1">
      <alignment horizontal="left" vertical="center" wrapText="1"/>
    </xf>
    <xf numFmtId="0" fontId="3" fillId="2" borderId="119" xfId="2" applyNumberFormat="1" applyFont="1" applyFill="1" applyBorder="1" applyAlignment="1">
      <alignment horizontal="left" vertical="center" wrapText="1"/>
    </xf>
    <xf numFmtId="0" fontId="7" fillId="2" borderId="117" xfId="2" applyNumberFormat="1" applyFont="1" applyFill="1" applyBorder="1" applyAlignment="1">
      <alignment horizontal="left" vertical="center"/>
    </xf>
    <xf numFmtId="0" fontId="7" fillId="2" borderId="71" xfId="2" applyNumberFormat="1" applyFont="1" applyFill="1" applyBorder="1" applyAlignment="1">
      <alignment horizontal="left" vertical="center"/>
    </xf>
    <xf numFmtId="0" fontId="3" fillId="4" borderId="157" xfId="2" applyNumberFormat="1" applyFont="1" applyFill="1" applyBorder="1" applyAlignment="1">
      <alignment horizontal="center" vertical="center" wrapText="1"/>
    </xf>
    <xf numFmtId="0" fontId="2" fillId="2" borderId="157" xfId="2" applyNumberFormat="1" applyFont="1" applyFill="1" applyBorder="1" applyAlignment="1">
      <alignment horizontal="left" vertical="top" wrapText="1"/>
    </xf>
    <xf numFmtId="0" fontId="2" fillId="2" borderId="17" xfId="2" applyNumberFormat="1" applyFont="1" applyFill="1" applyBorder="1" applyAlignment="1">
      <alignment horizontal="left" vertical="top" wrapText="1"/>
    </xf>
    <xf numFmtId="0" fontId="0" fillId="2" borderId="72" xfId="2" applyNumberFormat="1" applyFont="1" applyFill="1" applyBorder="1" applyAlignment="1">
      <alignment horizontal="left" vertical="top" wrapText="1"/>
    </xf>
    <xf numFmtId="0" fontId="2" fillId="2" borderId="164" xfId="2" applyNumberFormat="1" applyFont="1" applyFill="1" applyBorder="1" applyAlignment="1">
      <alignment horizontal="left" vertical="top" wrapText="1"/>
    </xf>
    <xf numFmtId="0" fontId="2" fillId="2" borderId="66" xfId="2" applyNumberFormat="1" applyFont="1" applyFill="1" applyBorder="1" applyAlignment="1">
      <alignment horizontal="left" vertical="top" wrapText="1"/>
    </xf>
    <xf numFmtId="0" fontId="2" fillId="2" borderId="1" xfId="2" applyNumberFormat="1" applyFont="1" applyFill="1" applyBorder="1" applyAlignment="1">
      <alignment horizontal="left" vertical="top" wrapText="1"/>
    </xf>
    <xf numFmtId="0" fontId="0" fillId="2" borderId="1" xfId="2" applyNumberFormat="1" applyFont="1" applyFill="1" applyBorder="1" applyAlignment="1">
      <alignment horizontal="left" vertical="top"/>
    </xf>
    <xf numFmtId="0" fontId="2" fillId="0" borderId="54" xfId="2" applyNumberFormat="1" applyFont="1" applyFill="1" applyBorder="1" applyAlignment="1">
      <alignment horizontal="left" vertical="top" wrapText="1"/>
    </xf>
    <xf numFmtId="0" fontId="2" fillId="0" borderId="92" xfId="2" applyNumberFormat="1" applyFont="1" applyFill="1" applyBorder="1" applyAlignment="1">
      <alignment horizontal="left" vertical="top" wrapText="1"/>
    </xf>
    <xf numFmtId="0" fontId="2" fillId="0" borderId="154" xfId="2" applyNumberFormat="1" applyFont="1" applyFill="1" applyBorder="1" applyAlignment="1">
      <alignment horizontal="left" vertical="top" wrapText="1"/>
    </xf>
    <xf numFmtId="0" fontId="2" fillId="3" borderId="66" xfId="2" applyNumberFormat="1" applyFont="1" applyFill="1" applyBorder="1" applyAlignment="1">
      <alignment horizontal="center" vertical="center" wrapText="1"/>
    </xf>
    <xf numFmtId="0" fontId="13" fillId="2" borderId="156" xfId="2" applyNumberFormat="1" applyFont="1" applyFill="1" applyBorder="1" applyAlignment="1">
      <alignment horizontal="left" vertical="center"/>
    </xf>
    <xf numFmtId="0" fontId="2" fillId="4" borderId="2" xfId="2" applyNumberFormat="1" applyFont="1" applyFill="1" applyBorder="1" applyAlignment="1">
      <alignment horizontal="center" vertical="center" wrapText="1"/>
    </xf>
    <xf numFmtId="41" fontId="3" fillId="4" borderId="164" xfId="1" applyNumberFormat="1" applyFont="1" applyFill="1" applyBorder="1" applyAlignment="1">
      <alignment horizontal="center" vertical="center" wrapText="1"/>
    </xf>
    <xf numFmtId="41" fontId="3" fillId="4" borderId="66" xfId="1" applyNumberFormat="1" applyFont="1" applyFill="1" applyBorder="1" applyAlignment="1">
      <alignment horizontal="center" vertical="center" wrapText="1"/>
    </xf>
    <xf numFmtId="177" fontId="3" fillId="4" borderId="64" xfId="1" applyNumberFormat="1" applyFont="1" applyFill="1" applyBorder="1" applyAlignment="1">
      <alignment horizontal="center" vertical="center" wrapText="1"/>
    </xf>
    <xf numFmtId="177" fontId="3" fillId="4" borderId="27" xfId="1" applyNumberFormat="1" applyFont="1" applyFill="1" applyBorder="1" applyAlignment="1">
      <alignment horizontal="center" vertical="center" wrapText="1"/>
    </xf>
    <xf numFmtId="177" fontId="3" fillId="4" borderId="73" xfId="1" applyNumberFormat="1" applyFont="1" applyFill="1" applyBorder="1" applyAlignment="1">
      <alignment horizontal="center" vertical="center" wrapText="1"/>
    </xf>
    <xf numFmtId="177" fontId="3" fillId="4" borderId="71" xfId="1" applyNumberFormat="1" applyFont="1" applyFill="1" applyBorder="1" applyAlignment="1">
      <alignment horizontal="center" vertical="center" wrapText="1"/>
    </xf>
    <xf numFmtId="0" fontId="22" fillId="0" borderId="0" xfId="5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9" fontId="3" fillId="4" borderId="1" xfId="6" applyNumberFormat="1" applyFont="1" applyFill="1" applyBorder="1" applyAlignment="1">
      <alignment horizontal="center" vertical="center" wrapText="1"/>
    </xf>
    <xf numFmtId="9" fontId="3" fillId="4" borderId="30" xfId="6" applyNumberFormat="1" applyFont="1" applyFill="1" applyBorder="1" applyAlignment="1">
      <alignment horizontal="center" vertical="center" wrapText="1"/>
    </xf>
    <xf numFmtId="0" fontId="2" fillId="2" borderId="78" xfId="5" applyFont="1" applyFill="1" applyBorder="1" applyAlignment="1">
      <alignment horizontal="center" vertical="top" wrapText="1"/>
    </xf>
    <xf numFmtId="0" fontId="2" fillId="2" borderId="118" xfId="5" applyFont="1" applyFill="1" applyBorder="1" applyAlignment="1">
      <alignment horizontal="center" vertical="top" wrapText="1"/>
    </xf>
    <xf numFmtId="0" fontId="2" fillId="2" borderId="54" xfId="5" applyFont="1" applyFill="1" applyBorder="1" applyAlignment="1">
      <alignment vertical="top" wrapText="1"/>
    </xf>
    <xf numFmtId="0" fontId="2" fillId="2" borderId="92" xfId="5" applyFont="1" applyFill="1" applyBorder="1" applyAlignment="1">
      <alignment vertical="top" wrapText="1"/>
    </xf>
    <xf numFmtId="0" fontId="2" fillId="2" borderId="154" xfId="5" applyFont="1" applyFill="1" applyBorder="1" applyAlignment="1">
      <alignment vertical="top" wrapText="1"/>
    </xf>
    <xf numFmtId="0" fontId="2" fillId="2" borderId="68" xfId="5" applyFont="1" applyFill="1" applyBorder="1" applyAlignment="1">
      <alignment horizontal="center" vertical="top" wrapText="1"/>
    </xf>
    <xf numFmtId="0" fontId="2" fillId="2" borderId="151" xfId="5" applyFont="1" applyFill="1" applyBorder="1" applyAlignment="1">
      <alignment horizontal="center" vertical="top" wrapText="1"/>
    </xf>
    <xf numFmtId="0" fontId="22" fillId="2" borderId="64" xfId="5" applyFill="1" applyBorder="1" applyAlignment="1">
      <alignment horizontal="left" vertical="top" wrapText="1"/>
    </xf>
    <xf numFmtId="0" fontId="22" fillId="2" borderId="51" xfId="5" applyFill="1" applyBorder="1" applyAlignment="1">
      <alignment horizontal="left" vertical="top" wrapText="1"/>
    </xf>
    <xf numFmtId="0" fontId="22" fillId="2" borderId="9" xfId="5" applyFill="1" applyBorder="1" applyAlignment="1">
      <alignment horizontal="left" vertical="top" wrapText="1"/>
    </xf>
    <xf numFmtId="0" fontId="9" fillId="0" borderId="0" xfId="5" applyFont="1" applyAlignment="1">
      <alignment horizontal="center" vertical="center" wrapText="1"/>
    </xf>
    <xf numFmtId="0" fontId="13" fillId="0" borderId="0" xfId="5" applyFont="1" applyAlignment="1">
      <alignment horizontal="center" vertical="center"/>
    </xf>
    <xf numFmtId="0" fontId="2" fillId="0" borderId="118" xfId="5" applyFont="1" applyBorder="1" applyAlignment="1">
      <alignment horizontal="left" vertical="center"/>
    </xf>
    <xf numFmtId="0" fontId="2" fillId="4" borderId="155" xfId="5" applyFont="1" applyFill="1" applyBorder="1" applyAlignment="1">
      <alignment horizontal="center" vertical="center"/>
    </xf>
    <xf numFmtId="0" fontId="2" fillId="4" borderId="127" xfId="5" applyFont="1" applyFill="1" applyBorder="1" applyAlignment="1">
      <alignment horizontal="center" vertical="center"/>
    </xf>
    <xf numFmtId="41" fontId="3" fillId="4" borderId="64" xfId="6" applyFont="1" applyFill="1" applyBorder="1" applyAlignment="1">
      <alignment horizontal="center" vertical="center" wrapText="1"/>
    </xf>
    <xf numFmtId="41" fontId="3" fillId="4" borderId="51" xfId="6" applyFont="1" applyFill="1" applyBorder="1" applyAlignment="1">
      <alignment horizontal="center" vertical="center" wrapText="1"/>
    </xf>
    <xf numFmtId="49" fontId="3" fillId="4" borderId="2" xfId="6" applyNumberFormat="1" applyFont="1" applyFill="1" applyBorder="1" applyAlignment="1">
      <alignment horizontal="center" vertical="center" wrapText="1"/>
    </xf>
    <xf numFmtId="49" fontId="3" fillId="4" borderId="40" xfId="6" applyNumberFormat="1" applyFont="1" applyFill="1" applyBorder="1" applyAlignment="1">
      <alignment horizontal="center" vertical="center" wrapText="1"/>
    </xf>
    <xf numFmtId="0" fontId="2" fillId="2" borderId="8" xfId="5" applyFont="1" applyFill="1" applyBorder="1" applyAlignment="1">
      <alignment horizontal="center" vertical="top" wrapText="1"/>
    </xf>
    <xf numFmtId="0" fontId="2" fillId="2" borderId="68" xfId="5" applyFont="1" applyFill="1" applyBorder="1" applyAlignment="1">
      <alignment horizontal="center" vertical="top"/>
    </xf>
    <xf numFmtId="0" fontId="2" fillId="2" borderId="69" xfId="5" applyFont="1" applyFill="1" applyBorder="1" applyAlignment="1">
      <alignment horizontal="center" vertical="top"/>
    </xf>
    <xf numFmtId="0" fontId="2" fillId="2" borderId="54" xfId="5" applyFont="1" applyFill="1" applyBorder="1" applyAlignment="1">
      <alignment horizontal="left" vertical="top"/>
    </xf>
    <xf numFmtId="0" fontId="2" fillId="2" borderId="92" xfId="5" applyFont="1" applyFill="1" applyBorder="1" applyAlignment="1">
      <alignment horizontal="left" vertical="top"/>
    </xf>
    <xf numFmtId="0" fontId="2" fillId="2" borderId="154" xfId="5" applyFont="1" applyFill="1" applyBorder="1" applyAlignment="1">
      <alignment horizontal="left" vertical="top"/>
    </xf>
    <xf numFmtId="0" fontId="22" fillId="2" borderId="157" xfId="5" applyFill="1" applyBorder="1" applyAlignment="1">
      <alignment horizontal="left" vertical="top" wrapText="1"/>
    </xf>
    <xf numFmtId="0" fontId="22" fillId="2" borderId="62" xfId="5" applyFill="1" applyBorder="1" applyAlignment="1">
      <alignment horizontal="left" vertical="top" wrapText="1"/>
    </xf>
    <xf numFmtId="0" fontId="22" fillId="2" borderId="17" xfId="5" applyFill="1" applyBorder="1" applyAlignment="1">
      <alignment horizontal="left" vertical="top" wrapText="1"/>
    </xf>
    <xf numFmtId="0" fontId="2" fillId="13" borderId="32" xfId="5" applyFont="1" applyFill="1" applyBorder="1" applyAlignment="1">
      <alignment horizontal="center" vertical="center"/>
    </xf>
    <xf numFmtId="0" fontId="2" fillId="13" borderId="99" xfId="5" applyFont="1" applyFill="1" applyBorder="1" applyAlignment="1">
      <alignment horizontal="center" vertical="center"/>
    </xf>
    <xf numFmtId="0" fontId="2" fillId="13" borderId="31" xfId="5" applyFont="1" applyFill="1" applyBorder="1" applyAlignment="1">
      <alignment horizontal="center" vertical="center"/>
    </xf>
    <xf numFmtId="0" fontId="2" fillId="2" borderId="120" xfId="5" applyFont="1" applyFill="1" applyBorder="1" applyAlignment="1">
      <alignment horizontal="left" vertical="top" wrapText="1"/>
    </xf>
    <xf numFmtId="0" fontId="2" fillId="2" borderId="62" xfId="5" applyFont="1" applyFill="1" applyBorder="1" applyAlignment="1">
      <alignment horizontal="left" vertical="top" wrapText="1"/>
    </xf>
    <xf numFmtId="0" fontId="2" fillId="2" borderId="29" xfId="5" applyFont="1" applyFill="1" applyBorder="1" applyAlignment="1">
      <alignment horizontal="left" vertical="top" wrapText="1"/>
    </xf>
    <xf numFmtId="0" fontId="2" fillId="2" borderId="30" xfId="5" applyFont="1" applyFill="1" applyBorder="1" applyAlignment="1">
      <alignment horizontal="center" vertical="top" wrapText="1"/>
    </xf>
    <xf numFmtId="0" fontId="22" fillId="2" borderId="3" xfId="5" applyFill="1" applyBorder="1" applyAlignment="1">
      <alignment horizontal="left" vertical="top" wrapText="1"/>
    </xf>
    <xf numFmtId="0" fontId="2" fillId="0" borderId="18" xfId="5" applyFont="1" applyBorder="1" applyAlignment="1">
      <alignment horizontal="left" vertical="center"/>
    </xf>
    <xf numFmtId="0" fontId="2" fillId="0" borderId="0" xfId="5" applyFont="1" applyAlignment="1">
      <alignment horizontal="left" vertical="center"/>
    </xf>
    <xf numFmtId="0" fontId="2" fillId="0" borderId="119" xfId="5" applyFont="1" applyBorder="1" applyAlignment="1">
      <alignment horizontal="left" vertical="center"/>
    </xf>
    <xf numFmtId="41" fontId="3" fillId="4" borderId="27" xfId="6" applyFont="1" applyFill="1" applyBorder="1" applyAlignment="1">
      <alignment horizontal="center" vertical="center" wrapText="1"/>
    </xf>
    <xf numFmtId="0" fontId="2" fillId="2" borderId="96" xfId="5" applyFont="1" applyFill="1" applyBorder="1" applyAlignment="1">
      <alignment horizontal="left" vertical="top" wrapText="1"/>
    </xf>
    <xf numFmtId="0" fontId="2" fillId="2" borderId="18" xfId="5" applyFont="1" applyFill="1" applyBorder="1" applyAlignment="1">
      <alignment horizontal="left" vertical="top" wrapText="1"/>
    </xf>
    <xf numFmtId="0" fontId="2" fillId="2" borderId="26" xfId="5" applyFont="1" applyFill="1" applyBorder="1" applyAlignment="1">
      <alignment horizontal="left" vertical="top" wrapText="1"/>
    </xf>
    <xf numFmtId="0" fontId="2" fillId="2" borderId="54" xfId="5" applyFont="1" applyFill="1" applyBorder="1" applyAlignment="1">
      <alignment horizontal="left" vertical="top" wrapText="1"/>
    </xf>
    <xf numFmtId="0" fontId="2" fillId="2" borderId="92" xfId="5" applyFont="1" applyFill="1" applyBorder="1" applyAlignment="1">
      <alignment horizontal="left" vertical="top" wrapText="1"/>
    </xf>
    <xf numFmtId="0" fontId="2" fillId="2" borderId="154" xfId="5" applyFont="1" applyFill="1" applyBorder="1" applyAlignment="1">
      <alignment horizontal="left" vertical="top" wrapText="1"/>
    </xf>
    <xf numFmtId="0" fontId="2" fillId="2" borderId="96" xfId="5" applyFont="1" applyFill="1" applyBorder="1" applyAlignment="1">
      <alignment horizontal="left" vertical="top"/>
    </xf>
    <xf numFmtId="0" fontId="2" fillId="2" borderId="18" xfId="5" applyFont="1" applyFill="1" applyBorder="1" applyAlignment="1">
      <alignment horizontal="left" vertical="top"/>
    </xf>
    <xf numFmtId="0" fontId="2" fillId="2" borderId="117" xfId="5" applyFont="1" applyFill="1" applyBorder="1" applyAlignment="1">
      <alignment horizontal="left" vertical="top"/>
    </xf>
    <xf numFmtId="0" fontId="2" fillId="2" borderId="121" xfId="5" applyFont="1" applyFill="1" applyBorder="1" applyAlignment="1">
      <alignment horizontal="center" vertical="top" wrapText="1"/>
    </xf>
    <xf numFmtId="0" fontId="2" fillId="2" borderId="66" xfId="5" applyFont="1" applyFill="1" applyBorder="1" applyAlignment="1">
      <alignment horizontal="center" vertical="top" wrapText="1"/>
    </xf>
    <xf numFmtId="0" fontId="2" fillId="2" borderId="157" xfId="5" applyFont="1" applyFill="1" applyBorder="1" applyAlignment="1">
      <alignment horizontal="left" vertical="top"/>
    </xf>
    <xf numFmtId="0" fontId="2" fillId="2" borderId="62" xfId="5" applyFont="1" applyFill="1" applyBorder="1" applyAlignment="1">
      <alignment horizontal="left" vertical="top"/>
    </xf>
    <xf numFmtId="0" fontId="2" fillId="2" borderId="17" xfId="5" applyFont="1" applyFill="1" applyBorder="1" applyAlignment="1">
      <alignment horizontal="left" vertical="top"/>
    </xf>
    <xf numFmtId="0" fontId="22" fillId="2" borderId="1" xfId="5" applyFill="1" applyBorder="1" applyAlignment="1">
      <alignment horizontal="left" vertical="top" wrapText="1"/>
    </xf>
    <xf numFmtId="0" fontId="2" fillId="2" borderId="78" xfId="5" applyFont="1" applyFill="1" applyBorder="1" applyAlignment="1">
      <alignment horizontal="center" vertical="top"/>
    </xf>
    <xf numFmtId="0" fontId="2" fillId="2" borderId="20" xfId="5" applyFont="1" applyFill="1" applyBorder="1" applyAlignment="1">
      <alignment horizontal="center" vertical="top"/>
    </xf>
    <xf numFmtId="0" fontId="22" fillId="2" borderId="51" xfId="5" applyFill="1" applyBorder="1" applyAlignment="1">
      <alignment horizontal="left" vertical="top"/>
    </xf>
    <xf numFmtId="0" fontId="22" fillId="2" borderId="9" xfId="5" applyFill="1" applyBorder="1" applyAlignment="1">
      <alignment horizontal="left" vertical="top"/>
    </xf>
    <xf numFmtId="0" fontId="2" fillId="3" borderId="32" xfId="5" applyFont="1" applyFill="1" applyBorder="1" applyAlignment="1">
      <alignment horizontal="center" vertical="center"/>
    </xf>
    <xf numFmtId="0" fontId="2" fillId="3" borderId="99" xfId="5" applyFont="1" applyFill="1" applyBorder="1" applyAlignment="1">
      <alignment horizontal="center" vertical="center"/>
    </xf>
    <xf numFmtId="0" fontId="2" fillId="3" borderId="31" xfId="5" applyFont="1" applyFill="1" applyBorder="1" applyAlignment="1">
      <alignment horizontal="center" vertical="center"/>
    </xf>
    <xf numFmtId="0" fontId="2" fillId="0" borderId="96" xfId="5" applyFont="1" applyBorder="1" applyAlignment="1">
      <alignment horizontal="left" vertical="top" wrapText="1"/>
    </xf>
    <xf numFmtId="0" fontId="2" fillId="0" borderId="18" xfId="5" applyFont="1" applyBorder="1" applyAlignment="1">
      <alignment horizontal="left" vertical="top" wrapText="1"/>
    </xf>
    <xf numFmtId="0" fontId="2" fillId="0" borderId="26" xfId="5" applyFont="1" applyBorder="1" applyAlignment="1">
      <alignment horizontal="left" vertical="top" wrapText="1"/>
    </xf>
    <xf numFmtId="0" fontId="5" fillId="2" borderId="1" xfId="5" applyFont="1" applyFill="1" applyBorder="1" applyAlignment="1">
      <alignment horizontal="left" vertical="top" wrapText="1"/>
    </xf>
    <xf numFmtId="0" fontId="5" fillId="2" borderId="3" xfId="5" applyFont="1" applyFill="1" applyBorder="1" applyAlignment="1">
      <alignment horizontal="left" vertical="top" wrapText="1"/>
    </xf>
    <xf numFmtId="49" fontId="3" fillId="4" borderId="7" xfId="6" applyNumberFormat="1" applyFont="1" applyFill="1" applyBorder="1" applyAlignment="1">
      <alignment horizontal="center" vertical="center" wrapText="1"/>
    </xf>
    <xf numFmtId="9" fontId="3" fillId="4" borderId="8" xfId="6" applyNumberFormat="1" applyFont="1" applyFill="1" applyBorder="1" applyAlignment="1">
      <alignment horizontal="center" vertical="center" wrapText="1"/>
    </xf>
    <xf numFmtId="0" fontId="2" fillId="2" borderId="157" xfId="5" applyFont="1" applyFill="1" applyBorder="1" applyAlignment="1">
      <alignment horizontal="left" vertical="top" wrapText="1"/>
    </xf>
    <xf numFmtId="0" fontId="2" fillId="2" borderId="17" xfId="5" applyFont="1" applyFill="1" applyBorder="1" applyAlignment="1">
      <alignment horizontal="left" vertical="top" wrapText="1"/>
    </xf>
    <xf numFmtId="0" fontId="2" fillId="2" borderId="121" xfId="5" applyFont="1" applyFill="1" applyBorder="1" applyAlignment="1">
      <alignment horizontal="center" vertical="top"/>
    </xf>
    <xf numFmtId="0" fontId="2" fillId="2" borderId="66" xfId="5" applyFont="1" applyFill="1" applyBorder="1" applyAlignment="1">
      <alignment horizontal="center" vertical="top"/>
    </xf>
    <xf numFmtId="0" fontId="2" fillId="2" borderId="44" xfId="5" applyFont="1" applyFill="1" applyBorder="1" applyAlignment="1">
      <alignment horizontal="center" vertical="top"/>
    </xf>
    <xf numFmtId="0" fontId="2" fillId="2" borderId="23" xfId="5" applyFont="1" applyFill="1" applyBorder="1" applyAlignment="1">
      <alignment horizontal="center" vertical="top"/>
    </xf>
    <xf numFmtId="0" fontId="22" fillId="2" borderId="30" xfId="5" applyFill="1" applyBorder="1" applyAlignment="1">
      <alignment horizontal="left" vertical="top" wrapText="1"/>
    </xf>
    <xf numFmtId="0" fontId="2" fillId="2" borderId="78" xfId="0" applyNumberFormat="1" applyFont="1" applyFill="1" applyBorder="1" applyAlignment="1">
      <alignment horizontal="center" vertical="top"/>
    </xf>
    <xf numFmtId="0" fontId="2" fillId="2" borderId="20" xfId="0" applyNumberFormat="1" applyFont="1" applyFill="1" applyBorder="1" applyAlignment="1">
      <alignment horizontal="center" vertical="top"/>
    </xf>
    <xf numFmtId="0" fontId="2" fillId="2" borderId="138" xfId="0" applyNumberFormat="1" applyFont="1" applyFill="1" applyBorder="1" applyAlignment="1">
      <alignment horizontal="center" vertical="top"/>
    </xf>
    <xf numFmtId="0" fontId="2" fillId="2" borderId="145" xfId="0" applyNumberFormat="1" applyFont="1" applyFill="1" applyBorder="1" applyAlignment="1">
      <alignment horizontal="center" vertical="top"/>
    </xf>
    <xf numFmtId="0" fontId="2" fillId="2" borderId="157" xfId="0" applyNumberFormat="1" applyFont="1" applyFill="1" applyBorder="1" applyAlignment="1">
      <alignment vertical="top" wrapText="1"/>
    </xf>
    <xf numFmtId="0" fontId="2" fillId="2" borderId="120" xfId="0" applyNumberFormat="1" applyFont="1" applyFill="1" applyBorder="1" applyAlignment="1">
      <alignment vertical="top" wrapText="1"/>
    </xf>
    <xf numFmtId="0" fontId="2" fillId="2" borderId="62" xfId="0" applyNumberFormat="1" applyFont="1" applyFill="1" applyBorder="1" applyAlignment="1">
      <alignment vertical="top" wrapText="1"/>
    </xf>
    <xf numFmtId="0" fontId="2" fillId="2" borderId="17" xfId="0" applyNumberFormat="1" applyFont="1" applyFill="1" applyBorder="1" applyAlignment="1">
      <alignment vertical="top" wrapText="1"/>
    </xf>
    <xf numFmtId="0" fontId="2" fillId="2" borderId="121" xfId="0" applyNumberFormat="1" applyFont="1" applyFill="1" applyBorder="1" applyAlignment="1">
      <alignment horizontal="center" vertical="top"/>
    </xf>
    <xf numFmtId="0" fontId="2" fillId="2" borderId="66" xfId="0" applyNumberFormat="1" applyFont="1" applyFill="1" applyBorder="1" applyAlignment="1">
      <alignment horizontal="center" vertical="top"/>
    </xf>
    <xf numFmtId="0" fontId="2" fillId="2" borderId="18" xfId="0" applyNumberFormat="1" applyFont="1" applyFill="1" applyBorder="1" applyAlignment="1">
      <alignment vertical="top" wrapText="1"/>
    </xf>
    <xf numFmtId="0" fontId="2" fillId="2" borderId="26" xfId="0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0" fontId="2" fillId="2" borderId="78" xfId="0" applyNumberFormat="1" applyFont="1" applyFill="1" applyBorder="1" applyAlignment="1">
      <alignment vertical="top"/>
    </xf>
    <xf numFmtId="0" fontId="2" fillId="2" borderId="20" xfId="0" applyNumberFormat="1" applyFont="1" applyFill="1" applyBorder="1" applyAlignment="1">
      <alignment vertical="top"/>
    </xf>
    <xf numFmtId="0" fontId="2" fillId="2" borderId="54" xfId="0" applyNumberFormat="1" applyFont="1" applyFill="1" applyBorder="1" applyAlignment="1">
      <alignment vertical="top"/>
    </xf>
    <xf numFmtId="0" fontId="2" fillId="2" borderId="92" xfId="0" applyNumberFormat="1" applyFont="1" applyFill="1" applyBorder="1" applyAlignment="1">
      <alignment vertical="top"/>
    </xf>
    <xf numFmtId="0" fontId="2" fillId="2" borderId="154" xfId="0" applyNumberFormat="1" applyFont="1" applyFill="1" applyBorder="1" applyAlignment="1">
      <alignment vertical="top"/>
    </xf>
    <xf numFmtId="0" fontId="2" fillId="2" borderId="29" xfId="0" applyNumberFormat="1" applyFont="1" applyFill="1" applyBorder="1" applyAlignment="1">
      <alignment horizontal="left" vertical="top" wrapText="1"/>
    </xf>
    <xf numFmtId="0" fontId="2" fillId="0" borderId="18" xfId="0" applyNumberFormat="1" applyFont="1" applyBorder="1" applyAlignment="1">
      <alignment horizontal="left" vertical="center"/>
    </xf>
    <xf numFmtId="0" fontId="2" fillId="0" borderId="119" xfId="0" applyNumberFormat="1" applyFont="1" applyBorder="1" applyAlignment="1">
      <alignment horizontal="left" vertical="center"/>
    </xf>
    <xf numFmtId="0" fontId="2" fillId="2" borderId="157" xfId="0" applyNumberFormat="1" applyFont="1" applyFill="1" applyBorder="1" applyAlignment="1">
      <alignment horizontal="left" vertical="top"/>
    </xf>
    <xf numFmtId="0" fontId="2" fillId="2" borderId="120" xfId="0" applyNumberFormat="1" applyFont="1" applyFill="1" applyBorder="1" applyAlignment="1">
      <alignment horizontal="left" vertical="top"/>
    </xf>
    <xf numFmtId="0" fontId="2" fillId="2" borderId="62" xfId="0" applyNumberFormat="1" applyFont="1" applyFill="1" applyBorder="1" applyAlignment="1">
      <alignment horizontal="left" vertical="top"/>
    </xf>
    <xf numFmtId="0" fontId="2" fillId="2" borderId="17" xfId="0" applyNumberFormat="1" applyFont="1" applyFill="1" applyBorder="1" applyAlignment="1">
      <alignment horizontal="left" vertical="top"/>
    </xf>
    <xf numFmtId="0" fontId="2" fillId="2" borderId="117" xfId="0" applyNumberFormat="1" applyFont="1" applyFill="1" applyBorder="1" applyAlignment="1">
      <alignment horizontal="left" vertical="top"/>
    </xf>
    <xf numFmtId="0" fontId="2" fillId="3" borderId="32" xfId="0" applyNumberFormat="1" applyFont="1" applyFill="1" applyBorder="1" applyAlignment="1">
      <alignment horizontal="center" vertical="center"/>
    </xf>
    <xf numFmtId="0" fontId="2" fillId="3" borderId="99" xfId="0" applyNumberFormat="1" applyFont="1" applyFill="1" applyBorder="1" applyAlignment="1">
      <alignment horizontal="center" vertical="center"/>
    </xf>
    <xf numFmtId="0" fontId="2" fillId="3" borderId="31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/>
    </xf>
    <xf numFmtId="0" fontId="2" fillId="0" borderId="118" xfId="0" applyNumberFormat="1" applyFont="1" applyBorder="1" applyAlignment="1">
      <alignment horizontal="left" vertical="center"/>
    </xf>
    <xf numFmtId="0" fontId="2" fillId="2" borderId="96" xfId="0" applyNumberFormat="1" applyFont="1" applyFill="1" applyBorder="1" applyAlignment="1">
      <alignment horizontal="left" vertical="top" wrapText="1"/>
    </xf>
    <xf numFmtId="0" fontId="2" fillId="2" borderId="26" xfId="0" applyNumberFormat="1" applyFont="1" applyFill="1" applyBorder="1" applyAlignment="1">
      <alignment horizontal="left" vertical="top" wrapText="1"/>
    </xf>
    <xf numFmtId="0" fontId="2" fillId="2" borderId="13" xfId="0" applyNumberFormat="1" applyFont="1" applyFill="1" applyBorder="1" applyAlignment="1">
      <alignment horizontal="center" vertical="top" wrapText="1"/>
    </xf>
    <xf numFmtId="0" fontId="2" fillId="2" borderId="29" xfId="0" applyNumberFormat="1" applyFont="1" applyFill="1" applyBorder="1" applyAlignment="1">
      <alignment horizontal="left" vertical="top"/>
    </xf>
    <xf numFmtId="0" fontId="0" fillId="2" borderId="9" xfId="0" applyNumberFormat="1" applyFont="1" applyFill="1" applyBorder="1" applyAlignment="1">
      <alignment horizontal="left" vertical="top"/>
    </xf>
    <xf numFmtId="0" fontId="0" fillId="2" borderId="30" xfId="0" applyNumberFormat="1" applyFont="1" applyFill="1" applyBorder="1" applyAlignment="1">
      <alignment horizontal="left" vertical="top" wrapText="1"/>
    </xf>
    <xf numFmtId="0" fontId="2" fillId="2" borderId="27" xfId="0" applyNumberFormat="1" applyFont="1" applyFill="1" applyBorder="1" applyAlignment="1">
      <alignment horizontal="center" vertical="top" wrapText="1"/>
    </xf>
    <xf numFmtId="0" fontId="2" fillId="2" borderId="78" xfId="0" applyNumberFormat="1" applyFont="1" applyFill="1" applyBorder="1" applyAlignment="1">
      <alignment horizontal="left" vertical="top"/>
    </xf>
    <xf numFmtId="0" fontId="2" fillId="2" borderId="20" xfId="0" applyNumberFormat="1" applyFont="1" applyFill="1" applyBorder="1" applyAlignment="1">
      <alignment horizontal="left" vertical="top"/>
    </xf>
    <xf numFmtId="0" fontId="2" fillId="2" borderId="68" xfId="0" applyNumberFormat="1" applyFont="1" applyFill="1" applyBorder="1" applyAlignment="1">
      <alignment horizontal="left" vertical="top"/>
    </xf>
    <xf numFmtId="0" fontId="2" fillId="2" borderId="69" xfId="0" applyNumberFormat="1" applyFont="1" applyFill="1" applyBorder="1" applyAlignment="1">
      <alignment horizontal="left" vertical="top"/>
    </xf>
    <xf numFmtId="0" fontId="2" fillId="2" borderId="51" xfId="0" applyNumberFormat="1" applyFont="1" applyFill="1" applyBorder="1" applyAlignment="1">
      <alignment horizontal="center" vertical="top" wrapText="1"/>
    </xf>
    <xf numFmtId="0" fontId="2" fillId="4" borderId="32" xfId="0" applyNumberFormat="1" applyFont="1" applyFill="1" applyBorder="1" applyAlignment="1">
      <alignment horizontal="center" vertical="top"/>
    </xf>
    <xf numFmtId="0" fontId="2" fillId="4" borderId="99" xfId="0" applyNumberFormat="1" applyFont="1" applyFill="1" applyBorder="1" applyAlignment="1">
      <alignment horizontal="center" vertical="top"/>
    </xf>
    <xf numFmtId="0" fontId="2" fillId="4" borderId="31" xfId="0" applyNumberFormat="1" applyFont="1" applyFill="1" applyBorder="1" applyAlignment="1">
      <alignment horizontal="center" vertical="top"/>
    </xf>
    <xf numFmtId="0" fontId="2" fillId="2" borderId="46" xfId="0" applyNumberFormat="1" applyFont="1" applyFill="1" applyBorder="1" applyAlignment="1">
      <alignment horizontal="center" vertical="top"/>
    </xf>
    <xf numFmtId="0" fontId="2" fillId="2" borderId="31" xfId="0" applyNumberFormat="1" applyFont="1" applyFill="1" applyBorder="1" applyAlignment="1">
      <alignment horizontal="center" vertical="top"/>
    </xf>
    <xf numFmtId="176" fontId="2" fillId="0" borderId="54" xfId="2" applyNumberFormat="1" applyFont="1" applyFill="1" applyBorder="1" applyAlignment="1">
      <alignment horizontal="left" vertical="top" wrapText="1"/>
    </xf>
    <xf numFmtId="176" fontId="2" fillId="0" borderId="154" xfId="2" applyNumberFormat="1" applyFont="1" applyFill="1" applyBorder="1" applyAlignment="1">
      <alignment horizontal="left" vertical="top" wrapText="1"/>
    </xf>
    <xf numFmtId="176" fontId="0" fillId="0" borderId="30" xfId="2" applyNumberFormat="1" applyFont="1" applyFill="1" applyBorder="1" applyAlignment="1">
      <alignment horizontal="left" vertical="top"/>
    </xf>
    <xf numFmtId="176" fontId="0" fillId="0" borderId="9" xfId="2" applyNumberFormat="1" applyFont="1" applyFill="1" applyBorder="1" applyAlignment="1">
      <alignment horizontal="left" vertical="top"/>
    </xf>
    <xf numFmtId="176" fontId="0" fillId="0" borderId="30" xfId="2" applyNumberFormat="1" applyFont="1" applyFill="1" applyBorder="1" applyAlignment="1">
      <alignment horizontal="left" vertical="top" wrapText="1"/>
    </xf>
    <xf numFmtId="176" fontId="0" fillId="0" borderId="51" xfId="2" applyNumberFormat="1" applyFont="1" applyFill="1" applyBorder="1" applyAlignment="1">
      <alignment horizontal="left" vertical="top" wrapText="1"/>
    </xf>
    <xf numFmtId="176" fontId="0" fillId="0" borderId="9" xfId="2" applyNumberFormat="1" applyFont="1" applyFill="1" applyBorder="1" applyAlignment="1">
      <alignment horizontal="left" vertical="top" wrapText="1"/>
    </xf>
    <xf numFmtId="176" fontId="2" fillId="0" borderId="8" xfId="2" applyNumberFormat="1" applyFont="1" applyFill="1" applyBorder="1" applyAlignment="1">
      <alignment horizontal="center" vertical="top" wrapText="1"/>
    </xf>
    <xf numFmtId="176" fontId="2" fillId="0" borderId="120" xfId="2" applyNumberFormat="1" applyFont="1" applyFill="1" applyBorder="1" applyAlignment="1">
      <alignment horizontal="left" vertical="top" wrapText="1"/>
    </xf>
    <xf numFmtId="176" fontId="2" fillId="0" borderId="62" xfId="2" applyNumberFormat="1" applyFont="1" applyFill="1" applyBorder="1" applyAlignment="1">
      <alignment horizontal="left" vertical="top" wrapText="1"/>
    </xf>
    <xf numFmtId="176" fontId="2" fillId="0" borderId="17" xfId="2" applyNumberFormat="1" applyFont="1" applyFill="1" applyBorder="1" applyAlignment="1">
      <alignment horizontal="left" vertical="top" wrapText="1"/>
    </xf>
    <xf numFmtId="176" fontId="2" fillId="0" borderId="29" xfId="2" applyNumberFormat="1" applyFont="1" applyFill="1" applyBorder="1" applyAlignment="1">
      <alignment horizontal="left" vertical="top" wrapText="1"/>
    </xf>
    <xf numFmtId="176" fontId="0" fillId="0" borderId="3" xfId="2" applyNumberFormat="1" applyFont="1" applyFill="1" applyBorder="1" applyAlignment="1">
      <alignment horizontal="left" vertical="top" wrapText="1"/>
    </xf>
    <xf numFmtId="176" fontId="2" fillId="0" borderId="165" xfId="2" applyNumberFormat="1" applyFont="1" applyFill="1" applyBorder="1" applyAlignment="1">
      <alignment horizontal="center" vertical="top" wrapText="1"/>
    </xf>
    <xf numFmtId="176" fontId="2" fillId="0" borderId="166" xfId="2" applyNumberFormat="1" applyFont="1" applyFill="1" applyBorder="1" applyAlignment="1">
      <alignment horizontal="center" vertical="top" wrapText="1"/>
    </xf>
    <xf numFmtId="176" fontId="2" fillId="0" borderId="121" xfId="2" applyNumberFormat="1" applyFont="1" applyFill="1" applyBorder="1" applyAlignment="1">
      <alignment horizontal="center" vertical="top" wrapText="1"/>
    </xf>
    <xf numFmtId="176" fontId="2" fillId="0" borderId="66" xfId="2" applyNumberFormat="1" applyFont="1" applyFill="1" applyBorder="1" applyAlignment="1">
      <alignment horizontal="center" vertical="top" wrapText="1"/>
    </xf>
    <xf numFmtId="176" fontId="2" fillId="0" borderId="92" xfId="2" applyNumberFormat="1" applyFont="1" applyFill="1" applyBorder="1" applyAlignment="1">
      <alignment horizontal="left" vertical="top" wrapText="1"/>
    </xf>
    <xf numFmtId="176" fontId="2" fillId="4" borderId="100" xfId="2" applyNumberFormat="1" applyFont="1" applyFill="1" applyBorder="1" applyAlignment="1">
      <alignment horizontal="center" vertical="center" wrapText="1"/>
    </xf>
    <xf numFmtId="176" fontId="2" fillId="4" borderId="13" xfId="2" applyNumberFormat="1" applyFont="1" applyFill="1" applyBorder="1" applyAlignment="1">
      <alignment horizontal="center" vertical="center" wrapText="1"/>
    </xf>
    <xf numFmtId="176" fontId="2" fillId="2" borderId="117" xfId="2" applyNumberFormat="1" applyFont="1" applyFill="1" applyBorder="1" applyAlignment="1">
      <alignment horizontal="left" vertical="center"/>
    </xf>
    <xf numFmtId="176" fontId="16" fillId="2" borderId="118" xfId="2" applyNumberFormat="1" applyFont="1" applyFill="1" applyBorder="1" applyAlignment="1">
      <alignment horizontal="left" vertical="center"/>
    </xf>
    <xf numFmtId="176" fontId="16" fillId="2" borderId="71" xfId="2" applyNumberFormat="1" applyFont="1" applyFill="1" applyBorder="1" applyAlignment="1">
      <alignment horizontal="left" vertical="center"/>
    </xf>
    <xf numFmtId="176" fontId="2" fillId="4" borderId="157" xfId="2" applyNumberFormat="1" applyFont="1" applyFill="1" applyBorder="1" applyAlignment="1">
      <alignment horizontal="center" vertical="center" wrapText="1"/>
    </xf>
    <xf numFmtId="176" fontId="2" fillId="4" borderId="1" xfId="2" applyNumberFormat="1" applyFont="1" applyFill="1" applyBorder="1" applyAlignment="1">
      <alignment horizontal="center" vertical="center" wrapText="1"/>
    </xf>
    <xf numFmtId="0" fontId="15" fillId="0" borderId="0" xfId="2" applyNumberFormat="1" applyFont="1" applyFill="1" applyBorder="1" applyAlignment="1">
      <alignment horizontal="center" vertical="center"/>
    </xf>
    <xf numFmtId="0" fontId="9" fillId="0" borderId="0" xfId="2" applyNumberFormat="1" applyFont="1" applyFill="1" applyBorder="1" applyAlignment="1">
      <alignment horizontal="center" vertical="center"/>
    </xf>
    <xf numFmtId="0" fontId="3" fillId="0" borderId="118" xfId="2" applyNumberFormat="1" applyFont="1" applyFill="1" applyBorder="1" applyAlignment="1">
      <alignment horizontal="left" vertical="center"/>
    </xf>
    <xf numFmtId="9" fontId="3" fillId="4" borderId="30" xfId="1" applyNumberFormat="1" applyFont="1" applyFill="1" applyBorder="1" applyAlignment="1">
      <alignment horizontal="center" vertical="center" wrapText="1"/>
    </xf>
    <xf numFmtId="177" fontId="2" fillId="0" borderId="18" xfId="0" applyNumberFormat="1" applyFont="1" applyBorder="1" applyAlignment="1">
      <alignment horizontal="left" vertical="center"/>
    </xf>
    <xf numFmtId="177" fontId="2" fillId="0" borderId="0" xfId="0" applyNumberFormat="1" applyFont="1" applyBorder="1" applyAlignment="1">
      <alignment horizontal="left" vertical="center"/>
    </xf>
    <xf numFmtId="177" fontId="2" fillId="0" borderId="119" xfId="0" applyNumberFormat="1" applyFont="1" applyBorder="1" applyAlignment="1">
      <alignment horizontal="left" vertical="center"/>
    </xf>
    <xf numFmtId="0" fontId="5" fillId="2" borderId="9" xfId="5" applyFont="1" applyFill="1" applyBorder="1" applyAlignment="1">
      <alignment horizontal="left" vertical="top" wrapText="1"/>
    </xf>
    <xf numFmtId="0" fontId="2" fillId="4" borderId="32" xfId="5" applyFont="1" applyFill="1" applyBorder="1" applyAlignment="1">
      <alignment horizontal="center" vertical="center"/>
    </xf>
    <xf numFmtId="0" fontId="2" fillId="4" borderId="99" xfId="5" applyFont="1" applyFill="1" applyBorder="1" applyAlignment="1">
      <alignment horizontal="center" vertical="center"/>
    </xf>
    <xf numFmtId="0" fontId="2" fillId="4" borderId="31" xfId="5" applyFont="1" applyFill="1" applyBorder="1" applyAlignment="1">
      <alignment horizontal="center" vertical="center"/>
    </xf>
    <xf numFmtId="0" fontId="22" fillId="2" borderId="64" xfId="5" applyFill="1" applyBorder="1" applyAlignment="1">
      <alignment horizontal="left" vertical="top"/>
    </xf>
    <xf numFmtId="0" fontId="22" fillId="2" borderId="27" xfId="5" applyFill="1" applyBorder="1" applyAlignment="1">
      <alignment horizontal="left" vertical="top"/>
    </xf>
    <xf numFmtId="0" fontId="22" fillId="2" borderId="8" xfId="5" applyFill="1" applyBorder="1" applyAlignment="1">
      <alignment horizontal="left" vertical="top" wrapText="1"/>
    </xf>
    <xf numFmtId="0" fontId="2" fillId="2" borderId="138" xfId="5" applyFont="1" applyFill="1" applyBorder="1" applyAlignment="1">
      <alignment horizontal="center" vertical="top"/>
    </xf>
    <xf numFmtId="0" fontId="2" fillId="2" borderId="145" xfId="5" applyFont="1" applyFill="1" applyBorder="1" applyAlignment="1">
      <alignment horizontal="center" vertical="top"/>
    </xf>
    <xf numFmtId="41" fontId="3" fillId="4" borderId="64" xfId="1" applyFont="1" applyFill="1" applyBorder="1" applyAlignment="1">
      <alignment horizontal="center" vertical="center" wrapText="1"/>
    </xf>
    <xf numFmtId="41" fontId="3" fillId="4" borderId="27" xfId="1" applyFont="1" applyFill="1" applyBorder="1" applyAlignment="1">
      <alignment horizontal="center" vertical="center" wrapText="1"/>
    </xf>
    <xf numFmtId="0" fontId="2" fillId="2" borderId="157" xfId="5" applyFont="1" applyFill="1" applyBorder="1" applyAlignment="1">
      <alignment horizontal="left"/>
    </xf>
    <xf numFmtId="0" fontId="2" fillId="2" borderId="62" xfId="5" applyFont="1" applyFill="1" applyBorder="1" applyAlignment="1">
      <alignment horizontal="left"/>
    </xf>
    <xf numFmtId="0" fontId="2" fillId="2" borderId="17" xfId="5" applyFont="1" applyFill="1" applyBorder="1" applyAlignment="1">
      <alignment horizontal="left"/>
    </xf>
    <xf numFmtId="0" fontId="2" fillId="2" borderId="120" xfId="5" applyFont="1" applyFill="1" applyBorder="1" applyAlignment="1">
      <alignment horizontal="left" wrapText="1"/>
    </xf>
    <xf numFmtId="0" fontId="2" fillId="2" borderId="62" xfId="5" applyFont="1" applyFill="1" applyBorder="1" applyAlignment="1">
      <alignment horizontal="left" wrapText="1"/>
    </xf>
    <xf numFmtId="0" fontId="2" fillId="2" borderId="29" xfId="5" applyFont="1" applyFill="1" applyBorder="1" applyAlignment="1">
      <alignment horizontal="left" wrapText="1"/>
    </xf>
    <xf numFmtId="0" fontId="22" fillId="2" borderId="9" xfId="5" applyFill="1" applyBorder="1" applyAlignment="1">
      <alignment horizontal="left" wrapText="1"/>
    </xf>
    <xf numFmtId="0" fontId="22" fillId="2" borderId="3" xfId="5" applyFill="1" applyBorder="1" applyAlignment="1">
      <alignment horizontal="left" wrapText="1"/>
    </xf>
    <xf numFmtId="0" fontId="2" fillId="2" borderId="54" xfId="5" applyFont="1" applyFill="1" applyBorder="1" applyAlignment="1">
      <alignment horizontal="left"/>
    </xf>
    <xf numFmtId="0" fontId="2" fillId="2" borderId="92" xfId="5" applyFont="1" applyFill="1" applyBorder="1" applyAlignment="1">
      <alignment horizontal="left"/>
    </xf>
    <xf numFmtId="0" fontId="2" fillId="2" borderId="154" xfId="5" applyFont="1" applyFill="1" applyBorder="1" applyAlignment="1">
      <alignment horizontal="left"/>
    </xf>
    <xf numFmtId="0" fontId="2" fillId="2" borderId="54" xfId="5" applyFont="1" applyFill="1" applyBorder="1" applyAlignment="1">
      <alignment horizontal="left" wrapText="1"/>
    </xf>
    <xf numFmtId="0" fontId="2" fillId="2" borderId="92" xfId="5" applyFont="1" applyFill="1" applyBorder="1" applyAlignment="1">
      <alignment horizontal="left" wrapText="1"/>
    </xf>
    <xf numFmtId="0" fontId="2" fillId="2" borderId="154" xfId="5" applyFont="1" applyFill="1" applyBorder="1" applyAlignment="1">
      <alignment horizontal="left" wrapText="1"/>
    </xf>
    <xf numFmtId="0" fontId="2" fillId="2" borderId="8" xfId="5" applyFont="1" applyFill="1" applyBorder="1" applyAlignment="1">
      <alignment horizontal="center" vertical="center" wrapText="1"/>
    </xf>
    <xf numFmtId="181" fontId="3" fillId="4" borderId="64" xfId="6" applyNumberFormat="1" applyFont="1" applyFill="1" applyBorder="1" applyAlignment="1">
      <alignment horizontal="center" vertical="center" wrapText="1"/>
    </xf>
    <xf numFmtId="181" fontId="3" fillId="4" borderId="51" xfId="6" applyNumberFormat="1" applyFont="1" applyFill="1" applyBorder="1" applyAlignment="1">
      <alignment horizontal="center" vertical="center" wrapText="1"/>
    </xf>
    <xf numFmtId="181" fontId="22" fillId="2" borderId="1" xfId="6" applyNumberFormat="1" applyFont="1" applyFill="1" applyBorder="1" applyAlignment="1">
      <alignment horizontal="right" vertical="center"/>
    </xf>
    <xf numFmtId="181" fontId="22" fillId="2" borderId="9" xfId="6" applyNumberFormat="1" applyFont="1" applyFill="1" applyBorder="1" applyAlignment="1">
      <alignment horizontal="right" vertical="center"/>
    </xf>
    <xf numFmtId="181" fontId="2" fillId="2" borderId="8" xfId="6" applyNumberFormat="1" applyFont="1" applyFill="1" applyBorder="1" applyAlignment="1">
      <alignment horizontal="right" vertical="center"/>
    </xf>
    <xf numFmtId="181" fontId="22" fillId="2" borderId="4" xfId="5" applyNumberFormat="1" applyFont="1" applyFill="1" applyBorder="1" applyAlignment="1">
      <alignment horizontal="right" vertical="center"/>
    </xf>
    <xf numFmtId="181" fontId="2" fillId="2" borderId="10" xfId="6" applyNumberFormat="1" applyFont="1" applyFill="1" applyBorder="1" applyAlignment="1">
      <alignment horizontal="right" vertical="center"/>
    </xf>
    <xf numFmtId="181" fontId="22" fillId="2" borderId="55" xfId="5" applyNumberFormat="1" applyFont="1" applyFill="1" applyBorder="1" applyAlignment="1">
      <alignment horizontal="right" vertical="center"/>
    </xf>
    <xf numFmtId="181" fontId="22" fillId="2" borderId="56" xfId="5" applyNumberFormat="1" applyFont="1" applyFill="1" applyBorder="1" applyAlignment="1">
      <alignment horizontal="right" vertical="center"/>
    </xf>
    <xf numFmtId="181" fontId="2" fillId="2" borderId="23" xfId="5" applyNumberFormat="1" applyFont="1" applyFill="1" applyBorder="1" applyAlignment="1">
      <alignment horizontal="right" vertical="center"/>
    </xf>
    <xf numFmtId="181" fontId="22" fillId="2" borderId="1" xfId="5" applyNumberFormat="1" applyFont="1" applyFill="1" applyBorder="1" applyAlignment="1">
      <alignment horizontal="right" vertical="center"/>
    </xf>
    <xf numFmtId="181" fontId="22" fillId="2" borderId="3" xfId="5" applyNumberFormat="1" applyFont="1" applyFill="1" applyBorder="1" applyAlignment="1">
      <alignment horizontal="right" vertical="center"/>
    </xf>
    <xf numFmtId="181" fontId="2" fillId="2" borderId="10" xfId="5" applyNumberFormat="1" applyFont="1" applyFill="1" applyBorder="1" applyAlignment="1">
      <alignment horizontal="right" vertical="center"/>
    </xf>
    <xf numFmtId="181" fontId="22" fillId="2" borderId="44" xfId="5" applyNumberFormat="1" applyFont="1" applyFill="1" applyBorder="1" applyAlignment="1">
      <alignment horizontal="right" vertical="center"/>
    </xf>
    <xf numFmtId="181" fontId="2" fillId="2" borderId="27" xfId="5" applyNumberFormat="1" applyFont="1" applyFill="1" applyBorder="1" applyAlignment="1">
      <alignment horizontal="right" vertical="center"/>
    </xf>
    <xf numFmtId="181" fontId="22" fillId="2" borderId="12" xfId="5" applyNumberFormat="1" applyFont="1" applyFill="1" applyBorder="1" applyAlignment="1">
      <alignment horizontal="right" vertical="center"/>
    </xf>
    <xf numFmtId="181" fontId="22" fillId="2" borderId="42" xfId="5" applyNumberFormat="1" applyFont="1" applyFill="1" applyBorder="1" applyAlignment="1">
      <alignment horizontal="right" vertical="center"/>
    </xf>
    <xf numFmtId="181" fontId="2" fillId="2" borderId="43" xfId="5" applyNumberFormat="1" applyFont="1" applyFill="1" applyBorder="1" applyAlignment="1">
      <alignment horizontal="right" vertical="center"/>
    </xf>
    <xf numFmtId="181" fontId="2" fillId="13" borderId="46" xfId="5" applyNumberFormat="1" applyFont="1" applyFill="1" applyBorder="1" applyAlignment="1">
      <alignment horizontal="right" vertical="center"/>
    </xf>
    <xf numFmtId="181" fontId="22" fillId="2" borderId="43" xfId="5" applyNumberFormat="1" applyFont="1" applyFill="1" applyBorder="1" applyAlignment="1">
      <alignment horizontal="right" vertical="center"/>
    </xf>
    <xf numFmtId="181" fontId="22" fillId="2" borderId="86" xfId="5" applyNumberFormat="1" applyFont="1" applyFill="1" applyBorder="1" applyAlignment="1">
      <alignment horizontal="right" vertical="center"/>
    </xf>
    <xf numFmtId="181" fontId="22" fillId="2" borderId="9" xfId="5" applyNumberFormat="1" applyFont="1" applyFill="1" applyBorder="1" applyAlignment="1">
      <alignment horizontal="right" vertical="center"/>
    </xf>
    <xf numFmtId="181" fontId="2" fillId="2" borderId="3" xfId="5" applyNumberFormat="1" applyFont="1" applyFill="1" applyBorder="1" applyAlignment="1">
      <alignment horizontal="right" vertical="center"/>
    </xf>
    <xf numFmtId="181" fontId="2" fillId="2" borderId="130" xfId="6" applyNumberFormat="1" applyFont="1" applyFill="1" applyBorder="1" applyAlignment="1">
      <alignment horizontal="right" vertical="center"/>
    </xf>
    <xf numFmtId="181" fontId="22" fillId="2" borderId="45" xfId="5" applyNumberFormat="1" applyFont="1" applyFill="1" applyBorder="1" applyAlignment="1">
      <alignment horizontal="right" vertical="center"/>
    </xf>
    <xf numFmtId="181" fontId="2" fillId="3" borderId="45" xfId="5" applyNumberFormat="1" applyFont="1" applyFill="1" applyBorder="1" applyAlignment="1">
      <alignment horizontal="right" vertical="center"/>
    </xf>
    <xf numFmtId="181" fontId="4" fillId="2" borderId="9" xfId="1" applyNumberFormat="1" applyFont="1" applyFill="1" applyBorder="1" applyAlignment="1">
      <alignment horizontal="right" vertical="center" wrapText="1"/>
    </xf>
    <xf numFmtId="181" fontId="4" fillId="2" borderId="8" xfId="1" applyNumberFormat="1" applyFont="1" applyFill="1" applyBorder="1" applyAlignment="1">
      <alignment horizontal="right" vertical="center" wrapText="1"/>
    </xf>
    <xf numFmtId="181" fontId="22" fillId="2" borderId="4" xfId="5" applyNumberFormat="1" applyFill="1" applyBorder="1" applyAlignment="1">
      <alignment horizontal="right" vertical="center"/>
    </xf>
    <xf numFmtId="181" fontId="22" fillId="2" borderId="43" xfId="5" applyNumberFormat="1" applyFill="1" applyBorder="1" applyAlignment="1">
      <alignment horizontal="right" vertical="center"/>
    </xf>
    <xf numFmtId="181" fontId="22" fillId="2" borderId="55" xfId="5" applyNumberFormat="1" applyFill="1" applyBorder="1" applyAlignment="1">
      <alignment horizontal="right" vertical="center"/>
    </xf>
    <xf numFmtId="181" fontId="22" fillId="2" borderId="56" xfId="5" applyNumberFormat="1" applyFill="1" applyBorder="1" applyAlignment="1">
      <alignment horizontal="right" vertical="center"/>
    </xf>
    <xf numFmtId="181" fontId="2" fillId="2" borderId="57" xfId="5" applyNumberFormat="1" applyFont="1" applyFill="1" applyBorder="1" applyAlignment="1">
      <alignment horizontal="right" vertical="center"/>
    </xf>
    <xf numFmtId="181" fontId="2" fillId="2" borderId="79" xfId="5" applyNumberFormat="1" applyFont="1" applyFill="1" applyBorder="1" applyAlignment="1">
      <alignment horizontal="right" vertical="center"/>
    </xf>
    <xf numFmtId="181" fontId="22" fillId="2" borderId="9" xfId="5" applyNumberFormat="1" applyFill="1" applyBorder="1" applyAlignment="1">
      <alignment horizontal="right" vertical="center"/>
    </xf>
    <xf numFmtId="181" fontId="22" fillId="2" borderId="3" xfId="5" applyNumberFormat="1" applyFill="1" applyBorder="1" applyAlignment="1">
      <alignment horizontal="right" vertical="center"/>
    </xf>
    <xf numFmtId="181" fontId="22" fillId="2" borderId="10" xfId="5" applyNumberFormat="1" applyFill="1" applyBorder="1" applyAlignment="1">
      <alignment horizontal="right" vertical="center"/>
    </xf>
    <xf numFmtId="181" fontId="22" fillId="2" borderId="1" xfId="5" applyNumberFormat="1" applyFill="1" applyBorder="1" applyAlignment="1">
      <alignment horizontal="right" vertical="center"/>
    </xf>
    <xf numFmtId="181" fontId="22" fillId="2" borderId="53" xfId="5" applyNumberFormat="1" applyFill="1" applyBorder="1" applyAlignment="1">
      <alignment horizontal="right" vertical="center"/>
    </xf>
    <xf numFmtId="181" fontId="22" fillId="2" borderId="12" xfId="5" applyNumberFormat="1" applyFill="1" applyBorder="1" applyAlignment="1">
      <alignment horizontal="right" vertical="center"/>
    </xf>
    <xf numFmtId="181" fontId="22" fillId="4" borderId="45" xfId="5" applyNumberFormat="1" applyFill="1" applyBorder="1" applyAlignment="1">
      <alignment horizontal="right" vertical="center"/>
    </xf>
    <xf numFmtId="181" fontId="2" fillId="2" borderId="4" xfId="5" applyNumberFormat="1" applyFont="1" applyFill="1" applyBorder="1" applyAlignment="1">
      <alignment horizontal="right" vertical="center"/>
    </xf>
    <xf numFmtId="181" fontId="22" fillId="2" borderId="86" xfId="5" applyNumberFormat="1" applyFill="1" applyBorder="1" applyAlignment="1">
      <alignment horizontal="right" vertical="center"/>
    </xf>
    <xf numFmtId="181" fontId="2" fillId="2" borderId="8" xfId="5" applyNumberFormat="1" applyFont="1" applyFill="1" applyBorder="1" applyAlignment="1">
      <alignment horizontal="right" vertical="center"/>
    </xf>
    <xf numFmtId="181" fontId="22" fillId="2" borderId="52" xfId="5" applyNumberFormat="1" applyFill="1" applyBorder="1" applyAlignment="1">
      <alignment horizontal="right" vertical="center"/>
    </xf>
    <xf numFmtId="181" fontId="22" fillId="2" borderId="42" xfId="5" applyNumberFormat="1" applyFill="1" applyBorder="1" applyAlignment="1">
      <alignment horizontal="right" vertical="center"/>
    </xf>
    <xf numFmtId="181" fontId="2" fillId="4" borderId="45" xfId="5" applyNumberFormat="1" applyFont="1" applyFill="1" applyBorder="1" applyAlignment="1">
      <alignment horizontal="right" vertical="center"/>
    </xf>
    <xf numFmtId="180" fontId="41" fillId="18" borderId="52" xfId="8" applyNumberFormat="1" applyFont="1" applyFill="1" applyBorder="1" applyAlignment="1">
      <alignment horizontal="right" vertical="center" wrapText="1"/>
    </xf>
    <xf numFmtId="180" fontId="41" fillId="18" borderId="43" xfId="8" applyNumberFormat="1" applyFont="1" applyFill="1" applyBorder="1" applyAlignment="1">
      <alignment horizontal="right" vertical="center" wrapText="1"/>
    </xf>
    <xf numFmtId="180" fontId="40" fillId="18" borderId="184" xfId="8" applyNumberFormat="1" applyFont="1" applyFill="1" applyBorder="1" applyAlignment="1">
      <alignment horizontal="right" vertical="center" wrapText="1"/>
    </xf>
    <xf numFmtId="180" fontId="41" fillId="18" borderId="4" xfId="8" applyNumberFormat="1" applyFont="1" applyFill="1" applyBorder="1" applyAlignment="1">
      <alignment horizontal="right" vertical="center" wrapText="1"/>
    </xf>
    <xf numFmtId="180" fontId="41" fillId="18" borderId="44" xfId="8" applyNumberFormat="1" applyFont="1" applyFill="1" applyBorder="1" applyAlignment="1">
      <alignment horizontal="right" vertical="center" wrapText="1"/>
    </xf>
    <xf numFmtId="180" fontId="41" fillId="18" borderId="176" xfId="8" applyNumberFormat="1" applyFont="1" applyFill="1" applyBorder="1" applyAlignment="1">
      <alignment horizontal="right" vertical="center" wrapText="1"/>
    </xf>
    <xf numFmtId="180" fontId="40" fillId="18" borderId="182" xfId="8" applyNumberFormat="1" applyFont="1" applyFill="1" applyBorder="1" applyAlignment="1">
      <alignment horizontal="right" vertical="center" wrapText="1"/>
    </xf>
    <xf numFmtId="180" fontId="41" fillId="18" borderId="3" xfId="8" applyNumberFormat="1" applyFont="1" applyFill="1" applyBorder="1" applyAlignment="1">
      <alignment horizontal="right" vertical="center" wrapText="1"/>
    </xf>
    <xf numFmtId="180" fontId="42" fillId="19" borderId="19" xfId="8" applyNumberFormat="1" applyFont="1" applyFill="1" applyBorder="1" applyAlignment="1">
      <alignment vertical="center"/>
    </xf>
    <xf numFmtId="180" fontId="42" fillId="19" borderId="190" xfId="8" applyNumberFormat="1" applyFont="1" applyFill="1" applyBorder="1" applyAlignment="1">
      <alignment vertical="center"/>
    </xf>
    <xf numFmtId="180" fontId="42" fillId="19" borderId="36" xfId="8" applyNumberFormat="1" applyFont="1" applyFill="1" applyBorder="1" applyAlignment="1">
      <alignment vertical="center"/>
    </xf>
    <xf numFmtId="180" fontId="42" fillId="18" borderId="36" xfId="8" applyNumberFormat="1" applyFont="1" applyFill="1" applyBorder="1" applyAlignment="1">
      <alignment vertical="center"/>
    </xf>
    <xf numFmtId="180" fontId="42" fillId="19" borderId="36" xfId="8" applyNumberFormat="1" applyFont="1" applyFill="1" applyBorder="1" applyAlignment="1">
      <alignment horizontal="right" vertical="center"/>
    </xf>
    <xf numFmtId="180" fontId="40" fillId="18" borderId="191" xfId="8" applyNumberFormat="1" applyFont="1" applyFill="1" applyBorder="1" applyAlignment="1">
      <alignment horizontal="right" vertical="center" wrapText="1"/>
    </xf>
    <xf numFmtId="180" fontId="41" fillId="20" borderId="42" xfId="8" applyNumberFormat="1" applyFont="1" applyFill="1" applyBorder="1" applyAlignment="1">
      <alignment horizontal="right" vertical="center" wrapText="1"/>
    </xf>
    <xf numFmtId="180" fontId="41" fillId="20" borderId="44" xfId="8" applyNumberFormat="1" applyFont="1" applyFill="1" applyBorder="1" applyAlignment="1">
      <alignment horizontal="right" vertical="center" wrapText="1"/>
    </xf>
    <xf numFmtId="180" fontId="40" fillId="20" borderId="182" xfId="8" applyNumberFormat="1" applyFont="1" applyFill="1" applyBorder="1" applyAlignment="1">
      <alignment horizontal="right" vertical="center" wrapText="1"/>
    </xf>
    <xf numFmtId="180" fontId="40" fillId="19" borderId="176" xfId="8" applyNumberFormat="1" applyFont="1" applyFill="1" applyBorder="1" applyAlignment="1">
      <alignment horizontal="right" vertical="center" wrapText="1"/>
    </xf>
    <xf numFmtId="180" fontId="40" fillId="19" borderId="182" xfId="8" applyNumberFormat="1" applyFont="1" applyFill="1" applyBorder="1" applyAlignment="1">
      <alignment horizontal="right" vertical="center" wrapText="1"/>
    </xf>
  </cellXfs>
  <cellStyles count="9">
    <cellStyle name="쉼표 [0]" xfId="1" builtinId="6"/>
    <cellStyle name="쉼표 [0] 2" xfId="3"/>
    <cellStyle name="쉼표 [0] 2 2" xfId="7"/>
    <cellStyle name="쉼표 [0] 3" xfId="6"/>
    <cellStyle name="표준" xfId="0" builtinId="0"/>
    <cellStyle name="표준 2" xfId="2"/>
    <cellStyle name="표준 3" xfId="5"/>
    <cellStyle name="표준 4" xfId="4"/>
    <cellStyle name="표준 5" xfId="8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5236;%20&#46300;&#46972;&#51060;&#48652;\&#9733;&#9733;YWCA_&#48373;&#51648;&#49324;&#50629;&#45800;(20190301&#51060;&#54980;)&#9733;&#9733;\4.%20&#48277;&#51064;&#54665;&#51221;&#49324;&#47924;\1.%20&#51060;&#49324;&#54924;\&#9733;&#9733;&#54924;&#51032;&#51088;&#47308;&#9733;&#9733;\2024\&#51076;&#49884;&#51060;&#49324;&#54924;\&#51228;3&#52264;%20&#51076;&#49884;&#51060;&#49324;&#54924;(20240925)\&#51008;&#54617;&#51032;&#51665;\(&#51008;&#54617;&#51032;&#51665;)%202024&#45380;%20&#52628;&#44221;&#50696;&#49328;(&#50504;)%20&#49464;&#48512;&#45236;&#50669;%20&#52509;&#44292;&#54364;(&#52572;&#49688;&#51221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5236;%20&#46300;&#46972;&#51060;&#48652;\&#9733;&#9733;YWCA_&#48373;&#51648;&#49324;&#50629;&#45800;(20190301&#51060;&#54980;)&#9733;&#9733;\4.%20&#48277;&#51064;&#54665;&#51221;&#49324;&#47924;\1.%20&#51060;&#49324;&#54924;\&#9733;&#9733;&#54924;&#51032;&#51088;&#47308;&#9733;&#9733;\2024\&#51076;&#49884;&#51060;&#49324;&#54924;\&#51228;3&#52264;%20&#51076;&#49884;&#51060;&#49324;&#54924;(20240925)\&#48512;&#49328;&#51648;&#48512;\&#48512;&#49328;&#51648;&#48512;%20&#52392;&#48512;&#52264;&#47308;\1.&#48512;&#49328;&#51648;&#48512;&#52509;&#44292;_%202024&#45380;%20&#52628;&#44221;&#50696;&#49328;(&#50504;)%20&#49464;&#48512;&#45236;&#50669;%20&#52509;&#44292;&#543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년 추경예산(안) 지부별총괄표"/>
      <sheetName val="총괄표(세입.세출)"/>
      <sheetName val="1. 본부사무국"/>
      <sheetName val="2.서울지부"/>
      <sheetName val="3.부산지부"/>
      <sheetName val="4. 서울Y 봉천종합사회복지관"/>
      <sheetName val="5.서울Y누리봄"/>
      <sheetName val="6. 강서종합사회복지관(총괄)"/>
      <sheetName val="6-1. 강서종합사회복지관"/>
      <sheetName val="6-2.강서종합사회복지관(재가노인지원서비스)"/>
      <sheetName val="6-3.강서구종합사회복지관(강서지역아동센터)"/>
      <sheetName val="6-4.강서구종합사회복지관(청소년지원센터)"/>
      <sheetName val="6-5.강서구종합사회복지관(자원봉사센터)"/>
      <sheetName val="6-6.강서구종합사회복지관(발달재활서비스)"/>
      <sheetName val="6-7.강서구종합사회복지관(심리치유서비스)"/>
      <sheetName val="7. 강서구어린이집"/>
      <sheetName val="8.강서구지역자활센터(장기요양사업)"/>
      <sheetName val="9.은학의집(총괄)"/>
      <sheetName val="9-1.은학의집(재가복지)"/>
      <sheetName val="9-2은학의집(요양시설)"/>
      <sheetName val="9.울산씨밀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">
          <cell r="D9">
            <v>202547448</v>
          </cell>
        </row>
        <row r="115">
          <cell r="E115">
            <v>0</v>
          </cell>
        </row>
        <row r="116">
          <cell r="E116">
            <v>0</v>
          </cell>
        </row>
      </sheetData>
      <sheetData sheetId="19">
        <row r="9">
          <cell r="D9">
            <v>136347840</v>
          </cell>
        </row>
        <row r="115">
          <cell r="E115">
            <v>0</v>
          </cell>
        </row>
        <row r="116">
          <cell r="E116">
            <v>0</v>
          </cell>
        </row>
      </sheetData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년 추경예산(안) 지부별총괄표"/>
      <sheetName val="총괄표(세입.세출)"/>
      <sheetName val="1. 본부사무국"/>
      <sheetName val="2.서울지부"/>
      <sheetName val="3.부산지부"/>
      <sheetName val="4. 서울Y 봉천종합사회복지관"/>
      <sheetName val="5.서울Y누리봄"/>
      <sheetName val="6. 강서종합사회복지관(총괄)"/>
      <sheetName val="6-1. 강서종합사회복지관"/>
      <sheetName val="6-2.강서종합사회복지관(재가노인지원서비스)"/>
      <sheetName val="6-3.강서구종합사회복지관(강서지역아동센터)"/>
      <sheetName val="6-4.강서구종합사회복지관(청소년지원센터)"/>
      <sheetName val="6-5.강서구종합사회복지관(자원봉사센터)"/>
      <sheetName val="6-6.강서구종합사회복지관(발달재활서비스)"/>
      <sheetName val="6-7.강서구종합사회복지관(심리치유서비스)"/>
      <sheetName val="7. 강서구어린이집"/>
      <sheetName val="8.강서구지역자활센터(장기요양사업)"/>
      <sheetName val="9.은학의집(총괄)"/>
      <sheetName val="9-1.은학의집(재가복지)"/>
      <sheetName val="9-2은학의집(요양시설)"/>
      <sheetName val="9.울산씨밀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D8">
            <v>0</v>
          </cell>
          <cell r="F8">
            <v>0</v>
          </cell>
        </row>
        <row r="9">
          <cell r="D9">
            <v>0</v>
          </cell>
          <cell r="F9">
            <v>0</v>
          </cell>
        </row>
        <row r="10">
          <cell r="D10">
            <v>0</v>
          </cell>
          <cell r="F10">
            <v>0</v>
          </cell>
        </row>
        <row r="11">
          <cell r="D11">
            <v>0</v>
          </cell>
          <cell r="F11">
            <v>0</v>
          </cell>
        </row>
        <row r="12">
          <cell r="D12">
            <v>0</v>
          </cell>
          <cell r="F12">
            <v>0</v>
          </cell>
        </row>
      </sheetData>
      <sheetData sheetId="9">
        <row r="8">
          <cell r="D8">
            <v>0</v>
          </cell>
          <cell r="F8">
            <v>0</v>
          </cell>
        </row>
        <row r="9">
          <cell r="D9">
            <v>0</v>
          </cell>
          <cell r="F9">
            <v>0</v>
          </cell>
        </row>
        <row r="10">
          <cell r="D10">
            <v>0</v>
          </cell>
          <cell r="F10">
            <v>0</v>
          </cell>
        </row>
        <row r="11">
          <cell r="D11">
            <v>0</v>
          </cell>
          <cell r="F11">
            <v>0</v>
          </cell>
        </row>
        <row r="12">
          <cell r="D12">
            <v>0</v>
          </cell>
          <cell r="F12">
            <v>0</v>
          </cell>
        </row>
      </sheetData>
      <sheetData sheetId="10">
        <row r="8">
          <cell r="D8">
            <v>0</v>
          </cell>
          <cell r="F8">
            <v>0</v>
          </cell>
        </row>
        <row r="9">
          <cell r="D9">
            <v>0</v>
          </cell>
          <cell r="F9">
            <v>0</v>
          </cell>
        </row>
        <row r="10">
          <cell r="D10">
            <v>0</v>
          </cell>
          <cell r="F10">
            <v>0</v>
          </cell>
        </row>
        <row r="11">
          <cell r="D11">
            <v>0</v>
          </cell>
          <cell r="F11">
            <v>0</v>
          </cell>
        </row>
        <row r="12">
          <cell r="D12">
            <v>0</v>
          </cell>
          <cell r="F12">
            <v>0</v>
          </cell>
        </row>
      </sheetData>
      <sheetData sheetId="11">
        <row r="8">
          <cell r="D8">
            <v>0</v>
          </cell>
          <cell r="F8">
            <v>0</v>
          </cell>
        </row>
        <row r="9">
          <cell r="D9">
            <v>0</v>
          </cell>
          <cell r="F9">
            <v>0</v>
          </cell>
        </row>
        <row r="10">
          <cell r="D10">
            <v>0</v>
          </cell>
          <cell r="F10">
            <v>0</v>
          </cell>
        </row>
        <row r="11">
          <cell r="D11">
            <v>0</v>
          </cell>
          <cell r="F11">
            <v>0</v>
          </cell>
        </row>
        <row r="12">
          <cell r="D12">
            <v>0</v>
          </cell>
          <cell r="F12">
            <v>0</v>
          </cell>
        </row>
      </sheetData>
      <sheetData sheetId="12">
        <row r="8">
          <cell r="D8">
            <v>0</v>
          </cell>
          <cell r="F8">
            <v>0</v>
          </cell>
        </row>
        <row r="9">
          <cell r="D9">
            <v>0</v>
          </cell>
          <cell r="F9">
            <v>0</v>
          </cell>
        </row>
        <row r="10">
          <cell r="D10">
            <v>0</v>
          </cell>
          <cell r="F10">
            <v>0</v>
          </cell>
        </row>
        <row r="11">
          <cell r="D11">
            <v>0</v>
          </cell>
          <cell r="F11">
            <v>0</v>
          </cell>
        </row>
        <row r="12">
          <cell r="D12">
            <v>0</v>
          </cell>
          <cell r="F12">
            <v>0</v>
          </cell>
        </row>
      </sheetData>
      <sheetData sheetId="13">
        <row r="8">
          <cell r="D8">
            <v>0</v>
          </cell>
          <cell r="F8">
            <v>0</v>
          </cell>
        </row>
        <row r="9">
          <cell r="D9">
            <v>0</v>
          </cell>
          <cell r="F9">
            <v>0</v>
          </cell>
        </row>
        <row r="10">
          <cell r="D10">
            <v>0</v>
          </cell>
          <cell r="F10">
            <v>0</v>
          </cell>
        </row>
        <row r="11">
          <cell r="D11">
            <v>0</v>
          </cell>
          <cell r="F11">
            <v>0</v>
          </cell>
        </row>
        <row r="12">
          <cell r="D12">
            <v>0</v>
          </cell>
          <cell r="F12">
            <v>0</v>
          </cell>
        </row>
      </sheetData>
      <sheetData sheetId="14">
        <row r="8">
          <cell r="D8">
            <v>0</v>
          </cell>
          <cell r="F8">
            <v>0</v>
          </cell>
        </row>
        <row r="9">
          <cell r="D9">
            <v>0</v>
          </cell>
          <cell r="F9">
            <v>0</v>
          </cell>
        </row>
        <row r="10">
          <cell r="D10">
            <v>0</v>
          </cell>
          <cell r="F10">
            <v>0</v>
          </cell>
        </row>
        <row r="11">
          <cell r="D11">
            <v>0</v>
          </cell>
          <cell r="F11">
            <v>0</v>
          </cell>
        </row>
        <row r="12">
          <cell r="D12">
            <v>0</v>
          </cell>
          <cell r="F12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6"/>
  <sheetViews>
    <sheetView tabSelected="1" zoomScaleNormal="100" zoomScaleSheetLayoutView="75" workbookViewId="0">
      <selection activeCell="D7" sqref="D7"/>
    </sheetView>
  </sheetViews>
  <sheetFormatPr defaultColWidth="8.58203125" defaultRowHeight="17"/>
  <cols>
    <col min="1" max="1" width="4.08203125" style="1" customWidth="1"/>
    <col min="2" max="2" width="26.83203125" style="1" customWidth="1"/>
    <col min="3" max="3" width="20.58203125" style="1" customWidth="1"/>
    <col min="4" max="4" width="23.08203125" style="1" customWidth="1"/>
    <col min="5" max="5" width="19.25" style="1" customWidth="1"/>
    <col min="6" max="6" width="10.58203125" style="1" customWidth="1"/>
    <col min="7" max="7" width="42.6640625" style="1" customWidth="1"/>
  </cols>
  <sheetData>
    <row r="1" spans="1:7">
      <c r="A1" s="174"/>
      <c r="B1" s="174"/>
      <c r="C1" s="174"/>
      <c r="D1" s="174"/>
      <c r="E1" s="174"/>
      <c r="F1" s="174"/>
      <c r="G1" s="174"/>
    </row>
    <row r="2" spans="1:7" ht="26">
      <c r="A2" s="1331" t="s">
        <v>29</v>
      </c>
      <c r="B2" s="1331"/>
      <c r="C2" s="1331"/>
      <c r="D2" s="1331"/>
      <c r="E2" s="1331"/>
      <c r="F2" s="1331"/>
      <c r="G2" s="1331"/>
    </row>
    <row r="3" spans="1:7" ht="33.5">
      <c r="A3" s="1329" t="s">
        <v>56</v>
      </c>
      <c r="B3" s="1329"/>
      <c r="C3" s="1329"/>
      <c r="D3" s="1329"/>
      <c r="E3" s="1329"/>
      <c r="F3" s="1329"/>
      <c r="G3" s="1329"/>
    </row>
    <row r="4" spans="1:7">
      <c r="A4" s="1330" t="s">
        <v>242</v>
      </c>
      <c r="B4" s="1330"/>
      <c r="C4" s="1330"/>
      <c r="D4" s="1330"/>
      <c r="E4" s="1330"/>
      <c r="F4" s="1330"/>
      <c r="G4" s="1330"/>
    </row>
    <row r="5" spans="1:7" ht="36" customHeight="1">
      <c r="A5" s="111" t="s">
        <v>83</v>
      </c>
      <c r="B5" s="57" t="s">
        <v>72</v>
      </c>
      <c r="C5" s="57" t="s">
        <v>250</v>
      </c>
      <c r="D5" s="57" t="s">
        <v>8</v>
      </c>
      <c r="E5" s="57" t="s">
        <v>236</v>
      </c>
      <c r="F5" s="57" t="s">
        <v>163</v>
      </c>
      <c r="G5" s="58" t="s">
        <v>156</v>
      </c>
    </row>
    <row r="6" spans="1:7" ht="36" customHeight="1">
      <c r="A6" s="112">
        <v>1</v>
      </c>
      <c r="B6" s="55" t="s">
        <v>125</v>
      </c>
      <c r="C6" s="485">
        <f>SUM('1.본부사무국'!D23)</f>
        <v>1290294970</v>
      </c>
      <c r="D6" s="485">
        <f>SUM('1.본부사무국'!E23)</f>
        <v>1203112845</v>
      </c>
      <c r="E6" s="1264">
        <f>D6-C6</f>
        <v>-87182125</v>
      </c>
      <c r="F6" s="965">
        <f>E6/C6*100%</f>
        <v>-6.7567592703240559E-2</v>
      </c>
      <c r="G6" s="758" t="s">
        <v>433</v>
      </c>
    </row>
    <row r="7" spans="1:7" ht="24.75" customHeight="1">
      <c r="A7" s="113">
        <v>2</v>
      </c>
      <c r="B7" s="54" t="s">
        <v>165</v>
      </c>
      <c r="C7" s="485">
        <f>SUM('2.서울지부'!D23)</f>
        <v>7550000</v>
      </c>
      <c r="D7" s="485">
        <f>SUM('2.서울지부'!E23)</f>
        <v>5300000</v>
      </c>
      <c r="E7" s="1265">
        <f>SUM(D7-C7)</f>
        <v>-2250000</v>
      </c>
      <c r="F7" s="965">
        <f t="shared" ref="F7:F13" si="0">E7/C7*100%</f>
        <v>-0.29801324503311261</v>
      </c>
      <c r="G7" s="56" t="s">
        <v>432</v>
      </c>
    </row>
    <row r="8" spans="1:7" ht="24.75" customHeight="1">
      <c r="A8" s="113">
        <v>3</v>
      </c>
      <c r="B8" s="54" t="s">
        <v>149</v>
      </c>
      <c r="C8" s="485">
        <f>SUM('3.부산지부'!D23)</f>
        <v>27044000</v>
      </c>
      <c r="D8" s="485">
        <f>SUM('3.부산지부'!E23)</f>
        <v>23531000</v>
      </c>
      <c r="E8" s="1265">
        <f>SUM(D8-C8)</f>
        <v>-3513000</v>
      </c>
      <c r="F8" s="965">
        <f t="shared" si="0"/>
        <v>-0.12989942316225411</v>
      </c>
      <c r="G8" s="56" t="s">
        <v>431</v>
      </c>
    </row>
    <row r="9" spans="1:7" ht="24.75" customHeight="1" thickBot="1">
      <c r="A9" s="1332" t="s">
        <v>159</v>
      </c>
      <c r="B9" s="1333"/>
      <c r="C9" s="512">
        <f>SUM(C6:C8)</f>
        <v>1324888970</v>
      </c>
      <c r="D9" s="512">
        <f>SUM(D6:D8)</f>
        <v>1231943845</v>
      </c>
      <c r="E9" s="1266">
        <f>D9-C9</f>
        <v>-92945125</v>
      </c>
      <c r="F9" s="513">
        <f t="shared" si="0"/>
        <v>-7.0153142719574457E-2</v>
      </c>
      <c r="G9" s="400"/>
    </row>
    <row r="10" spans="1:7" ht="24.75" customHeight="1" thickBot="1">
      <c r="A10" s="401">
        <v>4</v>
      </c>
      <c r="B10" s="402" t="s">
        <v>302</v>
      </c>
      <c r="C10" s="486">
        <f>SUM('4. 서울Y 봉천종합사회복지관'!D49)</f>
        <v>2380000000</v>
      </c>
      <c r="D10" s="486">
        <f>SUM('4. 서울Y 봉천종합사회복지관'!E49)</f>
        <v>2393000000</v>
      </c>
      <c r="E10" s="1267">
        <f>SUM(D10-C10)</f>
        <v>13000000</v>
      </c>
      <c r="F10" s="1263">
        <f t="shared" si="0"/>
        <v>5.4621848739495795E-3</v>
      </c>
      <c r="G10" s="403" t="s">
        <v>434</v>
      </c>
    </row>
    <row r="11" spans="1:7" ht="24.75" customHeight="1" thickBot="1">
      <c r="A11" s="401">
        <v>5</v>
      </c>
      <c r="B11" s="402" t="s">
        <v>133</v>
      </c>
      <c r="C11" s="486">
        <f>SUM('5.울산씨밀레'!D49)</f>
        <v>391574097</v>
      </c>
      <c r="D11" s="486">
        <f>SUM('5.울산씨밀레'!E49)</f>
        <v>405093000</v>
      </c>
      <c r="E11" s="1267">
        <f>SUM(D11-C11)</f>
        <v>13518903</v>
      </c>
      <c r="F11" s="1262">
        <f t="shared" si="0"/>
        <v>3.4524507886434581E-2</v>
      </c>
      <c r="G11" s="403" t="s">
        <v>434</v>
      </c>
    </row>
    <row r="12" spans="1:7" ht="24.75" customHeight="1" thickBot="1">
      <c r="A12" s="1334" t="s">
        <v>233</v>
      </c>
      <c r="B12" s="1335"/>
      <c r="C12" s="514">
        <f>SUM(C10:C11)</f>
        <v>2771574097</v>
      </c>
      <c r="D12" s="514">
        <f>SUM(D10:D11)</f>
        <v>2798093000</v>
      </c>
      <c r="E12" s="1268">
        <f>D12-C12</f>
        <v>26518903</v>
      </c>
      <c r="F12" s="515">
        <f t="shared" si="0"/>
        <v>9.5681739227915716E-3</v>
      </c>
      <c r="G12" s="405"/>
    </row>
    <row r="13" spans="1:7" ht="24.75" customHeight="1" thickBot="1">
      <c r="A13" s="1327" t="s">
        <v>197</v>
      </c>
      <c r="B13" s="1328"/>
      <c r="C13" s="516">
        <f>SUM(C9,C12)</f>
        <v>4096463067</v>
      </c>
      <c r="D13" s="516">
        <f>SUM(D9,D12)</f>
        <v>4030036845</v>
      </c>
      <c r="E13" s="1269">
        <f>D13-C13</f>
        <v>-66426222</v>
      </c>
      <c r="F13" s="1261">
        <f t="shared" si="0"/>
        <v>-1.6215506136284176E-2</v>
      </c>
      <c r="G13" s="404"/>
    </row>
    <row r="15" spans="1:7">
      <c r="C15" s="53"/>
      <c r="D15" s="53"/>
      <c r="E15" s="53"/>
      <c r="F15" s="53"/>
    </row>
    <row r="16" spans="1:7">
      <c r="F16" s="61"/>
    </row>
  </sheetData>
  <mergeCells count="6">
    <mergeCell ref="A13:B13"/>
    <mergeCell ref="A3:G3"/>
    <mergeCell ref="A4:G4"/>
    <mergeCell ref="A2:G2"/>
    <mergeCell ref="A9:B9"/>
    <mergeCell ref="A12:B12"/>
  </mergeCells>
  <phoneticPr fontId="23" type="noConversion"/>
  <pageMargins left="0.25" right="0.25" top="0.75" bottom="0.75" header="0.30000001192092896" footer="0.30000001192092896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CC00FF"/>
  </sheetPr>
  <dimension ref="A2:H112"/>
  <sheetViews>
    <sheetView topLeftCell="A100" zoomScaleNormal="100" zoomScaleSheetLayoutView="75" workbookViewId="0">
      <selection activeCell="E117" sqref="E117"/>
    </sheetView>
  </sheetViews>
  <sheetFormatPr defaultColWidth="8.58203125" defaultRowHeight="17"/>
  <cols>
    <col min="1" max="1" width="15.25" style="1" customWidth="1"/>
    <col min="2" max="2" width="12.25" style="1" customWidth="1"/>
    <col min="3" max="3" width="24.75" style="1" customWidth="1"/>
    <col min="4" max="4" width="18" style="1" customWidth="1"/>
    <col min="5" max="5" width="19.5" style="1" customWidth="1"/>
    <col min="6" max="6" width="18.83203125" style="1" customWidth="1"/>
    <col min="7" max="7" width="11.58203125" style="1" customWidth="1"/>
    <col min="8" max="8" width="54.75" style="1" customWidth="1"/>
  </cols>
  <sheetData>
    <row r="2" spans="1:8" ht="29.5" customHeight="1">
      <c r="A2" s="1745" t="s">
        <v>253</v>
      </c>
      <c r="B2" s="1746"/>
      <c r="C2" s="1746"/>
      <c r="D2" s="1746"/>
      <c r="E2" s="1746"/>
      <c r="F2" s="1746"/>
      <c r="G2" s="1746"/>
      <c r="H2" s="1746"/>
    </row>
    <row r="3" spans="1:8">
      <c r="A3" s="1611" t="s">
        <v>55</v>
      </c>
      <c r="B3" s="1611"/>
      <c r="C3" s="1611"/>
      <c r="D3" s="1611"/>
      <c r="E3" s="1611"/>
      <c r="F3" s="1611"/>
      <c r="G3" s="1611"/>
      <c r="H3" s="1611"/>
    </row>
    <row r="4" spans="1:8">
      <c r="A4" s="1611"/>
      <c r="B4" s="1611"/>
      <c r="C4" s="1611"/>
      <c r="D4" s="1611"/>
      <c r="E4" s="1611"/>
      <c r="F4" s="1611"/>
      <c r="G4" s="1611"/>
      <c r="H4" s="1611"/>
    </row>
    <row r="5" spans="1:8">
      <c r="A5" s="1747" t="s">
        <v>45</v>
      </c>
      <c r="B5" s="1747"/>
      <c r="C5" s="1747"/>
      <c r="D5" s="1747"/>
      <c r="E5" s="1747"/>
      <c r="F5" s="1747"/>
      <c r="G5" s="1747"/>
      <c r="H5" s="1747"/>
    </row>
    <row r="6" spans="1:8" ht="17.5" customHeight="1">
      <c r="A6" s="1407" t="s">
        <v>75</v>
      </c>
      <c r="B6" s="1408"/>
      <c r="C6" s="1408"/>
      <c r="D6" s="1367" t="s">
        <v>234</v>
      </c>
      <c r="E6" s="1367" t="s">
        <v>21</v>
      </c>
      <c r="F6" s="1367" t="s">
        <v>236</v>
      </c>
      <c r="G6" s="1369" t="s">
        <v>163</v>
      </c>
      <c r="H6" s="1371" t="s">
        <v>147</v>
      </c>
    </row>
    <row r="7" spans="1:8" ht="18" customHeight="1">
      <c r="A7" s="88" t="s">
        <v>71</v>
      </c>
      <c r="B7" s="154" t="s">
        <v>61</v>
      </c>
      <c r="C7" s="154" t="s">
        <v>73</v>
      </c>
      <c r="D7" s="1368"/>
      <c r="E7" s="1368"/>
      <c r="F7" s="1368"/>
      <c r="G7" s="1370"/>
      <c r="H7" s="1372"/>
    </row>
    <row r="8" spans="1:8" ht="20.25" customHeight="1">
      <c r="A8" s="1467" t="s">
        <v>18</v>
      </c>
      <c r="B8" s="1402" t="s">
        <v>95</v>
      </c>
      <c r="C8" s="355" t="s">
        <v>105</v>
      </c>
      <c r="D8" s="279"/>
      <c r="E8" s="279"/>
      <c r="F8" s="286">
        <f t="shared" ref="F8:F48" si="0">E8-D8</f>
        <v>0</v>
      </c>
      <c r="G8" s="280"/>
      <c r="H8" s="324"/>
    </row>
    <row r="9" spans="1:8" ht="20.25" customHeight="1">
      <c r="A9" s="1467"/>
      <c r="B9" s="1402"/>
      <c r="C9" s="356" t="s">
        <v>185</v>
      </c>
      <c r="D9" s="274"/>
      <c r="E9" s="274"/>
      <c r="F9" s="286">
        <f t="shared" si="0"/>
        <v>0</v>
      </c>
      <c r="G9" s="277"/>
      <c r="H9" s="325"/>
    </row>
    <row r="10" spans="1:8" ht="20.25" customHeight="1">
      <c r="A10" s="1467"/>
      <c r="B10" s="1402"/>
      <c r="C10" s="356" t="s">
        <v>173</v>
      </c>
      <c r="D10" s="274"/>
      <c r="E10" s="274"/>
      <c r="F10" s="286">
        <f t="shared" si="0"/>
        <v>0</v>
      </c>
      <c r="G10" s="277"/>
      <c r="H10" s="325"/>
    </row>
    <row r="11" spans="1:8" ht="20.25" customHeight="1">
      <c r="A11" s="1467"/>
      <c r="B11" s="1402"/>
      <c r="C11" s="356" t="s">
        <v>176</v>
      </c>
      <c r="D11" s="274"/>
      <c r="E11" s="274"/>
      <c r="F11" s="286">
        <f t="shared" si="0"/>
        <v>0</v>
      </c>
      <c r="G11" s="277"/>
      <c r="H11" s="325"/>
    </row>
    <row r="12" spans="1:8" ht="20.25" customHeight="1">
      <c r="A12" s="1467"/>
      <c r="B12" s="1380"/>
      <c r="C12" s="356" t="s">
        <v>158</v>
      </c>
      <c r="D12" s="274"/>
      <c r="E12" s="274"/>
      <c r="F12" s="286">
        <f t="shared" si="0"/>
        <v>0</v>
      </c>
      <c r="G12" s="277"/>
      <c r="H12" s="325"/>
    </row>
    <row r="13" spans="1:8" ht="17.5">
      <c r="A13" s="1468"/>
      <c r="B13" s="1475" t="s">
        <v>62</v>
      </c>
      <c r="C13" s="1475"/>
      <c r="D13" s="275">
        <f>SUM(D8:D12)</f>
        <v>0</v>
      </c>
      <c r="E13" s="275">
        <f>SUM(E8:E12)</f>
        <v>0</v>
      </c>
      <c r="F13" s="287">
        <f t="shared" si="0"/>
        <v>0</v>
      </c>
      <c r="G13" s="278"/>
      <c r="H13" s="326"/>
    </row>
    <row r="14" spans="1:8" ht="30.75" customHeight="1">
      <c r="A14" s="1514" t="s">
        <v>126</v>
      </c>
      <c r="B14" s="1402" t="s">
        <v>126</v>
      </c>
      <c r="C14" s="355" t="s">
        <v>114</v>
      </c>
      <c r="D14" s="279"/>
      <c r="E14" s="279"/>
      <c r="F14" s="286">
        <f t="shared" si="0"/>
        <v>0</v>
      </c>
      <c r="G14" s="280"/>
      <c r="H14" s="327"/>
    </row>
    <row r="15" spans="1:8" ht="30" customHeight="1">
      <c r="A15" s="1514"/>
      <c r="B15" s="1402"/>
      <c r="C15" s="356" t="s">
        <v>97</v>
      </c>
      <c r="D15" s="274"/>
      <c r="E15" s="274"/>
      <c r="F15" s="286">
        <f t="shared" si="0"/>
        <v>0</v>
      </c>
      <c r="G15" s="277"/>
      <c r="H15" s="328"/>
    </row>
    <row r="16" spans="1:8" ht="22.5" customHeight="1">
      <c r="A16" s="1514"/>
      <c r="B16" s="1402"/>
      <c r="C16" s="356" t="s">
        <v>102</v>
      </c>
      <c r="D16" s="274"/>
      <c r="E16" s="274"/>
      <c r="F16" s="286">
        <f t="shared" si="0"/>
        <v>0</v>
      </c>
      <c r="G16" s="277"/>
      <c r="H16" s="328"/>
    </row>
    <row r="17" spans="1:8" ht="22.5" customHeight="1">
      <c r="A17" s="1514"/>
      <c r="B17" s="1402"/>
      <c r="C17" s="356" t="s">
        <v>94</v>
      </c>
      <c r="D17" s="274"/>
      <c r="E17" s="274"/>
      <c r="F17" s="286">
        <f t="shared" si="0"/>
        <v>0</v>
      </c>
      <c r="G17" s="277"/>
      <c r="H17" s="328"/>
    </row>
    <row r="18" spans="1:8" ht="22.5" customHeight="1">
      <c r="A18" s="1514"/>
      <c r="B18" s="1402"/>
      <c r="C18" s="355" t="s">
        <v>171</v>
      </c>
      <c r="D18" s="274"/>
      <c r="E18" s="274"/>
      <c r="F18" s="286">
        <f t="shared" si="0"/>
        <v>0</v>
      </c>
      <c r="G18" s="277"/>
      <c r="H18" s="325"/>
    </row>
    <row r="19" spans="1:8" ht="22.5" customHeight="1">
      <c r="A19" s="1514"/>
      <c r="B19" s="1402"/>
      <c r="C19" s="175" t="s">
        <v>189</v>
      </c>
      <c r="D19" s="274"/>
      <c r="E19" s="274"/>
      <c r="F19" s="286">
        <f t="shared" si="0"/>
        <v>0</v>
      </c>
      <c r="G19" s="277"/>
      <c r="H19" s="325"/>
    </row>
    <row r="20" spans="1:8" ht="22.5" customHeight="1">
      <c r="A20" s="1514"/>
      <c r="B20" s="1402"/>
      <c r="C20" s="175" t="s">
        <v>186</v>
      </c>
      <c r="D20" s="274"/>
      <c r="E20" s="274"/>
      <c r="F20" s="286">
        <f t="shared" si="0"/>
        <v>0</v>
      </c>
      <c r="G20" s="277"/>
      <c r="H20" s="325"/>
    </row>
    <row r="21" spans="1:8" ht="22.5" customHeight="1">
      <c r="A21" s="1514"/>
      <c r="B21" s="1380"/>
      <c r="C21" s="175" t="s">
        <v>202</v>
      </c>
      <c r="D21" s="69"/>
      <c r="E21" s="41"/>
      <c r="F21" s="42">
        <f t="shared" si="0"/>
        <v>0</v>
      </c>
      <c r="G21" s="148"/>
      <c r="H21" s="43"/>
    </row>
    <row r="22" spans="1:8">
      <c r="A22" s="1741"/>
      <c r="B22" s="1516" t="s">
        <v>62</v>
      </c>
      <c r="C22" s="1517"/>
      <c r="D22" s="46">
        <f>SUM(D14:D21)</f>
        <v>0</v>
      </c>
      <c r="E22" s="46">
        <f>SUM(E14:E21)</f>
        <v>0</v>
      </c>
      <c r="F22" s="151">
        <f t="shared" si="0"/>
        <v>0</v>
      </c>
      <c r="G22" s="152"/>
      <c r="H22" s="47"/>
    </row>
    <row r="23" spans="1:8" ht="17.25" customHeight="1">
      <c r="A23" s="1469" t="s">
        <v>211</v>
      </c>
      <c r="B23" s="1401" t="s">
        <v>211</v>
      </c>
      <c r="C23" s="176" t="s">
        <v>187</v>
      </c>
      <c r="D23" s="74"/>
      <c r="E23" s="75"/>
      <c r="F23" s="189">
        <f t="shared" si="0"/>
        <v>0</v>
      </c>
      <c r="G23" s="192"/>
      <c r="H23" s="83"/>
    </row>
    <row r="24" spans="1:8" ht="17.25" customHeight="1">
      <c r="A24" s="1470"/>
      <c r="B24" s="1402"/>
      <c r="C24" s="356" t="s">
        <v>130</v>
      </c>
      <c r="D24" s="50"/>
      <c r="E24" s="70"/>
      <c r="F24" s="190">
        <f t="shared" si="0"/>
        <v>0</v>
      </c>
      <c r="G24" s="193" t="e">
        <f>F24/D24*100</f>
        <v>#DIV/0!</v>
      </c>
      <c r="H24" s="84"/>
    </row>
    <row r="25" spans="1:8" ht="17.25" customHeight="1">
      <c r="A25" s="1470"/>
      <c r="B25" s="1402"/>
      <c r="C25" s="356" t="s">
        <v>145</v>
      </c>
      <c r="D25" s="50"/>
      <c r="E25" s="70"/>
      <c r="F25" s="190">
        <f t="shared" si="0"/>
        <v>0</v>
      </c>
      <c r="G25" s="193"/>
      <c r="H25" s="84"/>
    </row>
    <row r="26" spans="1:8" ht="17.25" customHeight="1">
      <c r="A26" s="1470"/>
      <c r="B26" s="1380"/>
      <c r="C26" s="356" t="s">
        <v>157</v>
      </c>
      <c r="D26" s="50"/>
      <c r="E26" s="70"/>
      <c r="F26" s="190">
        <f t="shared" si="0"/>
        <v>0</v>
      </c>
      <c r="G26" s="193"/>
      <c r="H26" s="84"/>
    </row>
    <row r="27" spans="1:8">
      <c r="A27" s="1471"/>
      <c r="B27" s="1464" t="s">
        <v>62</v>
      </c>
      <c r="C27" s="1499"/>
      <c r="D27" s="522">
        <f>SUM(D23:D26)</f>
        <v>0</v>
      </c>
      <c r="E27" s="522">
        <f>SUM(E23:E26)</f>
        <v>0</v>
      </c>
      <c r="F27" s="652">
        <f t="shared" si="0"/>
        <v>0</v>
      </c>
      <c r="G27" s="673" t="e">
        <f>F27/D27*100</f>
        <v>#DIV/0!</v>
      </c>
      <c r="H27" s="85"/>
    </row>
    <row r="28" spans="1:8" ht="21" customHeight="1">
      <c r="A28" s="1418" t="s">
        <v>170</v>
      </c>
      <c r="B28" s="1380" t="s">
        <v>170</v>
      </c>
      <c r="C28" s="180" t="s">
        <v>120</v>
      </c>
      <c r="D28" s="73"/>
      <c r="E28" s="73"/>
      <c r="F28" s="42">
        <f t="shared" si="0"/>
        <v>0</v>
      </c>
      <c r="G28" s="148" t="e">
        <f>F28/D28*100</f>
        <v>#DIV/0!</v>
      </c>
      <c r="H28" s="86"/>
    </row>
    <row r="29" spans="1:8" ht="21" customHeight="1">
      <c r="A29" s="1419"/>
      <c r="B29" s="1381"/>
      <c r="C29" s="180" t="s">
        <v>140</v>
      </c>
      <c r="D29" s="69"/>
      <c r="E29" s="42"/>
      <c r="F29" s="42">
        <f t="shared" si="0"/>
        <v>0</v>
      </c>
      <c r="G29" s="148"/>
      <c r="H29" s="43"/>
    </row>
    <row r="30" spans="1:8">
      <c r="A30" s="1420"/>
      <c r="B30" s="1475" t="s">
        <v>62</v>
      </c>
      <c r="C30" s="1475"/>
      <c r="D30" s="542">
        <f>SUM(D28:D29)</f>
        <v>0</v>
      </c>
      <c r="E30" s="614">
        <f>SUM(E28:E29)</f>
        <v>0</v>
      </c>
      <c r="F30" s="614">
        <f t="shared" si="0"/>
        <v>0</v>
      </c>
      <c r="G30" s="575" t="e">
        <f>F30/D30*100</f>
        <v>#DIV/0!</v>
      </c>
      <c r="H30" s="48"/>
    </row>
    <row r="31" spans="1:8" ht="19.5" customHeight="1">
      <c r="A31" s="1466" t="s">
        <v>192</v>
      </c>
      <c r="B31" s="1401" t="s">
        <v>192</v>
      </c>
      <c r="C31" s="176" t="s">
        <v>96</v>
      </c>
      <c r="D31" s="75"/>
      <c r="E31" s="73"/>
      <c r="F31" s="73">
        <f t="shared" si="0"/>
        <v>0</v>
      </c>
      <c r="G31" s="268"/>
      <c r="H31" s="83"/>
    </row>
    <row r="32" spans="1:8" ht="19.5" customHeight="1">
      <c r="A32" s="1467"/>
      <c r="B32" s="1380"/>
      <c r="C32" s="356" t="s">
        <v>144</v>
      </c>
      <c r="D32" s="70"/>
      <c r="E32" s="70"/>
      <c r="F32" s="70">
        <f t="shared" si="0"/>
        <v>0</v>
      </c>
      <c r="G32" s="264"/>
      <c r="H32" s="87"/>
    </row>
    <row r="33" spans="1:8">
      <c r="A33" s="1468"/>
      <c r="B33" s="357"/>
      <c r="C33" s="357" t="s">
        <v>62</v>
      </c>
      <c r="D33" s="77">
        <f>SUM(D31:D32)</f>
        <v>0</v>
      </c>
      <c r="E33" s="77">
        <f>SUM(E31:E32)</f>
        <v>0</v>
      </c>
      <c r="F33" s="46">
        <f t="shared" si="0"/>
        <v>0</v>
      </c>
      <c r="G33" s="276"/>
      <c r="H33" s="85"/>
    </row>
    <row r="34" spans="1:8" ht="29.25" customHeight="1">
      <c r="A34" s="364"/>
      <c r="B34" s="1402" t="s">
        <v>57</v>
      </c>
      <c r="C34" s="355" t="s">
        <v>142</v>
      </c>
      <c r="D34" s="73"/>
      <c r="E34" s="73"/>
      <c r="F34" s="433">
        <f t="shared" si="0"/>
        <v>0</v>
      </c>
      <c r="G34" s="674"/>
      <c r="H34" s="283"/>
    </row>
    <row r="35" spans="1:8" ht="29.25" customHeight="1">
      <c r="A35" s="1396" t="s">
        <v>57</v>
      </c>
      <c r="B35" s="1380"/>
      <c r="C35" s="175" t="s">
        <v>103</v>
      </c>
      <c r="D35" s="70"/>
      <c r="E35" s="50"/>
      <c r="F35" s="73">
        <f t="shared" si="0"/>
        <v>0</v>
      </c>
      <c r="G35" s="268"/>
      <c r="H35" s="87"/>
    </row>
    <row r="36" spans="1:8">
      <c r="A36" s="1397"/>
      <c r="B36" s="1509" t="s">
        <v>62</v>
      </c>
      <c r="C36" s="1510"/>
      <c r="D36" s="284">
        <f>SUM(D34:D35)</f>
        <v>0</v>
      </c>
      <c r="E36" s="284">
        <f>SUM(E34:E35)</f>
        <v>0</v>
      </c>
      <c r="F36" s="187">
        <f t="shared" si="0"/>
        <v>0</v>
      </c>
      <c r="G36" s="195"/>
      <c r="H36" s="48"/>
    </row>
    <row r="37" spans="1:8" ht="26.25" customHeight="1">
      <c r="A37" s="1395" t="s">
        <v>77</v>
      </c>
      <c r="B37" s="1401" t="s">
        <v>77</v>
      </c>
      <c r="C37" s="178" t="s">
        <v>123</v>
      </c>
      <c r="D37" s="72"/>
      <c r="E37" s="49"/>
      <c r="F37" s="42">
        <f t="shared" si="0"/>
        <v>0</v>
      </c>
      <c r="G37" s="148" t="e">
        <f>F37/D37*100</f>
        <v>#DIV/0!</v>
      </c>
      <c r="H37" s="78"/>
    </row>
    <row r="38" spans="1:8" ht="26.25" customHeight="1">
      <c r="A38" s="1396"/>
      <c r="B38" s="1380"/>
      <c r="C38" s="648" t="s">
        <v>244</v>
      </c>
      <c r="D38" s="79"/>
      <c r="E38" s="151"/>
      <c r="F38" s="42">
        <f t="shared" si="0"/>
        <v>0</v>
      </c>
      <c r="G38" s="152"/>
      <c r="H38" s="282"/>
    </row>
    <row r="39" spans="1:8">
      <c r="A39" s="1397"/>
      <c r="B39" s="1479" t="s">
        <v>62</v>
      </c>
      <c r="C39" s="1480"/>
      <c r="D39" s="522">
        <f>SUM(D37:D38)</f>
        <v>0</v>
      </c>
      <c r="E39" s="522">
        <f>SUM(E37:E38)</f>
        <v>0</v>
      </c>
      <c r="F39" s="523">
        <f t="shared" si="0"/>
        <v>0</v>
      </c>
      <c r="G39" s="676" t="e">
        <f>F39/D39*100</f>
        <v>#DIV/0!</v>
      </c>
      <c r="H39" s="85"/>
    </row>
    <row r="40" spans="1:8" ht="18" customHeight="1">
      <c r="A40" s="1737" t="s">
        <v>86</v>
      </c>
      <c r="B40" s="1416" t="s">
        <v>86</v>
      </c>
      <c r="C40" s="640" t="s">
        <v>204</v>
      </c>
      <c r="D40" s="75"/>
      <c r="E40" s="74"/>
      <c r="F40" s="184">
        <f t="shared" si="0"/>
        <v>0</v>
      </c>
      <c r="G40" s="438"/>
      <c r="H40" s="83"/>
    </row>
    <row r="41" spans="1:8" ht="18" customHeight="1">
      <c r="A41" s="1738"/>
      <c r="B41" s="1380"/>
      <c r="C41" s="641" t="s">
        <v>231</v>
      </c>
      <c r="D41" s="70"/>
      <c r="E41" s="50"/>
      <c r="F41" s="42">
        <f t="shared" si="0"/>
        <v>0</v>
      </c>
      <c r="G41" s="264" t="e">
        <f>F41/D41*100</f>
        <v>#DIV/0!</v>
      </c>
      <c r="H41" s="283"/>
    </row>
    <row r="42" spans="1:8" ht="18" customHeight="1">
      <c r="A42" s="1739"/>
      <c r="B42" s="1381"/>
      <c r="C42" s="642" t="s">
        <v>181</v>
      </c>
      <c r="D42" s="70"/>
      <c r="E42" s="50"/>
      <c r="F42" s="42">
        <f t="shared" si="0"/>
        <v>0</v>
      </c>
      <c r="G42" s="264"/>
      <c r="H42" s="87"/>
    </row>
    <row r="43" spans="1:8" ht="18" customHeight="1">
      <c r="A43" s="1739"/>
      <c r="B43" s="1381"/>
      <c r="C43" s="642" t="s">
        <v>207</v>
      </c>
      <c r="D43" s="70"/>
      <c r="E43" s="50"/>
      <c r="F43" s="42">
        <f t="shared" si="0"/>
        <v>0</v>
      </c>
      <c r="G43" s="264"/>
      <c r="H43" s="87"/>
    </row>
    <row r="44" spans="1:8">
      <c r="A44" s="1740"/>
      <c r="B44" s="1475" t="s">
        <v>62</v>
      </c>
      <c r="C44" s="1475"/>
      <c r="D44" s="522">
        <f>SUM(D40:D43)</f>
        <v>0</v>
      </c>
      <c r="E44" s="522">
        <f>SUM(E40:E43)</f>
        <v>0</v>
      </c>
      <c r="F44" s="523">
        <f t="shared" si="0"/>
        <v>0</v>
      </c>
      <c r="G44" s="676" t="e">
        <f>F44/D44*100</f>
        <v>#DIV/0!</v>
      </c>
      <c r="H44" s="85"/>
    </row>
    <row r="45" spans="1:8" ht="24.75" customHeight="1">
      <c r="A45" s="1418" t="s">
        <v>119</v>
      </c>
      <c r="B45" s="1380" t="s">
        <v>25</v>
      </c>
      <c r="C45" s="641" t="s">
        <v>183</v>
      </c>
      <c r="D45" s="73"/>
      <c r="E45" s="267"/>
      <c r="F45" s="42">
        <f t="shared" si="0"/>
        <v>0</v>
      </c>
      <c r="G45" s="268" t="e">
        <f>F45/D45*100</f>
        <v>#DIV/0!</v>
      </c>
      <c r="H45" s="283"/>
    </row>
    <row r="46" spans="1:8" ht="24.75" customHeight="1">
      <c r="A46" s="1419"/>
      <c r="B46" s="1381"/>
      <c r="C46" s="356" t="s">
        <v>99</v>
      </c>
      <c r="D46" s="70"/>
      <c r="E46" s="50"/>
      <c r="F46" s="42">
        <f t="shared" si="0"/>
        <v>0</v>
      </c>
      <c r="G46" s="264" t="e">
        <f>F46/D46*100</f>
        <v>#DIV/0!</v>
      </c>
      <c r="H46" s="87"/>
    </row>
    <row r="47" spans="1:8">
      <c r="A47" s="1734"/>
      <c r="B47" s="1494" t="s">
        <v>62</v>
      </c>
      <c r="C47" s="1494"/>
      <c r="D47" s="149">
        <f>SUM(D45:D46)</f>
        <v>0</v>
      </c>
      <c r="E47" s="149">
        <f>SUM(E45:E46)</f>
        <v>0</v>
      </c>
      <c r="F47" s="151">
        <f t="shared" si="0"/>
        <v>0</v>
      </c>
      <c r="G47" s="152" t="e">
        <f>F47/D47*100</f>
        <v>#DIV/0!</v>
      </c>
      <c r="H47" s="153"/>
    </row>
    <row r="48" spans="1:8">
      <c r="A48" s="1495" t="s">
        <v>60</v>
      </c>
      <c r="B48" s="1496"/>
      <c r="C48" s="1497"/>
      <c r="D48" s="331">
        <f>SUM(D22,D27,D30,D36,D39,D44,D47)</f>
        <v>0</v>
      </c>
      <c r="E48" s="331">
        <f>SUM(E22,E27,E30,E36,E39,E44,E47)</f>
        <v>0</v>
      </c>
      <c r="F48" s="331">
        <f t="shared" si="0"/>
        <v>0</v>
      </c>
      <c r="G48" s="526" t="e">
        <f>F48/D48*100</f>
        <v>#DIV/0!</v>
      </c>
      <c r="H48" s="82"/>
    </row>
    <row r="49" spans="1:8">
      <c r="A49" s="1735" t="s">
        <v>0</v>
      </c>
      <c r="B49" s="1481"/>
      <c r="C49" s="1481"/>
      <c r="D49" s="1481"/>
      <c r="E49" s="1481"/>
      <c r="F49" s="1481"/>
      <c r="G49" s="1481"/>
      <c r="H49" s="1736"/>
    </row>
    <row r="50" spans="1:8" ht="17.5" customHeight="1">
      <c r="A50" s="1407" t="s">
        <v>75</v>
      </c>
      <c r="B50" s="1408"/>
      <c r="C50" s="1408"/>
      <c r="D50" s="1367" t="s">
        <v>234</v>
      </c>
      <c r="E50" s="1367" t="s">
        <v>21</v>
      </c>
      <c r="F50" s="1367" t="s">
        <v>236</v>
      </c>
      <c r="G50" s="1369" t="s">
        <v>163</v>
      </c>
      <c r="H50" s="1371" t="s">
        <v>147</v>
      </c>
    </row>
    <row r="51" spans="1:8" ht="18" customHeight="1">
      <c r="A51" s="88" t="s">
        <v>71</v>
      </c>
      <c r="B51" s="154" t="s">
        <v>61</v>
      </c>
      <c r="C51" s="154" t="s">
        <v>73</v>
      </c>
      <c r="D51" s="1368"/>
      <c r="E51" s="1368"/>
      <c r="F51" s="1368"/>
      <c r="G51" s="1370"/>
      <c r="H51" s="1372"/>
    </row>
    <row r="52" spans="1:8">
      <c r="A52" s="188" t="s">
        <v>78</v>
      </c>
      <c r="B52" s="1416" t="s">
        <v>65</v>
      </c>
      <c r="C52" s="539" t="s">
        <v>67</v>
      </c>
      <c r="D52" s="49"/>
      <c r="E52" s="49"/>
      <c r="F52" s="184">
        <f t="shared" ref="F52:F83" si="1">E52-D52</f>
        <v>0</v>
      </c>
      <c r="G52" s="436" t="e">
        <f>F52/D52*100</f>
        <v>#DIV/0!</v>
      </c>
      <c r="H52" s="547"/>
    </row>
    <row r="53" spans="1:8">
      <c r="A53" s="68"/>
      <c r="B53" s="1381"/>
      <c r="C53" s="179" t="s">
        <v>88</v>
      </c>
      <c r="D53" s="41"/>
      <c r="E53" s="41"/>
      <c r="F53" s="42">
        <f t="shared" si="1"/>
        <v>0</v>
      </c>
      <c r="G53" s="148" t="e">
        <f>F53/D53*100</f>
        <v>#DIV/0!</v>
      </c>
      <c r="H53" s="43"/>
    </row>
    <row r="54" spans="1:8">
      <c r="A54" s="68"/>
      <c r="B54" s="1381"/>
      <c r="C54" s="179" t="s">
        <v>221</v>
      </c>
      <c r="D54" s="42"/>
      <c r="E54" s="41"/>
      <c r="F54" s="42">
        <f t="shared" si="1"/>
        <v>0</v>
      </c>
      <c r="G54" s="148"/>
      <c r="H54" s="43"/>
    </row>
    <row r="55" spans="1:8" ht="20.25" customHeight="1">
      <c r="A55" s="68"/>
      <c r="B55" s="1381"/>
      <c r="C55" s="179" t="s">
        <v>248</v>
      </c>
      <c r="D55" s="41"/>
      <c r="E55" s="41"/>
      <c r="F55" s="42">
        <f t="shared" si="1"/>
        <v>0</v>
      </c>
      <c r="G55" s="148" t="e">
        <f>F55/D55*100</f>
        <v>#DIV/0!</v>
      </c>
      <c r="H55" s="43"/>
    </row>
    <row r="56" spans="1:8" ht="20.25" customHeight="1">
      <c r="A56" s="68"/>
      <c r="B56" s="1381"/>
      <c r="C56" s="179" t="s">
        <v>178</v>
      </c>
      <c r="D56" s="41"/>
      <c r="E56" s="41"/>
      <c r="F56" s="42">
        <f t="shared" si="1"/>
        <v>0</v>
      </c>
      <c r="G56" s="148" t="e">
        <f>F56/D56*100</f>
        <v>#DIV/0!</v>
      </c>
      <c r="H56" s="43"/>
    </row>
    <row r="57" spans="1:8" ht="20.25" customHeight="1">
      <c r="A57" s="68"/>
      <c r="B57" s="1381"/>
      <c r="C57" s="179" t="s">
        <v>127</v>
      </c>
      <c r="D57" s="41"/>
      <c r="E57" s="41"/>
      <c r="F57" s="42">
        <f t="shared" si="1"/>
        <v>0</v>
      </c>
      <c r="G57" s="148" t="e">
        <f>F57/D57*100</f>
        <v>#DIV/0!</v>
      </c>
      <c r="H57" s="43"/>
    </row>
    <row r="58" spans="1:8">
      <c r="A58" s="68"/>
      <c r="B58" s="1417"/>
      <c r="C58" s="678" t="s">
        <v>93</v>
      </c>
      <c r="D58" s="542">
        <f>SUM(D52:D57)</f>
        <v>0</v>
      </c>
      <c r="E58" s="542">
        <f>SUM(E52:E57)</f>
        <v>0</v>
      </c>
      <c r="F58" s="523">
        <f t="shared" si="1"/>
        <v>0</v>
      </c>
      <c r="G58" s="580" t="e">
        <f>F58/D58*100</f>
        <v>#DIV/0!</v>
      </c>
      <c r="H58" s="47"/>
    </row>
    <row r="59" spans="1:8" ht="14.25" customHeight="1">
      <c r="A59" s="68"/>
      <c r="B59" s="1416" t="s">
        <v>124</v>
      </c>
      <c r="C59" s="178" t="s">
        <v>135</v>
      </c>
      <c r="D59" s="544"/>
      <c r="E59" s="49"/>
      <c r="F59" s="184">
        <f t="shared" si="1"/>
        <v>0</v>
      </c>
      <c r="G59" s="436"/>
      <c r="H59" s="547"/>
    </row>
    <row r="60" spans="1:8" ht="14.25" customHeight="1">
      <c r="A60" s="68"/>
      <c r="B60" s="1381"/>
      <c r="C60" s="265" t="s">
        <v>184</v>
      </c>
      <c r="D60" s="41"/>
      <c r="E60" s="41"/>
      <c r="F60" s="42">
        <f t="shared" si="1"/>
        <v>0</v>
      </c>
      <c r="G60" s="148"/>
      <c r="H60" s="43"/>
    </row>
    <row r="61" spans="1:8">
      <c r="A61" s="68"/>
      <c r="B61" s="1381"/>
      <c r="C61" s="179" t="s">
        <v>84</v>
      </c>
      <c r="D61" s="41"/>
      <c r="E61" s="41"/>
      <c r="F61" s="42">
        <f t="shared" si="1"/>
        <v>0</v>
      </c>
      <c r="G61" s="148"/>
      <c r="H61" s="43"/>
    </row>
    <row r="62" spans="1:8">
      <c r="A62" s="68"/>
      <c r="B62" s="1417"/>
      <c r="C62" s="541" t="s">
        <v>93</v>
      </c>
      <c r="D62" s="71">
        <f>SUM(D59:D61)</f>
        <v>0</v>
      </c>
      <c r="E62" s="71">
        <f>SUM(E59:E61)</f>
        <v>0</v>
      </c>
      <c r="F62" s="46">
        <f t="shared" si="1"/>
        <v>0</v>
      </c>
      <c r="G62" s="276"/>
      <c r="H62" s="47"/>
    </row>
    <row r="63" spans="1:8">
      <c r="A63" s="68"/>
      <c r="B63" s="1380" t="s">
        <v>87</v>
      </c>
      <c r="C63" s="265" t="s">
        <v>89</v>
      </c>
      <c r="D63" s="805"/>
      <c r="E63" s="81"/>
      <c r="F63" s="42">
        <f t="shared" si="1"/>
        <v>0</v>
      </c>
      <c r="G63" s="148" t="e">
        <f>F63/D63*100</f>
        <v>#DIV/0!</v>
      </c>
      <c r="H63" s="43"/>
    </row>
    <row r="64" spans="1:8" ht="18.75" customHeight="1">
      <c r="A64" s="68"/>
      <c r="B64" s="1381"/>
      <c r="C64" s="179" t="s">
        <v>237</v>
      </c>
      <c r="D64" s="806"/>
      <c r="E64" s="81"/>
      <c r="F64" s="42">
        <f t="shared" si="1"/>
        <v>0</v>
      </c>
      <c r="G64" s="148" t="e">
        <f>F64/D64*100</f>
        <v>#DIV/0!</v>
      </c>
      <c r="H64" s="43"/>
    </row>
    <row r="65" spans="1:8">
      <c r="A65" s="68"/>
      <c r="B65" s="1381"/>
      <c r="C65" s="179" t="s">
        <v>129</v>
      </c>
      <c r="D65" s="806"/>
      <c r="E65" s="81"/>
      <c r="F65" s="42">
        <f t="shared" si="1"/>
        <v>0</v>
      </c>
      <c r="G65" s="148" t="e">
        <f>F65/D65*100</f>
        <v>#DIV/0!</v>
      </c>
      <c r="H65" s="43"/>
    </row>
    <row r="66" spans="1:8" ht="18.75" customHeight="1">
      <c r="A66" s="68"/>
      <c r="B66" s="1381"/>
      <c r="C66" s="179" t="s">
        <v>141</v>
      </c>
      <c r="D66" s="806"/>
      <c r="E66" s="81"/>
      <c r="F66" s="42">
        <f t="shared" si="1"/>
        <v>0</v>
      </c>
      <c r="G66" s="148" t="e">
        <f>F66/D66*100</f>
        <v>#DIV/0!</v>
      </c>
      <c r="H66" s="43"/>
    </row>
    <row r="67" spans="1:8">
      <c r="A67" s="110"/>
      <c r="B67" s="1381"/>
      <c r="C67" s="179" t="s">
        <v>70</v>
      </c>
      <c r="D67" s="807"/>
      <c r="E67" s="185"/>
      <c r="F67" s="151">
        <f t="shared" si="1"/>
        <v>0</v>
      </c>
      <c r="G67" s="152" t="e">
        <f>F67/D67*100</f>
        <v>#DIV/0!</v>
      </c>
      <c r="H67" s="80"/>
    </row>
    <row r="68" spans="1:8">
      <c r="A68" s="110"/>
      <c r="B68" s="1381"/>
      <c r="C68" s="175" t="s">
        <v>85</v>
      </c>
      <c r="D68" s="50"/>
      <c r="E68" s="803"/>
      <c r="F68" s="70">
        <f t="shared" si="1"/>
        <v>0</v>
      </c>
      <c r="G68" s="264"/>
      <c r="H68" s="87"/>
    </row>
    <row r="69" spans="1:8" ht="18.75" customHeight="1">
      <c r="A69" s="110"/>
      <c r="B69" s="1381"/>
      <c r="C69" s="175" t="s">
        <v>132</v>
      </c>
      <c r="D69" s="50"/>
      <c r="E69" s="803"/>
      <c r="F69" s="70">
        <f t="shared" si="1"/>
        <v>0</v>
      </c>
      <c r="G69" s="264" t="e">
        <f>F69/D69*100</f>
        <v>#DIV/0!</v>
      </c>
      <c r="H69" s="87"/>
    </row>
    <row r="70" spans="1:8">
      <c r="A70" s="110"/>
      <c r="B70" s="1381"/>
      <c r="C70" s="285" t="s">
        <v>93</v>
      </c>
      <c r="D70" s="808"/>
      <c r="E70" s="257"/>
      <c r="F70" s="42">
        <f t="shared" si="1"/>
        <v>0</v>
      </c>
      <c r="G70" s="148" t="e">
        <f>F70/D70*100</f>
        <v>#DIV/0!</v>
      </c>
      <c r="H70" s="43"/>
    </row>
    <row r="71" spans="1:8">
      <c r="A71" s="155" t="s">
        <v>80</v>
      </c>
      <c r="B71" s="1717" t="s">
        <v>62</v>
      </c>
      <c r="C71" s="1718"/>
      <c r="D71" s="801">
        <f>SUM(D58,D62,D70)</f>
        <v>0</v>
      </c>
      <c r="E71" s="804">
        <f>SUM(E58,E62,E70)</f>
        <v>0</v>
      </c>
      <c r="F71" s="523">
        <f t="shared" si="1"/>
        <v>0</v>
      </c>
      <c r="G71" s="679" t="e">
        <f>F71/D71*100</f>
        <v>#DIV/0!</v>
      </c>
      <c r="H71" s="47"/>
    </row>
    <row r="72" spans="1:8" ht="21.75" customHeight="1">
      <c r="A72" s="1418" t="s">
        <v>228</v>
      </c>
      <c r="B72" s="1380" t="s">
        <v>92</v>
      </c>
      <c r="C72" s="180" t="s">
        <v>208</v>
      </c>
      <c r="D72" s="661"/>
      <c r="E72" s="810"/>
      <c r="F72" s="439">
        <f t="shared" si="1"/>
        <v>0</v>
      </c>
      <c r="G72" s="680"/>
      <c r="H72" s="43"/>
    </row>
    <row r="73" spans="1:8" ht="21.75" customHeight="1">
      <c r="A73" s="1418"/>
      <c r="B73" s="1380"/>
      <c r="C73" s="493" t="s">
        <v>92</v>
      </c>
      <c r="D73" s="270"/>
      <c r="E73" s="811"/>
      <c r="F73" s="69">
        <f t="shared" si="1"/>
        <v>0</v>
      </c>
      <c r="G73" s="196"/>
      <c r="H73" s="43"/>
    </row>
    <row r="74" spans="1:8" ht="21.75" customHeight="1">
      <c r="A74" s="1419"/>
      <c r="B74" s="1381"/>
      <c r="C74" s="175" t="s">
        <v>246</v>
      </c>
      <c r="D74" s="50"/>
      <c r="E74" s="267"/>
      <c r="F74" s="69">
        <f t="shared" si="1"/>
        <v>0</v>
      </c>
      <c r="G74" s="196"/>
      <c r="H74" s="43"/>
    </row>
    <row r="75" spans="1:8">
      <c r="A75" s="1420"/>
      <c r="B75" s="1723" t="s">
        <v>62</v>
      </c>
      <c r="C75" s="1724"/>
      <c r="D75" s="77">
        <f>SUM(D72:D74)</f>
        <v>0</v>
      </c>
      <c r="E75" s="809">
        <f>SUM(E72:E74)</f>
        <v>0</v>
      </c>
      <c r="F75" s="46">
        <f t="shared" si="1"/>
        <v>0</v>
      </c>
      <c r="G75" s="269"/>
      <c r="H75" s="48"/>
    </row>
    <row r="76" spans="1:8">
      <c r="A76" s="1395" t="s">
        <v>91</v>
      </c>
      <c r="B76" s="1399" t="s">
        <v>87</v>
      </c>
      <c r="C76" s="378" t="s">
        <v>64</v>
      </c>
      <c r="D76" s="267"/>
      <c r="E76" s="267"/>
      <c r="F76" s="73">
        <f t="shared" si="1"/>
        <v>0</v>
      </c>
      <c r="G76" s="268"/>
      <c r="H76" s="283"/>
    </row>
    <row r="77" spans="1:8">
      <c r="A77" s="1396"/>
      <c r="B77" s="1399"/>
      <c r="C77" s="378" t="s">
        <v>199</v>
      </c>
      <c r="D77" s="267"/>
      <c r="E77" s="267"/>
      <c r="F77" s="70">
        <f t="shared" si="1"/>
        <v>0</v>
      </c>
      <c r="G77" s="264"/>
      <c r="H77" s="283"/>
    </row>
    <row r="78" spans="1:8">
      <c r="A78" s="1396"/>
      <c r="B78" s="1399"/>
      <c r="C78" s="378" t="s">
        <v>90</v>
      </c>
      <c r="D78" s="267"/>
      <c r="E78" s="267"/>
      <c r="F78" s="70">
        <f t="shared" si="1"/>
        <v>0</v>
      </c>
      <c r="G78" s="264"/>
      <c r="H78" s="283"/>
    </row>
    <row r="79" spans="1:8">
      <c r="A79" s="1396"/>
      <c r="B79" s="1399"/>
      <c r="C79" s="273" t="s">
        <v>69</v>
      </c>
      <c r="D79" s="50"/>
      <c r="E79" s="50"/>
      <c r="F79" s="70">
        <f t="shared" si="1"/>
        <v>0</v>
      </c>
      <c r="G79" s="264"/>
      <c r="H79" s="87"/>
    </row>
    <row r="80" spans="1:8">
      <c r="A80" s="1396"/>
      <c r="B80" s="1399"/>
      <c r="C80" s="273" t="s">
        <v>217</v>
      </c>
      <c r="D80" s="50"/>
      <c r="E80" s="50"/>
      <c r="F80" s="70">
        <f t="shared" si="1"/>
        <v>0</v>
      </c>
      <c r="G80" s="264"/>
      <c r="H80" s="87"/>
    </row>
    <row r="81" spans="1:8">
      <c r="A81" s="1396"/>
      <c r="B81" s="1752"/>
      <c r="C81" s="272" t="s">
        <v>93</v>
      </c>
      <c r="D81" s="70">
        <f>SUM(D76:D80)</f>
        <v>0</v>
      </c>
      <c r="E81" s="70">
        <f>SUM(E76:E80)</f>
        <v>0</v>
      </c>
      <c r="F81" s="70">
        <f t="shared" si="1"/>
        <v>0</v>
      </c>
      <c r="G81" s="264"/>
      <c r="H81" s="87"/>
    </row>
    <row r="82" spans="1:8" ht="18.75" customHeight="1">
      <c r="A82" s="1396"/>
      <c r="B82" s="1753" t="s">
        <v>91</v>
      </c>
      <c r="C82" s="648" t="s">
        <v>191</v>
      </c>
      <c r="D82" s="50"/>
      <c r="E82" s="50"/>
      <c r="F82" s="70">
        <f t="shared" si="1"/>
        <v>0</v>
      </c>
      <c r="G82" s="264"/>
      <c r="H82" s="87"/>
    </row>
    <row r="83" spans="1:8" ht="18.75" customHeight="1">
      <c r="A83" s="1396"/>
      <c r="B83" s="1402"/>
      <c r="C83" s="648" t="s">
        <v>98</v>
      </c>
      <c r="D83" s="50"/>
      <c r="E83" s="50"/>
      <c r="F83" s="70">
        <f t="shared" si="1"/>
        <v>0</v>
      </c>
      <c r="G83" s="264"/>
      <c r="H83" s="87"/>
    </row>
    <row r="84" spans="1:8" ht="18.75" customHeight="1">
      <c r="A84" s="1396"/>
      <c r="B84" s="1402"/>
      <c r="C84" s="648" t="s">
        <v>115</v>
      </c>
      <c r="D84" s="50"/>
      <c r="E84" s="50"/>
      <c r="F84" s="70">
        <f t="shared" ref="F84:F112" si="2">E84-D84</f>
        <v>0</v>
      </c>
      <c r="G84" s="264"/>
      <c r="H84" s="87"/>
    </row>
    <row r="85" spans="1:8" ht="18.75" customHeight="1">
      <c r="A85" s="1396"/>
      <c r="B85" s="1402"/>
      <c r="C85" s="648" t="s">
        <v>240</v>
      </c>
      <c r="D85" s="50"/>
      <c r="E85" s="50"/>
      <c r="F85" s="70">
        <f t="shared" si="2"/>
        <v>0</v>
      </c>
      <c r="G85" s="264"/>
      <c r="H85" s="87"/>
    </row>
    <row r="86" spans="1:8" ht="18.75" customHeight="1">
      <c r="A86" s="1396"/>
      <c r="B86" s="1402"/>
      <c r="C86" s="648" t="s">
        <v>110</v>
      </c>
      <c r="D86" s="50"/>
      <c r="E86" s="50"/>
      <c r="F86" s="70">
        <f t="shared" si="2"/>
        <v>0</v>
      </c>
      <c r="G86" s="264" t="e">
        <f>F86/D86*100</f>
        <v>#DIV/0!</v>
      </c>
      <c r="H86" s="87"/>
    </row>
    <row r="87" spans="1:8" ht="18.75" customHeight="1">
      <c r="A87" s="1396"/>
      <c r="B87" s="1402"/>
      <c r="C87" s="648" t="s">
        <v>249</v>
      </c>
      <c r="D87" s="50"/>
      <c r="E87" s="50"/>
      <c r="F87" s="70">
        <f t="shared" si="2"/>
        <v>0</v>
      </c>
      <c r="G87" s="264"/>
      <c r="H87" s="87"/>
    </row>
    <row r="88" spans="1:8" ht="18.75" customHeight="1">
      <c r="A88" s="1396"/>
      <c r="B88" s="1402"/>
      <c r="C88" s="648" t="s">
        <v>104</v>
      </c>
      <c r="D88" s="50"/>
      <c r="E88" s="50"/>
      <c r="F88" s="70">
        <f t="shared" si="2"/>
        <v>0</v>
      </c>
      <c r="G88" s="264"/>
      <c r="H88" s="87"/>
    </row>
    <row r="89" spans="1:8" ht="18.75" customHeight="1">
      <c r="A89" s="1396"/>
      <c r="B89" s="1402"/>
      <c r="C89" s="648" t="s">
        <v>239</v>
      </c>
      <c r="D89" s="50"/>
      <c r="E89" s="50"/>
      <c r="F89" s="70">
        <f t="shared" si="2"/>
        <v>0</v>
      </c>
      <c r="G89" s="264"/>
      <c r="H89" s="87"/>
    </row>
    <row r="90" spans="1:8" ht="18.75" customHeight="1">
      <c r="A90" s="1396"/>
      <c r="B90" s="1402"/>
      <c r="C90" s="648" t="s">
        <v>188</v>
      </c>
      <c r="D90" s="50"/>
      <c r="E90" s="50"/>
      <c r="F90" s="70">
        <f t="shared" si="2"/>
        <v>0</v>
      </c>
      <c r="G90" s="264"/>
      <c r="H90" s="87"/>
    </row>
    <row r="91" spans="1:8" ht="18.75" customHeight="1">
      <c r="A91" s="1396"/>
      <c r="B91" s="1402"/>
      <c r="C91" s="648" t="s">
        <v>194</v>
      </c>
      <c r="D91" s="50"/>
      <c r="E91" s="50"/>
      <c r="F91" s="70">
        <f t="shared" si="2"/>
        <v>0</v>
      </c>
      <c r="G91" s="264"/>
      <c r="H91" s="87"/>
    </row>
    <row r="92" spans="1:8" ht="18.75" customHeight="1">
      <c r="A92" s="1396"/>
      <c r="B92" s="1402"/>
      <c r="C92" s="648" t="s">
        <v>203</v>
      </c>
      <c r="D92" s="50"/>
      <c r="E92" s="50"/>
      <c r="F92" s="70">
        <f t="shared" si="2"/>
        <v>0</v>
      </c>
      <c r="G92" s="264"/>
      <c r="H92" s="87"/>
    </row>
    <row r="93" spans="1:8" ht="18.75" customHeight="1">
      <c r="A93" s="1396"/>
      <c r="B93" s="1402"/>
      <c r="C93" s="648" t="s">
        <v>179</v>
      </c>
      <c r="D93" s="50"/>
      <c r="E93" s="50"/>
      <c r="F93" s="70">
        <f t="shared" si="2"/>
        <v>0</v>
      </c>
      <c r="G93" s="264"/>
      <c r="H93" s="87"/>
    </row>
    <row r="94" spans="1:8" ht="18.75" customHeight="1">
      <c r="A94" s="1396"/>
      <c r="B94" s="1402"/>
      <c r="C94" s="648" t="s">
        <v>214</v>
      </c>
      <c r="D94" s="50"/>
      <c r="E94" s="50"/>
      <c r="F94" s="70">
        <f t="shared" si="2"/>
        <v>0</v>
      </c>
      <c r="G94" s="264"/>
      <c r="H94" s="87"/>
    </row>
    <row r="95" spans="1:8" ht="18.75" customHeight="1">
      <c r="A95" s="1396"/>
      <c r="B95" s="1402"/>
      <c r="C95" s="648" t="s">
        <v>108</v>
      </c>
      <c r="D95" s="50"/>
      <c r="E95" s="50"/>
      <c r="F95" s="70">
        <f t="shared" si="2"/>
        <v>0</v>
      </c>
      <c r="G95" s="264"/>
      <c r="H95" s="87"/>
    </row>
    <row r="96" spans="1:8" ht="18.75" customHeight="1">
      <c r="A96" s="1396"/>
      <c r="B96" s="1402"/>
      <c r="C96" s="648" t="s">
        <v>225</v>
      </c>
      <c r="D96" s="50"/>
      <c r="E96" s="50"/>
      <c r="F96" s="70">
        <f t="shared" si="2"/>
        <v>0</v>
      </c>
      <c r="G96" s="264"/>
      <c r="H96" s="87"/>
    </row>
    <row r="97" spans="1:8" ht="18.75" customHeight="1">
      <c r="A97" s="1396"/>
      <c r="B97" s="1402"/>
      <c r="C97" s="648" t="s">
        <v>101</v>
      </c>
      <c r="D97" s="50"/>
      <c r="E97" s="50"/>
      <c r="F97" s="70">
        <f t="shared" si="2"/>
        <v>0</v>
      </c>
      <c r="G97" s="264"/>
      <c r="H97" s="87"/>
    </row>
    <row r="98" spans="1:8" ht="20.25" customHeight="1">
      <c r="A98" s="1396"/>
      <c r="B98" s="1402"/>
      <c r="C98" s="648" t="s">
        <v>100</v>
      </c>
      <c r="D98" s="50"/>
      <c r="E98" s="50"/>
      <c r="F98" s="70">
        <f t="shared" si="2"/>
        <v>0</v>
      </c>
      <c r="G98" s="264"/>
      <c r="H98" s="87"/>
    </row>
    <row r="99" spans="1:8" ht="20.25" customHeight="1">
      <c r="A99" s="1396"/>
      <c r="B99" s="1402"/>
      <c r="C99" s="648" t="s">
        <v>222</v>
      </c>
      <c r="D99" s="50"/>
      <c r="E99" s="50"/>
      <c r="F99" s="70">
        <f t="shared" si="2"/>
        <v>0</v>
      </c>
      <c r="G99" s="264"/>
      <c r="H99" s="87"/>
    </row>
    <row r="100" spans="1:8" ht="20.25" customHeight="1">
      <c r="A100" s="1396"/>
      <c r="B100" s="1402"/>
      <c r="C100" s="648" t="s">
        <v>213</v>
      </c>
      <c r="D100" s="50"/>
      <c r="E100" s="50"/>
      <c r="F100" s="70">
        <f t="shared" si="2"/>
        <v>0</v>
      </c>
      <c r="G100" s="264"/>
      <c r="H100" s="87"/>
    </row>
    <row r="101" spans="1:8" ht="20.25" customHeight="1">
      <c r="A101" s="1396"/>
      <c r="B101" s="1402"/>
      <c r="C101" s="648" t="s">
        <v>111</v>
      </c>
      <c r="D101" s="50"/>
      <c r="E101" s="50"/>
      <c r="F101" s="70">
        <f t="shared" si="2"/>
        <v>0</v>
      </c>
      <c r="G101" s="264"/>
      <c r="H101" s="87"/>
    </row>
    <row r="102" spans="1:8" ht="20.25" customHeight="1">
      <c r="A102" s="1396"/>
      <c r="B102" s="1402"/>
      <c r="C102" s="648" t="s">
        <v>182</v>
      </c>
      <c r="D102" s="50"/>
      <c r="E102" s="803"/>
      <c r="F102" s="70">
        <f t="shared" si="2"/>
        <v>0</v>
      </c>
      <c r="G102" s="264"/>
      <c r="H102" s="87"/>
    </row>
    <row r="103" spans="1:8" ht="22.5" customHeight="1">
      <c r="A103" s="1396"/>
      <c r="B103" s="1402"/>
      <c r="C103" s="648" t="s">
        <v>224</v>
      </c>
      <c r="D103" s="50"/>
      <c r="E103" s="803"/>
      <c r="F103" s="70">
        <f t="shared" si="2"/>
        <v>0</v>
      </c>
      <c r="G103" s="264"/>
      <c r="H103" s="87"/>
    </row>
    <row r="104" spans="1:8">
      <c r="A104" s="1396"/>
      <c r="B104" s="1403"/>
      <c r="C104" s="491" t="s">
        <v>93</v>
      </c>
      <c r="D104" s="522">
        <f>SUM(D82:D103)</f>
        <v>0</v>
      </c>
      <c r="E104" s="812">
        <f>SUM(E82:E103)</f>
        <v>0</v>
      </c>
      <c r="F104" s="522">
        <f t="shared" si="2"/>
        <v>0</v>
      </c>
      <c r="G104" s="676" t="e">
        <f>F104/D104*100</f>
        <v>#DIV/0!</v>
      </c>
      <c r="H104" s="85"/>
    </row>
    <row r="105" spans="1:8">
      <c r="A105" s="1397"/>
      <c r="B105" s="1754" t="s">
        <v>62</v>
      </c>
      <c r="C105" s="1754"/>
      <c r="D105" s="653">
        <f>SUM(D81,D104)</f>
        <v>0</v>
      </c>
      <c r="E105" s="813">
        <f>SUM(E81,E104)</f>
        <v>0</v>
      </c>
      <c r="F105" s="523">
        <f t="shared" si="2"/>
        <v>0</v>
      </c>
      <c r="G105" s="681" t="e">
        <f>F105/D105*100</f>
        <v>#DIV/0!</v>
      </c>
      <c r="H105" s="576"/>
    </row>
    <row r="106" spans="1:8">
      <c r="A106" s="1396" t="s">
        <v>68</v>
      </c>
      <c r="B106" s="244" t="s">
        <v>68</v>
      </c>
      <c r="C106" s="265" t="s">
        <v>68</v>
      </c>
      <c r="D106" s="814"/>
      <c r="E106" s="81"/>
      <c r="F106" s="42">
        <f t="shared" si="2"/>
        <v>0</v>
      </c>
      <c r="G106" s="196"/>
      <c r="H106" s="43"/>
    </row>
    <row r="107" spans="1:8">
      <c r="A107" s="1397"/>
      <c r="B107" s="1479" t="s">
        <v>62</v>
      </c>
      <c r="C107" s="1480"/>
      <c r="D107" s="77">
        <f>D106</f>
        <v>0</v>
      </c>
      <c r="E107" s="809">
        <f>E106</f>
        <v>0</v>
      </c>
      <c r="F107" s="187">
        <f t="shared" si="2"/>
        <v>0</v>
      </c>
      <c r="G107" s="195"/>
      <c r="H107" s="48"/>
    </row>
    <row r="108" spans="1:8">
      <c r="A108" s="1378" t="s">
        <v>116</v>
      </c>
      <c r="B108" s="1380" t="s">
        <v>116</v>
      </c>
      <c r="C108" s="180" t="s">
        <v>58</v>
      </c>
      <c r="D108" s="815"/>
      <c r="E108" s="260"/>
      <c r="F108" s="186">
        <f t="shared" si="2"/>
        <v>0</v>
      </c>
      <c r="G108" s="148"/>
      <c r="H108" s="45"/>
    </row>
    <row r="109" spans="1:8">
      <c r="A109" s="1378"/>
      <c r="B109" s="1381"/>
      <c r="C109" s="175" t="s">
        <v>59</v>
      </c>
      <c r="D109" s="800"/>
      <c r="E109" s="81"/>
      <c r="F109" s="42">
        <f t="shared" si="2"/>
        <v>0</v>
      </c>
      <c r="G109" s="148" t="e">
        <f>F109/D109*100</f>
        <v>#DIV/0!</v>
      </c>
      <c r="H109" s="43"/>
    </row>
    <row r="110" spans="1:8">
      <c r="A110" s="1749"/>
      <c r="B110" s="1715" t="s">
        <v>62</v>
      </c>
      <c r="C110" s="1716"/>
      <c r="D110" s="801">
        <f>SUM(D108:D109)</f>
        <v>0</v>
      </c>
      <c r="E110" s="798">
        <f>SUM(E108:E109)</f>
        <v>0</v>
      </c>
      <c r="F110" s="588">
        <f t="shared" si="2"/>
        <v>0</v>
      </c>
      <c r="G110" s="679" t="e">
        <f>F110/D110*100</f>
        <v>#DIV/0!</v>
      </c>
      <c r="H110" s="48"/>
    </row>
    <row r="111" spans="1:8" ht="24" customHeight="1">
      <c r="A111" s="181" t="s">
        <v>153</v>
      </c>
      <c r="B111" s="182" t="s">
        <v>153</v>
      </c>
      <c r="C111" s="266" t="s">
        <v>160</v>
      </c>
      <c r="D111" s="816"/>
      <c r="E111" s="261"/>
      <c r="F111" s="151">
        <f t="shared" si="2"/>
        <v>0</v>
      </c>
      <c r="G111" s="197" t="e">
        <f>F111/D111*100</f>
        <v>#DIV/0!</v>
      </c>
      <c r="H111" s="156"/>
    </row>
    <row r="112" spans="1:8">
      <c r="A112" s="1495" t="s">
        <v>60</v>
      </c>
      <c r="B112" s="1496"/>
      <c r="C112" s="1497"/>
      <c r="D112" s="331">
        <f>SUM(D71,D75,D105,D107,D110,D111)</f>
        <v>0</v>
      </c>
      <c r="E112" s="331">
        <f>SUM(E71,E75,E105,E107,E110,E111)</f>
        <v>0</v>
      </c>
      <c r="F112" s="331">
        <f t="shared" si="2"/>
        <v>0</v>
      </c>
      <c r="G112" s="526" t="e">
        <f>F112/D112*100</f>
        <v>#DIV/0!</v>
      </c>
      <c r="H112" s="82"/>
    </row>
  </sheetData>
  <mergeCells count="60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H49"/>
    <mergeCell ref="A50:C50"/>
    <mergeCell ref="D50:D51"/>
    <mergeCell ref="E50:E51"/>
    <mergeCell ref="F50:F51"/>
    <mergeCell ref="G50:G51"/>
    <mergeCell ref="H50:H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H2"/>
    <mergeCell ref="A3:H4"/>
    <mergeCell ref="A5:H5"/>
    <mergeCell ref="A6:C6"/>
    <mergeCell ref="D6:D7"/>
    <mergeCell ref="E6:E7"/>
    <mergeCell ref="F6:F7"/>
    <mergeCell ref="G6:G7"/>
    <mergeCell ref="H6:H7"/>
  </mergeCells>
  <phoneticPr fontId="23" type="noConversion"/>
  <pageMargins left="0.69972223043441772" right="0.69972223043441772" top="0.75" bottom="0.75" header="0.30000001192092896" footer="0.30000001192092896"/>
  <pageSetup paperSize="9" orientation="portrait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900CC"/>
  </sheetPr>
  <dimension ref="A2:H112"/>
  <sheetViews>
    <sheetView topLeftCell="A87" zoomScaleNormal="100" zoomScaleSheetLayoutView="75" workbookViewId="0">
      <selection activeCell="J57" sqref="J57"/>
    </sheetView>
  </sheetViews>
  <sheetFormatPr defaultColWidth="8.58203125" defaultRowHeight="17"/>
  <cols>
    <col min="1" max="1" width="16" style="1" customWidth="1"/>
    <col min="2" max="2" width="14.83203125" style="1" customWidth="1"/>
    <col min="3" max="3" width="22.58203125" style="1" customWidth="1"/>
    <col min="4" max="4" width="18.75" style="1" customWidth="1"/>
    <col min="5" max="5" width="19.58203125" style="1" customWidth="1"/>
    <col min="6" max="6" width="17.75" style="1" customWidth="1"/>
    <col min="7" max="7" width="10.25" style="1" customWidth="1"/>
    <col min="8" max="8" width="45" style="1" customWidth="1"/>
  </cols>
  <sheetData>
    <row r="2" spans="1:8" ht="31.9" customHeight="1">
      <c r="A2" s="1745" t="s">
        <v>258</v>
      </c>
      <c r="B2" s="1746"/>
      <c r="C2" s="1746"/>
      <c r="D2" s="1746"/>
      <c r="E2" s="1746"/>
      <c r="F2" s="1746"/>
      <c r="G2" s="1746"/>
      <c r="H2" s="1746"/>
    </row>
    <row r="3" spans="1:8">
      <c r="A3" s="1611" t="s">
        <v>51</v>
      </c>
      <c r="B3" s="1611"/>
      <c r="C3" s="1611"/>
      <c r="D3" s="1611"/>
      <c r="E3" s="1611"/>
      <c r="F3" s="1611"/>
      <c r="G3" s="1611"/>
      <c r="H3" s="1611"/>
    </row>
    <row r="4" spans="1:8">
      <c r="A4" s="1611"/>
      <c r="B4" s="1611"/>
      <c r="C4" s="1611"/>
      <c r="D4" s="1611"/>
      <c r="E4" s="1611"/>
      <c r="F4" s="1611"/>
      <c r="G4" s="1611"/>
      <c r="H4" s="1611"/>
    </row>
    <row r="5" spans="1:8">
      <c r="A5" s="1747" t="s">
        <v>45</v>
      </c>
      <c r="B5" s="1747"/>
      <c r="C5" s="1747"/>
      <c r="D5" s="1747"/>
      <c r="E5" s="1747"/>
      <c r="F5" s="1747"/>
      <c r="G5" s="1747"/>
      <c r="H5" s="1747"/>
    </row>
    <row r="6" spans="1:8" ht="17.5" customHeight="1">
      <c r="A6" s="1407" t="s">
        <v>75</v>
      </c>
      <c r="B6" s="1408"/>
      <c r="C6" s="1408"/>
      <c r="D6" s="1367" t="s">
        <v>234</v>
      </c>
      <c r="E6" s="1367" t="s">
        <v>21</v>
      </c>
      <c r="F6" s="1367" t="s">
        <v>236</v>
      </c>
      <c r="G6" s="1369" t="s">
        <v>163</v>
      </c>
      <c r="H6" s="1371" t="s">
        <v>147</v>
      </c>
    </row>
    <row r="7" spans="1:8" ht="18" customHeight="1">
      <c r="A7" s="88" t="s">
        <v>71</v>
      </c>
      <c r="B7" s="154" t="s">
        <v>61</v>
      </c>
      <c r="C7" s="154" t="s">
        <v>73</v>
      </c>
      <c r="D7" s="1368"/>
      <c r="E7" s="1368"/>
      <c r="F7" s="1368"/>
      <c r="G7" s="1370"/>
      <c r="H7" s="1372"/>
    </row>
    <row r="8" spans="1:8" ht="16.5" customHeight="1">
      <c r="A8" s="1467" t="s">
        <v>18</v>
      </c>
      <c r="B8" s="1402" t="s">
        <v>95</v>
      </c>
      <c r="C8" s="355" t="s">
        <v>105</v>
      </c>
      <c r="D8" s="279"/>
      <c r="E8" s="279"/>
      <c r="F8" s="286">
        <f t="shared" ref="F8:F40" si="0">E8-D8</f>
        <v>0</v>
      </c>
      <c r="G8" s="280"/>
      <c r="H8" s="324"/>
    </row>
    <row r="9" spans="1:8" ht="16.5" customHeight="1">
      <c r="A9" s="1467"/>
      <c r="B9" s="1402"/>
      <c r="C9" s="356" t="s">
        <v>185</v>
      </c>
      <c r="D9" s="274"/>
      <c r="E9" s="274"/>
      <c r="F9" s="286">
        <f t="shared" si="0"/>
        <v>0</v>
      </c>
      <c r="G9" s="277"/>
      <c r="H9" s="325"/>
    </row>
    <row r="10" spans="1:8" ht="16.5" customHeight="1">
      <c r="A10" s="1467"/>
      <c r="B10" s="1402"/>
      <c r="C10" s="356" t="s">
        <v>173</v>
      </c>
      <c r="D10" s="274"/>
      <c r="E10" s="274"/>
      <c r="F10" s="286">
        <f t="shared" si="0"/>
        <v>0</v>
      </c>
      <c r="G10" s="277"/>
      <c r="H10" s="325"/>
    </row>
    <row r="11" spans="1:8" ht="16.5" customHeight="1">
      <c r="A11" s="1467"/>
      <c r="B11" s="1402"/>
      <c r="C11" s="356" t="s">
        <v>176</v>
      </c>
      <c r="D11" s="274"/>
      <c r="E11" s="274"/>
      <c r="F11" s="286">
        <f t="shared" si="0"/>
        <v>0</v>
      </c>
      <c r="G11" s="277"/>
      <c r="H11" s="325"/>
    </row>
    <row r="12" spans="1:8" ht="16.5" customHeight="1">
      <c r="A12" s="1467"/>
      <c r="B12" s="1380"/>
      <c r="C12" s="356" t="s">
        <v>158</v>
      </c>
      <c r="D12" s="274"/>
      <c r="E12" s="274"/>
      <c r="F12" s="286">
        <f t="shared" si="0"/>
        <v>0</v>
      </c>
      <c r="G12" s="277"/>
      <c r="H12" s="325"/>
    </row>
    <row r="13" spans="1:8" ht="17.5">
      <c r="A13" s="1468"/>
      <c r="B13" s="1475" t="s">
        <v>62</v>
      </c>
      <c r="C13" s="1475"/>
      <c r="D13" s="275">
        <f>SUM(D8:D12)</f>
        <v>0</v>
      </c>
      <c r="E13" s="275">
        <f>SUM(E8:E12)</f>
        <v>0</v>
      </c>
      <c r="F13" s="287">
        <f t="shared" si="0"/>
        <v>0</v>
      </c>
      <c r="G13" s="278"/>
      <c r="H13" s="326"/>
    </row>
    <row r="14" spans="1:8" ht="24.75" customHeight="1">
      <c r="A14" s="1514" t="s">
        <v>126</v>
      </c>
      <c r="B14" s="1402" t="s">
        <v>126</v>
      </c>
      <c r="C14" s="355" t="s">
        <v>114</v>
      </c>
      <c r="D14" s="279"/>
      <c r="E14" s="279"/>
      <c r="F14" s="286">
        <f t="shared" si="0"/>
        <v>0</v>
      </c>
      <c r="G14" s="280"/>
      <c r="H14" s="327"/>
    </row>
    <row r="15" spans="1:8" ht="24.75" customHeight="1">
      <c r="A15" s="1514"/>
      <c r="B15" s="1402"/>
      <c r="C15" s="356" t="s">
        <v>97</v>
      </c>
      <c r="D15" s="274"/>
      <c r="E15" s="274"/>
      <c r="F15" s="286">
        <f t="shared" si="0"/>
        <v>0</v>
      </c>
      <c r="G15" s="277"/>
      <c r="H15" s="328"/>
    </row>
    <row r="16" spans="1:8" ht="24.75" customHeight="1">
      <c r="A16" s="1514"/>
      <c r="B16" s="1402"/>
      <c r="C16" s="356" t="s">
        <v>102</v>
      </c>
      <c r="D16" s="274"/>
      <c r="E16" s="274"/>
      <c r="F16" s="286">
        <f t="shared" si="0"/>
        <v>0</v>
      </c>
      <c r="G16" s="277"/>
      <c r="H16" s="328"/>
    </row>
    <row r="17" spans="1:8" ht="24.75" customHeight="1">
      <c r="A17" s="1514"/>
      <c r="B17" s="1402"/>
      <c r="C17" s="356" t="s">
        <v>94</v>
      </c>
      <c r="D17" s="274"/>
      <c r="E17" s="274"/>
      <c r="F17" s="286">
        <f t="shared" si="0"/>
        <v>0</v>
      </c>
      <c r="G17" s="277"/>
      <c r="H17" s="328"/>
    </row>
    <row r="18" spans="1:8" ht="24.75" customHeight="1">
      <c r="A18" s="1514"/>
      <c r="B18" s="1402"/>
      <c r="C18" s="355" t="s">
        <v>171</v>
      </c>
      <c r="D18" s="274"/>
      <c r="E18" s="274"/>
      <c r="F18" s="286">
        <f t="shared" si="0"/>
        <v>0</v>
      </c>
      <c r="G18" s="277"/>
      <c r="H18" s="325"/>
    </row>
    <row r="19" spans="1:8" ht="24.75" customHeight="1">
      <c r="A19" s="1514"/>
      <c r="B19" s="1402"/>
      <c r="C19" s="175" t="s">
        <v>189</v>
      </c>
      <c r="D19" s="274"/>
      <c r="E19" s="274"/>
      <c r="F19" s="286">
        <f t="shared" si="0"/>
        <v>0</v>
      </c>
      <c r="G19" s="277"/>
      <c r="H19" s="325"/>
    </row>
    <row r="20" spans="1:8" ht="24.75" customHeight="1">
      <c r="A20" s="1514"/>
      <c r="B20" s="1402"/>
      <c r="C20" s="175" t="s">
        <v>186</v>
      </c>
      <c r="D20" s="274"/>
      <c r="E20" s="274"/>
      <c r="F20" s="286">
        <f t="shared" si="0"/>
        <v>0</v>
      </c>
      <c r="G20" s="277"/>
      <c r="H20" s="325"/>
    </row>
    <row r="21" spans="1:8" ht="17.25" customHeight="1">
      <c r="A21" s="1514"/>
      <c r="B21" s="1380"/>
      <c r="C21" s="175" t="s">
        <v>202</v>
      </c>
      <c r="D21" s="69"/>
      <c r="E21" s="41"/>
      <c r="F21" s="42">
        <f t="shared" si="0"/>
        <v>0</v>
      </c>
      <c r="G21" s="148"/>
      <c r="H21" s="43"/>
    </row>
    <row r="22" spans="1:8">
      <c r="A22" s="1741"/>
      <c r="B22" s="1516" t="s">
        <v>62</v>
      </c>
      <c r="C22" s="1517"/>
      <c r="D22" s="46">
        <f>SUM(D14:D21)</f>
        <v>0</v>
      </c>
      <c r="E22" s="46">
        <f>SUM(E14:E21)</f>
        <v>0</v>
      </c>
      <c r="F22" s="151">
        <f t="shared" si="0"/>
        <v>0</v>
      </c>
      <c r="G22" s="152"/>
      <c r="H22" s="47"/>
    </row>
    <row r="23" spans="1:8" ht="21" customHeight="1">
      <c r="A23" s="1469" t="s">
        <v>211</v>
      </c>
      <c r="B23" s="1401" t="s">
        <v>211</v>
      </c>
      <c r="C23" s="176" t="s">
        <v>187</v>
      </c>
      <c r="D23" s="74"/>
      <c r="E23" s="75"/>
      <c r="F23" s="189">
        <f t="shared" si="0"/>
        <v>0</v>
      </c>
      <c r="G23" s="192"/>
      <c r="H23" s="83"/>
    </row>
    <row r="24" spans="1:8" ht="21" customHeight="1">
      <c r="A24" s="1470"/>
      <c r="B24" s="1402"/>
      <c r="C24" s="356" t="s">
        <v>130</v>
      </c>
      <c r="D24" s="50"/>
      <c r="E24" s="70"/>
      <c r="F24" s="190">
        <f t="shared" si="0"/>
        <v>0</v>
      </c>
      <c r="G24" s="193" t="e">
        <f>F24/D24*100%</f>
        <v>#DIV/0!</v>
      </c>
      <c r="H24" s="517"/>
    </row>
    <row r="25" spans="1:8" ht="21" customHeight="1">
      <c r="A25" s="1470"/>
      <c r="B25" s="1402"/>
      <c r="C25" s="356" t="s">
        <v>145</v>
      </c>
      <c r="D25" s="50"/>
      <c r="E25" s="70"/>
      <c r="F25" s="190">
        <f t="shared" si="0"/>
        <v>0</v>
      </c>
      <c r="G25" s="193" t="e">
        <f>F25/D25*100%</f>
        <v>#DIV/0!</v>
      </c>
      <c r="H25" s="84"/>
    </row>
    <row r="26" spans="1:8" ht="21" customHeight="1">
      <c r="A26" s="1470"/>
      <c r="B26" s="1380"/>
      <c r="C26" s="356" t="s">
        <v>157</v>
      </c>
      <c r="D26" s="50"/>
      <c r="E26" s="70"/>
      <c r="F26" s="190">
        <f t="shared" si="0"/>
        <v>0</v>
      </c>
      <c r="G26" s="193"/>
      <c r="H26" s="84"/>
    </row>
    <row r="27" spans="1:8">
      <c r="A27" s="1471"/>
      <c r="B27" s="1464" t="s">
        <v>62</v>
      </c>
      <c r="C27" s="1499"/>
      <c r="D27" s="522">
        <f>SUM(D23:D26)</f>
        <v>0</v>
      </c>
      <c r="E27" s="522">
        <f>SUM(E23:E26)</f>
        <v>0</v>
      </c>
      <c r="F27" s="652">
        <f t="shared" si="0"/>
        <v>0</v>
      </c>
      <c r="G27" s="683" t="e">
        <f>F27/D27*100%</f>
        <v>#DIV/0!</v>
      </c>
      <c r="H27" s="85"/>
    </row>
    <row r="28" spans="1:8" ht="21.75" customHeight="1">
      <c r="A28" s="1418" t="s">
        <v>170</v>
      </c>
      <c r="B28" s="1380" t="s">
        <v>170</v>
      </c>
      <c r="C28" s="180" t="s">
        <v>120</v>
      </c>
      <c r="D28" s="73"/>
      <c r="E28" s="73"/>
      <c r="F28" s="42">
        <f t="shared" si="0"/>
        <v>0</v>
      </c>
      <c r="G28" s="148" t="e">
        <f>F28/D28*100%</f>
        <v>#DIV/0!</v>
      </c>
      <c r="H28" s="86"/>
    </row>
    <row r="29" spans="1:8" ht="21.75" customHeight="1">
      <c r="A29" s="1419"/>
      <c r="B29" s="1381"/>
      <c r="C29" s="180" t="s">
        <v>140</v>
      </c>
      <c r="D29" s="69"/>
      <c r="E29" s="42"/>
      <c r="F29" s="42">
        <f t="shared" si="0"/>
        <v>0</v>
      </c>
      <c r="G29" s="148" t="e">
        <f>F29/D29*100%</f>
        <v>#DIV/0!</v>
      </c>
      <c r="H29" s="666"/>
    </row>
    <row r="30" spans="1:8">
      <c r="A30" s="1420"/>
      <c r="B30" s="1475" t="s">
        <v>62</v>
      </c>
      <c r="C30" s="1475"/>
      <c r="D30" s="542">
        <f>SUM(D28:D29)</f>
        <v>0</v>
      </c>
      <c r="E30" s="614">
        <f>SUM(E28:E29)</f>
        <v>0</v>
      </c>
      <c r="F30" s="614">
        <f t="shared" si="0"/>
        <v>0</v>
      </c>
      <c r="G30" s="575" t="e">
        <f>F30/D30*100%</f>
        <v>#DIV/0!</v>
      </c>
      <c r="H30" s="48"/>
    </row>
    <row r="31" spans="1:8" ht="20.25" customHeight="1">
      <c r="A31" s="1466" t="s">
        <v>192</v>
      </c>
      <c r="B31" s="1401" t="s">
        <v>192</v>
      </c>
      <c r="C31" s="176" t="s">
        <v>96</v>
      </c>
      <c r="D31" s="75"/>
      <c r="E31" s="73"/>
      <c r="F31" s="73">
        <f t="shared" si="0"/>
        <v>0</v>
      </c>
      <c r="G31" s="268"/>
      <c r="H31" s="83"/>
    </row>
    <row r="32" spans="1:8" ht="20.25" customHeight="1">
      <c r="A32" s="1467"/>
      <c r="B32" s="1380"/>
      <c r="C32" s="356" t="s">
        <v>144</v>
      </c>
      <c r="D32" s="70"/>
      <c r="E32" s="70"/>
      <c r="F32" s="70">
        <f t="shared" si="0"/>
        <v>0</v>
      </c>
      <c r="G32" s="264"/>
      <c r="H32" s="87"/>
    </row>
    <row r="33" spans="1:8">
      <c r="A33" s="1468"/>
      <c r="B33" s="357"/>
      <c r="C33" s="357" t="s">
        <v>62</v>
      </c>
      <c r="D33" s="77">
        <f>SUM(D31:D32)</f>
        <v>0</v>
      </c>
      <c r="E33" s="77">
        <f>SUM(E31:E32)</f>
        <v>0</v>
      </c>
      <c r="F33" s="46">
        <f t="shared" si="0"/>
        <v>0</v>
      </c>
      <c r="G33" s="276"/>
      <c r="H33" s="85"/>
    </row>
    <row r="34" spans="1:8" ht="19.5" customHeight="1">
      <c r="A34" s="364"/>
      <c r="B34" s="1402" t="s">
        <v>57</v>
      </c>
      <c r="C34" s="355" t="s">
        <v>142</v>
      </c>
      <c r="D34" s="73"/>
      <c r="E34" s="73"/>
      <c r="F34" s="433">
        <f t="shared" si="0"/>
        <v>0</v>
      </c>
      <c r="G34" s="674"/>
      <c r="H34" s="283"/>
    </row>
    <row r="35" spans="1:8" ht="19.5" customHeight="1">
      <c r="A35" s="1396" t="s">
        <v>57</v>
      </c>
      <c r="B35" s="1380"/>
      <c r="C35" s="175" t="s">
        <v>103</v>
      </c>
      <c r="D35" s="70"/>
      <c r="E35" s="50"/>
      <c r="F35" s="73">
        <f t="shared" si="0"/>
        <v>0</v>
      </c>
      <c r="G35" s="268"/>
      <c r="H35" s="87"/>
    </row>
    <row r="36" spans="1:8">
      <c r="A36" s="1397"/>
      <c r="B36" s="1509" t="s">
        <v>62</v>
      </c>
      <c r="C36" s="1510"/>
      <c r="D36" s="284">
        <f>SUM(D34:D35)</f>
        <v>0</v>
      </c>
      <c r="E36" s="284">
        <f>SUM(E34:E35)</f>
        <v>0</v>
      </c>
      <c r="F36" s="187">
        <f t="shared" si="0"/>
        <v>0</v>
      </c>
      <c r="G36" s="195"/>
      <c r="H36" s="48"/>
    </row>
    <row r="37" spans="1:8" ht="18.75" customHeight="1">
      <c r="A37" s="1395" t="s">
        <v>77</v>
      </c>
      <c r="B37" s="1401" t="s">
        <v>77</v>
      </c>
      <c r="C37" s="178" t="s">
        <v>123</v>
      </c>
      <c r="D37" s="72"/>
      <c r="E37" s="49"/>
      <c r="F37" s="42">
        <f t="shared" si="0"/>
        <v>0</v>
      </c>
      <c r="G37" s="148"/>
      <c r="H37" s="78"/>
    </row>
    <row r="38" spans="1:8" ht="18.75" customHeight="1">
      <c r="A38" s="1396"/>
      <c r="B38" s="1380"/>
      <c r="C38" s="648" t="s">
        <v>244</v>
      </c>
      <c r="D38" s="79"/>
      <c r="E38" s="151"/>
      <c r="F38" s="42">
        <f t="shared" si="0"/>
        <v>0</v>
      </c>
      <c r="G38" s="152" t="e">
        <f>F38/D38*100%</f>
        <v>#DIV/0!</v>
      </c>
      <c r="H38" s="282"/>
    </row>
    <row r="39" spans="1:8">
      <c r="A39" s="1397"/>
      <c r="B39" s="1479" t="s">
        <v>62</v>
      </c>
      <c r="C39" s="1480"/>
      <c r="D39" s="522">
        <f>SUM(D37:D38)</f>
        <v>0</v>
      </c>
      <c r="E39" s="522">
        <f>SUM(E37:E38)</f>
        <v>0</v>
      </c>
      <c r="F39" s="523">
        <f t="shared" si="0"/>
        <v>0</v>
      </c>
      <c r="G39" s="676" t="e">
        <f>F39/D39*100%</f>
        <v>#DIV/0!</v>
      </c>
      <c r="H39" s="329"/>
    </row>
    <row r="40" spans="1:8" ht="19.5" customHeight="1">
      <c r="A40" s="1737" t="s">
        <v>86</v>
      </c>
      <c r="B40" s="1416" t="s">
        <v>86</v>
      </c>
      <c r="C40" s="640" t="s">
        <v>204</v>
      </c>
      <c r="D40" s="75"/>
      <c r="E40" s="74"/>
      <c r="F40" s="184">
        <f t="shared" si="0"/>
        <v>0</v>
      </c>
      <c r="G40" s="438"/>
      <c r="H40" s="83"/>
    </row>
    <row r="41" spans="1:8" ht="19.5" customHeight="1">
      <c r="A41" s="1738"/>
      <c r="B41" s="1380"/>
      <c r="C41" s="641" t="s">
        <v>231</v>
      </c>
      <c r="D41" s="70"/>
      <c r="E41" s="50"/>
      <c r="F41" s="42"/>
      <c r="G41" s="268" t="e">
        <f>F41/D41*100</f>
        <v>#DIV/0!</v>
      </c>
      <c r="H41" s="283"/>
    </row>
    <row r="42" spans="1:8" ht="19.5" customHeight="1">
      <c r="A42" s="1739"/>
      <c r="B42" s="1381"/>
      <c r="C42" s="642" t="s">
        <v>181</v>
      </c>
      <c r="D42" s="70"/>
      <c r="E42" s="50"/>
      <c r="F42" s="42">
        <f t="shared" ref="F42:F48" si="1">E42-D42</f>
        <v>0</v>
      </c>
      <c r="G42" s="268"/>
      <c r="H42" s="87"/>
    </row>
    <row r="43" spans="1:8" ht="19.5" customHeight="1">
      <c r="A43" s="1739"/>
      <c r="B43" s="1381"/>
      <c r="C43" s="642" t="s">
        <v>207</v>
      </c>
      <c r="D43" s="70"/>
      <c r="E43" s="50"/>
      <c r="F43" s="41">
        <f t="shared" si="1"/>
        <v>0</v>
      </c>
      <c r="G43" s="268" t="e">
        <f>F43/D43*100%</f>
        <v>#DIV/0!</v>
      </c>
      <c r="H43" s="87"/>
    </row>
    <row r="44" spans="1:8">
      <c r="A44" s="1740"/>
      <c r="B44" s="1475" t="s">
        <v>62</v>
      </c>
      <c r="C44" s="1475"/>
      <c r="D44" s="522">
        <f>SUM(D40:D43)</f>
        <v>0</v>
      </c>
      <c r="E44" s="522">
        <f>SUM(E40:E43)</f>
        <v>0</v>
      </c>
      <c r="F44" s="619">
        <f t="shared" si="1"/>
        <v>0</v>
      </c>
      <c r="G44" s="676" t="e">
        <f>F44/D44*100</f>
        <v>#DIV/0!</v>
      </c>
      <c r="H44" s="85"/>
    </row>
    <row r="45" spans="1:8" ht="22.5" customHeight="1">
      <c r="A45" s="1418" t="s">
        <v>119</v>
      </c>
      <c r="B45" s="1380" t="s">
        <v>25</v>
      </c>
      <c r="C45" s="641" t="s">
        <v>183</v>
      </c>
      <c r="D45" s="73"/>
      <c r="E45" s="267"/>
      <c r="F45" s="42">
        <f t="shared" si="1"/>
        <v>0</v>
      </c>
      <c r="G45" s="268"/>
      <c r="H45" s="283"/>
    </row>
    <row r="46" spans="1:8" ht="22.5" customHeight="1">
      <c r="A46" s="1419"/>
      <c r="B46" s="1381"/>
      <c r="C46" s="356" t="s">
        <v>99</v>
      </c>
      <c r="D46" s="70"/>
      <c r="E46" s="50"/>
      <c r="F46" s="42">
        <f t="shared" si="1"/>
        <v>0</v>
      </c>
      <c r="G46" s="264"/>
      <c r="H46" s="87"/>
    </row>
    <row r="47" spans="1:8">
      <c r="A47" s="1734"/>
      <c r="B47" s="1494" t="s">
        <v>62</v>
      </c>
      <c r="C47" s="1494"/>
      <c r="D47" s="149">
        <f>SUM(D45:D46)</f>
        <v>0</v>
      </c>
      <c r="E47" s="149">
        <f>SUM(E45:E46)</f>
        <v>0</v>
      </c>
      <c r="F47" s="151">
        <f t="shared" si="1"/>
        <v>0</v>
      </c>
      <c r="G47" s="152"/>
      <c r="H47" s="153"/>
    </row>
    <row r="48" spans="1:8">
      <c r="A48" s="1495" t="s">
        <v>60</v>
      </c>
      <c r="B48" s="1496"/>
      <c r="C48" s="1497"/>
      <c r="D48" s="331">
        <f>SUM(D22,D27,D30,D36,D39,D44,D47)</f>
        <v>0</v>
      </c>
      <c r="E48" s="331">
        <f>SUM(E22,E27,E30,E36,E39,E44,E47)</f>
        <v>0</v>
      </c>
      <c r="F48" s="331">
        <f t="shared" si="1"/>
        <v>0</v>
      </c>
      <c r="G48" s="526" t="e">
        <f>F48/D48*100%</f>
        <v>#DIV/0!</v>
      </c>
      <c r="H48" s="82"/>
    </row>
    <row r="49" spans="1:8">
      <c r="A49" s="1735" t="s">
        <v>0</v>
      </c>
      <c r="B49" s="1481"/>
      <c r="C49" s="1481"/>
      <c r="D49" s="1481"/>
      <c r="E49" s="1481"/>
      <c r="F49" s="1481"/>
      <c r="G49" s="1481"/>
      <c r="H49" s="1736"/>
    </row>
    <row r="50" spans="1:8" ht="17.5" customHeight="1">
      <c r="A50" s="1407" t="s">
        <v>75</v>
      </c>
      <c r="B50" s="1408"/>
      <c r="C50" s="1408"/>
      <c r="D50" s="1367" t="s">
        <v>234</v>
      </c>
      <c r="E50" s="1367" t="s">
        <v>21</v>
      </c>
      <c r="F50" s="1367" t="s">
        <v>236</v>
      </c>
      <c r="G50" s="1369" t="s">
        <v>163</v>
      </c>
      <c r="H50" s="1371" t="s">
        <v>147</v>
      </c>
    </row>
    <row r="51" spans="1:8" ht="18" customHeight="1">
      <c r="A51" s="88" t="s">
        <v>71</v>
      </c>
      <c r="B51" s="154" t="s">
        <v>61</v>
      </c>
      <c r="C51" s="154" t="s">
        <v>73</v>
      </c>
      <c r="D51" s="1368"/>
      <c r="E51" s="1368"/>
      <c r="F51" s="1368"/>
      <c r="G51" s="1370"/>
      <c r="H51" s="1372"/>
    </row>
    <row r="52" spans="1:8">
      <c r="A52" s="358" t="s">
        <v>78</v>
      </c>
      <c r="B52" s="1416" t="s">
        <v>65</v>
      </c>
      <c r="C52" s="539" t="s">
        <v>67</v>
      </c>
      <c r="D52" s="49"/>
      <c r="E52" s="49"/>
      <c r="F52" s="184">
        <f t="shared" ref="F52:F83" si="2">E52-D52</f>
        <v>0</v>
      </c>
      <c r="G52" s="436" t="e">
        <f>F52/D52*100%</f>
        <v>#DIV/0!</v>
      </c>
      <c r="H52" s="684"/>
    </row>
    <row r="53" spans="1:8">
      <c r="A53" s="366"/>
      <c r="B53" s="1381"/>
      <c r="C53" s="179" t="s">
        <v>88</v>
      </c>
      <c r="D53" s="41"/>
      <c r="E53" s="41"/>
      <c r="F53" s="42">
        <f t="shared" si="2"/>
        <v>0</v>
      </c>
      <c r="G53" s="148" t="e">
        <f>F53/D53*100%</f>
        <v>#DIV/0!</v>
      </c>
      <c r="H53" s="666"/>
    </row>
    <row r="54" spans="1:8">
      <c r="A54" s="366"/>
      <c r="B54" s="1381"/>
      <c r="C54" s="179" t="s">
        <v>221</v>
      </c>
      <c r="D54" s="42"/>
      <c r="E54" s="41"/>
      <c r="F54" s="42">
        <f t="shared" si="2"/>
        <v>0</v>
      </c>
      <c r="G54" s="148"/>
      <c r="H54" s="666"/>
    </row>
    <row r="55" spans="1:8" ht="21" customHeight="1">
      <c r="A55" s="366"/>
      <c r="B55" s="1381"/>
      <c r="C55" s="179" t="s">
        <v>248</v>
      </c>
      <c r="D55" s="41"/>
      <c r="E55" s="41"/>
      <c r="F55" s="42">
        <f t="shared" si="2"/>
        <v>0</v>
      </c>
      <c r="G55" s="148" t="e">
        <f>F55/D55*100%</f>
        <v>#DIV/0!</v>
      </c>
      <c r="H55" s="666"/>
    </row>
    <row r="56" spans="1:8" ht="21" customHeight="1">
      <c r="A56" s="366"/>
      <c r="B56" s="1381"/>
      <c r="C56" s="179" t="s">
        <v>178</v>
      </c>
      <c r="D56" s="822"/>
      <c r="E56" s="81"/>
      <c r="F56" s="42">
        <f t="shared" si="2"/>
        <v>0</v>
      </c>
      <c r="G56" s="148" t="e">
        <f>F56/D56*100%</f>
        <v>#DIV/0!</v>
      </c>
      <c r="H56" s="666"/>
    </row>
    <row r="57" spans="1:8" ht="21" customHeight="1">
      <c r="A57" s="366"/>
      <c r="B57" s="1381"/>
      <c r="C57" s="179" t="s">
        <v>127</v>
      </c>
      <c r="D57" s="806"/>
      <c r="E57" s="81"/>
      <c r="F57" s="42">
        <f t="shared" si="2"/>
        <v>0</v>
      </c>
      <c r="G57" s="148" t="e">
        <f>F57/D57*100%</f>
        <v>#DIV/0!</v>
      </c>
      <c r="H57" s="666"/>
    </row>
    <row r="58" spans="1:8">
      <c r="A58" s="366"/>
      <c r="B58" s="1417"/>
      <c r="C58" s="541" t="s">
        <v>93</v>
      </c>
      <c r="D58" s="813">
        <f>SUM(D52:D57)</f>
        <v>0</v>
      </c>
      <c r="E58" s="542">
        <f>SUM(E52:E57)</f>
        <v>0</v>
      </c>
      <c r="F58" s="523">
        <f t="shared" si="2"/>
        <v>0</v>
      </c>
      <c r="G58" s="543" t="e">
        <f>F58/D58*100%</f>
        <v>#DIV/0!</v>
      </c>
      <c r="H58" s="47"/>
    </row>
    <row r="59" spans="1:8" ht="15" customHeight="1">
      <c r="A59" s="366"/>
      <c r="B59" s="1416" t="s">
        <v>124</v>
      </c>
      <c r="C59" s="178" t="s">
        <v>135</v>
      </c>
      <c r="D59" s="823"/>
      <c r="E59" s="544"/>
      <c r="F59" s="184">
        <f t="shared" si="2"/>
        <v>0</v>
      </c>
      <c r="G59" s="436"/>
      <c r="H59" s="547"/>
    </row>
    <row r="60" spans="1:8" ht="15" customHeight="1">
      <c r="A60" s="366"/>
      <c r="B60" s="1381"/>
      <c r="C60" s="265" t="s">
        <v>184</v>
      </c>
      <c r="D60" s="806"/>
      <c r="E60" s="81"/>
      <c r="F60" s="42">
        <f t="shared" si="2"/>
        <v>0</v>
      </c>
      <c r="G60" s="148"/>
      <c r="H60" s="43"/>
    </row>
    <row r="61" spans="1:8">
      <c r="A61" s="366"/>
      <c r="B61" s="1381"/>
      <c r="C61" s="179" t="s">
        <v>84</v>
      </c>
      <c r="D61" s="806"/>
      <c r="E61" s="81"/>
      <c r="F61" s="42">
        <f t="shared" si="2"/>
        <v>0</v>
      </c>
      <c r="G61" s="148"/>
      <c r="H61" s="43"/>
    </row>
    <row r="62" spans="1:8">
      <c r="A62" s="366"/>
      <c r="B62" s="1417"/>
      <c r="C62" s="541" t="s">
        <v>93</v>
      </c>
      <c r="D62" s="824">
        <f>SUM(D59:D61)</f>
        <v>0</v>
      </c>
      <c r="E62" s="71">
        <f>SUM(E59:E61)</f>
        <v>0</v>
      </c>
      <c r="F62" s="46">
        <f t="shared" si="2"/>
        <v>0</v>
      </c>
      <c r="G62" s="276"/>
      <c r="H62" s="47"/>
    </row>
    <row r="63" spans="1:8">
      <c r="A63" s="366"/>
      <c r="B63" s="1416" t="s">
        <v>87</v>
      </c>
      <c r="C63" s="539" t="s">
        <v>89</v>
      </c>
      <c r="D63" s="805"/>
      <c r="E63" s="544"/>
      <c r="F63" s="184">
        <f t="shared" si="2"/>
        <v>0</v>
      </c>
      <c r="G63" s="436"/>
      <c r="H63" s="547"/>
    </row>
    <row r="64" spans="1:8" ht="15.75" customHeight="1">
      <c r="A64" s="366"/>
      <c r="B64" s="1381"/>
      <c r="C64" s="179" t="s">
        <v>237</v>
      </c>
      <c r="D64" s="806"/>
      <c r="E64" s="81"/>
      <c r="F64" s="42">
        <f t="shared" si="2"/>
        <v>0</v>
      </c>
      <c r="G64" s="148" t="e">
        <f>F64/D64*100%</f>
        <v>#DIV/0!</v>
      </c>
      <c r="H64" s="43"/>
    </row>
    <row r="65" spans="1:8" ht="15.75" customHeight="1">
      <c r="A65" s="366"/>
      <c r="B65" s="1381"/>
      <c r="C65" s="179" t="s">
        <v>129</v>
      </c>
      <c r="D65" s="806"/>
      <c r="E65" s="81"/>
      <c r="F65" s="42">
        <f t="shared" si="2"/>
        <v>0</v>
      </c>
      <c r="G65" s="148" t="e">
        <f>F65/D65*100%</f>
        <v>#DIV/0!</v>
      </c>
      <c r="H65" s="43"/>
    </row>
    <row r="66" spans="1:8" ht="15.75" customHeight="1">
      <c r="A66" s="366"/>
      <c r="B66" s="1381"/>
      <c r="C66" s="179" t="s">
        <v>141</v>
      </c>
      <c r="D66" s="806"/>
      <c r="E66" s="81"/>
      <c r="F66" s="42">
        <f t="shared" si="2"/>
        <v>0</v>
      </c>
      <c r="G66" s="148" t="e">
        <f>F66/D66*100%</f>
        <v>#DIV/0!</v>
      </c>
      <c r="H66" s="43"/>
    </row>
    <row r="67" spans="1:8" ht="15.75" customHeight="1">
      <c r="A67" s="359"/>
      <c r="B67" s="1381"/>
      <c r="C67" s="179" t="s">
        <v>70</v>
      </c>
      <c r="D67" s="807"/>
      <c r="E67" s="185"/>
      <c r="F67" s="151">
        <f t="shared" si="2"/>
        <v>0</v>
      </c>
      <c r="G67" s="152" t="e">
        <f>F67/D67*100%</f>
        <v>#DIV/0!</v>
      </c>
      <c r="H67" s="80"/>
    </row>
    <row r="68" spans="1:8" ht="15.75" customHeight="1">
      <c r="A68" s="359"/>
      <c r="B68" s="1381"/>
      <c r="C68" s="648" t="s">
        <v>85</v>
      </c>
      <c r="D68" s="50"/>
      <c r="E68" s="803"/>
      <c r="F68" s="70">
        <f t="shared" si="2"/>
        <v>0</v>
      </c>
      <c r="G68" s="264" t="e">
        <f>F68/D68*100%</f>
        <v>#DIV/0!</v>
      </c>
      <c r="H68" s="87"/>
    </row>
    <row r="69" spans="1:8" ht="15.75" customHeight="1">
      <c r="A69" s="359"/>
      <c r="B69" s="1381"/>
      <c r="C69" s="648" t="s">
        <v>132</v>
      </c>
      <c r="D69" s="50"/>
      <c r="E69" s="803"/>
      <c r="F69" s="70">
        <f t="shared" si="2"/>
        <v>0</v>
      </c>
      <c r="G69" s="264"/>
      <c r="H69" s="87"/>
    </row>
    <row r="70" spans="1:8">
      <c r="A70" s="359"/>
      <c r="B70" s="1417"/>
      <c r="C70" s="548" t="s">
        <v>93</v>
      </c>
      <c r="D70" s="653">
        <f>SUM(D63:D69)</f>
        <v>0</v>
      </c>
      <c r="E70" s="798">
        <f>SUM(E63:E69)</f>
        <v>0</v>
      </c>
      <c r="F70" s="523">
        <f t="shared" si="2"/>
        <v>0</v>
      </c>
      <c r="G70" s="543" t="e">
        <f>F70/D70*100%</f>
        <v>#DIV/0!</v>
      </c>
      <c r="H70" s="48"/>
    </row>
    <row r="71" spans="1:8">
      <c r="A71" s="360" t="s">
        <v>80</v>
      </c>
      <c r="B71" s="1715" t="s">
        <v>62</v>
      </c>
      <c r="C71" s="1716"/>
      <c r="D71" s="825">
        <f>SUM(D58,D62,D70)</f>
        <v>0</v>
      </c>
      <c r="E71" s="804">
        <f>SUM(E58,E62,E70)</f>
        <v>0</v>
      </c>
      <c r="F71" s="523">
        <f t="shared" si="2"/>
        <v>0</v>
      </c>
      <c r="G71" s="543" t="e">
        <f>F71/D71*100%</f>
        <v>#DIV/0!</v>
      </c>
      <c r="H71" s="47"/>
    </row>
    <row r="72" spans="1:8" ht="15.75" customHeight="1">
      <c r="A72" s="1418" t="s">
        <v>228</v>
      </c>
      <c r="B72" s="1380" t="s">
        <v>92</v>
      </c>
      <c r="C72" s="180" t="s">
        <v>208</v>
      </c>
      <c r="D72" s="74"/>
      <c r="E72" s="662"/>
      <c r="F72" s="585">
        <f t="shared" si="2"/>
        <v>0</v>
      </c>
      <c r="G72" s="685" t="e">
        <f>F72/D72*100%</f>
        <v>#DIV/0!</v>
      </c>
      <c r="H72" s="43"/>
    </row>
    <row r="73" spans="1:8" ht="15.75" customHeight="1">
      <c r="A73" s="1418"/>
      <c r="B73" s="1380"/>
      <c r="C73" s="493" t="s">
        <v>92</v>
      </c>
      <c r="D73" s="270"/>
      <c r="E73" s="551"/>
      <c r="F73" s="42">
        <f t="shared" si="2"/>
        <v>0</v>
      </c>
      <c r="G73" s="196"/>
      <c r="H73" s="43"/>
    </row>
    <row r="74" spans="1:8" ht="15.75" customHeight="1">
      <c r="A74" s="1419"/>
      <c r="B74" s="1381"/>
      <c r="C74" s="175" t="s">
        <v>246</v>
      </c>
      <c r="D74" s="50"/>
      <c r="E74" s="81"/>
      <c r="F74" s="42">
        <f t="shared" si="2"/>
        <v>0</v>
      </c>
      <c r="G74" s="196"/>
      <c r="H74" s="43"/>
    </row>
    <row r="75" spans="1:8">
      <c r="A75" s="1420"/>
      <c r="B75" s="1723" t="s">
        <v>62</v>
      </c>
      <c r="C75" s="1724"/>
      <c r="D75" s="522">
        <f>SUM(D72:D74)</f>
        <v>0</v>
      </c>
      <c r="E75" s="817">
        <f>SUM(E72:E74)</f>
        <v>0</v>
      </c>
      <c r="F75" s="523">
        <f t="shared" si="2"/>
        <v>0</v>
      </c>
      <c r="G75" s="580" t="e">
        <f>F75/D75*100</f>
        <v>#DIV/0!</v>
      </c>
      <c r="H75" s="48"/>
    </row>
    <row r="76" spans="1:8">
      <c r="A76" s="1395" t="s">
        <v>91</v>
      </c>
      <c r="B76" s="1399" t="s">
        <v>87</v>
      </c>
      <c r="C76" s="378" t="s">
        <v>64</v>
      </c>
      <c r="D76" s="267"/>
      <c r="E76" s="818"/>
      <c r="F76" s="73">
        <f t="shared" si="2"/>
        <v>0</v>
      </c>
      <c r="G76" s="268"/>
      <c r="H76" s="283"/>
    </row>
    <row r="77" spans="1:8">
      <c r="A77" s="1396"/>
      <c r="B77" s="1399"/>
      <c r="C77" s="378" t="s">
        <v>199</v>
      </c>
      <c r="D77" s="267"/>
      <c r="E77" s="818"/>
      <c r="F77" s="70">
        <f t="shared" si="2"/>
        <v>0</v>
      </c>
      <c r="G77" s="264"/>
      <c r="H77" s="283"/>
    </row>
    <row r="78" spans="1:8">
      <c r="A78" s="1396"/>
      <c r="B78" s="1399"/>
      <c r="C78" s="378" t="s">
        <v>90</v>
      </c>
      <c r="D78" s="267"/>
      <c r="E78" s="818"/>
      <c r="F78" s="70">
        <f t="shared" si="2"/>
        <v>0</v>
      </c>
      <c r="G78" s="264"/>
      <c r="H78" s="283"/>
    </row>
    <row r="79" spans="1:8">
      <c r="A79" s="1396"/>
      <c r="B79" s="1399"/>
      <c r="C79" s="273" t="s">
        <v>69</v>
      </c>
      <c r="D79" s="50"/>
      <c r="E79" s="803"/>
      <c r="F79" s="70">
        <f t="shared" si="2"/>
        <v>0</v>
      </c>
      <c r="G79" s="264"/>
      <c r="H79" s="87"/>
    </row>
    <row r="80" spans="1:8">
      <c r="A80" s="1396"/>
      <c r="B80" s="1399"/>
      <c r="C80" s="273" t="s">
        <v>217</v>
      </c>
      <c r="D80" s="50"/>
      <c r="E80" s="803"/>
      <c r="F80" s="70">
        <f t="shared" si="2"/>
        <v>0</v>
      </c>
      <c r="G80" s="264"/>
      <c r="H80" s="87"/>
    </row>
    <row r="81" spans="1:8">
      <c r="A81" s="1396"/>
      <c r="B81" s="1752"/>
      <c r="C81" s="272" t="s">
        <v>93</v>
      </c>
      <c r="D81" s="70">
        <f>SUM(D76:D80)</f>
        <v>0</v>
      </c>
      <c r="E81" s="819">
        <f>SUM(E76:E80)</f>
        <v>0</v>
      </c>
      <c r="F81" s="70">
        <f t="shared" si="2"/>
        <v>0</v>
      </c>
      <c r="G81" s="264"/>
      <c r="H81" s="87"/>
    </row>
    <row r="82" spans="1:8" ht="15.75" customHeight="1">
      <c r="A82" s="1396"/>
      <c r="B82" s="1753" t="s">
        <v>91</v>
      </c>
      <c r="C82" s="648" t="s">
        <v>191</v>
      </c>
      <c r="D82" s="50"/>
      <c r="E82" s="803"/>
      <c r="F82" s="70">
        <f t="shared" si="2"/>
        <v>0</v>
      </c>
      <c r="G82" s="264"/>
      <c r="H82" s="87"/>
    </row>
    <row r="83" spans="1:8" ht="15.75" customHeight="1">
      <c r="A83" s="1396"/>
      <c r="B83" s="1402"/>
      <c r="C83" s="648" t="s">
        <v>98</v>
      </c>
      <c r="D83" s="50"/>
      <c r="E83" s="803"/>
      <c r="F83" s="70">
        <f t="shared" si="2"/>
        <v>0</v>
      </c>
      <c r="G83" s="264"/>
      <c r="H83" s="87"/>
    </row>
    <row r="84" spans="1:8" ht="15.75" customHeight="1">
      <c r="A84" s="1396"/>
      <c r="B84" s="1402"/>
      <c r="C84" s="648" t="s">
        <v>115</v>
      </c>
      <c r="D84" s="50"/>
      <c r="E84" s="803"/>
      <c r="F84" s="70">
        <f t="shared" ref="F84:F112" si="3">E84-D84</f>
        <v>0</v>
      </c>
      <c r="G84" s="264"/>
      <c r="H84" s="87"/>
    </row>
    <row r="85" spans="1:8" ht="15.75" customHeight="1">
      <c r="A85" s="1396"/>
      <c r="B85" s="1402"/>
      <c r="C85" s="648" t="s">
        <v>240</v>
      </c>
      <c r="D85" s="50"/>
      <c r="E85" s="803"/>
      <c r="F85" s="70">
        <f t="shared" si="3"/>
        <v>0</v>
      </c>
      <c r="G85" s="264"/>
      <c r="H85" s="87"/>
    </row>
    <row r="86" spans="1:8" ht="15.75" customHeight="1">
      <c r="A86" s="1396"/>
      <c r="B86" s="1402"/>
      <c r="C86" s="648" t="s">
        <v>110</v>
      </c>
      <c r="D86" s="50"/>
      <c r="E86" s="803"/>
      <c r="F86" s="70">
        <f t="shared" si="3"/>
        <v>0</v>
      </c>
      <c r="G86" s="264"/>
      <c r="H86" s="87"/>
    </row>
    <row r="87" spans="1:8" ht="15.75" customHeight="1">
      <c r="A87" s="1396"/>
      <c r="B87" s="1402"/>
      <c r="C87" s="648" t="s">
        <v>249</v>
      </c>
      <c r="D87" s="50"/>
      <c r="E87" s="803"/>
      <c r="F87" s="70">
        <f t="shared" si="3"/>
        <v>0</v>
      </c>
      <c r="G87" s="264" t="e">
        <f>F87/D87*100%</f>
        <v>#DIV/0!</v>
      </c>
      <c r="H87" s="517"/>
    </row>
    <row r="88" spans="1:8" ht="15.75" customHeight="1">
      <c r="A88" s="1396"/>
      <c r="B88" s="1402"/>
      <c r="C88" s="648" t="s">
        <v>104</v>
      </c>
      <c r="D88" s="50"/>
      <c r="E88" s="803"/>
      <c r="F88" s="70">
        <f t="shared" si="3"/>
        <v>0</v>
      </c>
      <c r="G88" s="264"/>
      <c r="H88" s="87"/>
    </row>
    <row r="89" spans="1:8" ht="15.75" customHeight="1">
      <c r="A89" s="1396"/>
      <c r="B89" s="1402"/>
      <c r="C89" s="648" t="s">
        <v>239</v>
      </c>
      <c r="D89" s="50"/>
      <c r="E89" s="803"/>
      <c r="F89" s="70">
        <f t="shared" si="3"/>
        <v>0</v>
      </c>
      <c r="G89" s="264"/>
      <c r="H89" s="87"/>
    </row>
    <row r="90" spans="1:8" ht="15.75" customHeight="1">
      <c r="A90" s="1396"/>
      <c r="B90" s="1402"/>
      <c r="C90" s="648" t="s">
        <v>188</v>
      </c>
      <c r="D90" s="50"/>
      <c r="E90" s="803"/>
      <c r="F90" s="70">
        <f t="shared" si="3"/>
        <v>0</v>
      </c>
      <c r="G90" s="264"/>
      <c r="H90" s="87"/>
    </row>
    <row r="91" spans="1:8" ht="15.75" customHeight="1">
      <c r="A91" s="1396"/>
      <c r="B91" s="1402"/>
      <c r="C91" s="648" t="s">
        <v>194</v>
      </c>
      <c r="D91" s="50"/>
      <c r="E91" s="803"/>
      <c r="F91" s="70">
        <f t="shared" si="3"/>
        <v>0</v>
      </c>
      <c r="G91" s="264"/>
      <c r="H91" s="87"/>
    </row>
    <row r="92" spans="1:8" ht="15.75" customHeight="1">
      <c r="A92" s="1396"/>
      <c r="B92" s="1402"/>
      <c r="C92" s="648" t="s">
        <v>203</v>
      </c>
      <c r="D92" s="50"/>
      <c r="E92" s="803"/>
      <c r="F92" s="70">
        <f t="shared" si="3"/>
        <v>0</v>
      </c>
      <c r="G92" s="264"/>
      <c r="H92" s="87"/>
    </row>
    <row r="93" spans="1:8" ht="15.75" customHeight="1">
      <c r="A93" s="1396"/>
      <c r="B93" s="1402"/>
      <c r="C93" s="648" t="s">
        <v>179</v>
      </c>
      <c r="D93" s="50"/>
      <c r="E93" s="803"/>
      <c r="F93" s="70">
        <f t="shared" si="3"/>
        <v>0</v>
      </c>
      <c r="G93" s="264"/>
      <c r="H93" s="87"/>
    </row>
    <row r="94" spans="1:8" ht="15.75" customHeight="1">
      <c r="A94" s="1396"/>
      <c r="B94" s="1402"/>
      <c r="C94" s="648" t="s">
        <v>214</v>
      </c>
      <c r="D94" s="50"/>
      <c r="E94" s="803"/>
      <c r="F94" s="70">
        <f t="shared" si="3"/>
        <v>0</v>
      </c>
      <c r="G94" s="264"/>
      <c r="H94" s="87"/>
    </row>
    <row r="95" spans="1:8" ht="15.75" customHeight="1">
      <c r="A95" s="1396"/>
      <c r="B95" s="1402"/>
      <c r="C95" s="648" t="s">
        <v>108</v>
      </c>
      <c r="D95" s="50"/>
      <c r="E95" s="803"/>
      <c r="F95" s="70">
        <f t="shared" si="3"/>
        <v>0</v>
      </c>
      <c r="G95" s="264"/>
      <c r="H95" s="87"/>
    </row>
    <row r="96" spans="1:8" ht="15.75" customHeight="1">
      <c r="A96" s="1396"/>
      <c r="B96" s="1402"/>
      <c r="C96" s="648" t="s">
        <v>225</v>
      </c>
      <c r="D96" s="50"/>
      <c r="E96" s="803"/>
      <c r="F96" s="70">
        <f t="shared" si="3"/>
        <v>0</v>
      </c>
      <c r="G96" s="264"/>
      <c r="H96" s="87"/>
    </row>
    <row r="97" spans="1:8" ht="15.75" customHeight="1">
      <c r="A97" s="1396"/>
      <c r="B97" s="1402"/>
      <c r="C97" s="648" t="s">
        <v>101</v>
      </c>
      <c r="D97" s="50"/>
      <c r="E97" s="803"/>
      <c r="F97" s="70">
        <f t="shared" si="3"/>
        <v>0</v>
      </c>
      <c r="G97" s="264"/>
      <c r="H97" s="87"/>
    </row>
    <row r="98" spans="1:8" ht="16.5" customHeight="1">
      <c r="A98" s="1396"/>
      <c r="B98" s="1402"/>
      <c r="C98" s="648" t="s">
        <v>100</v>
      </c>
      <c r="D98" s="50"/>
      <c r="E98" s="803"/>
      <c r="F98" s="70">
        <f t="shared" si="3"/>
        <v>0</v>
      </c>
      <c r="G98" s="264"/>
      <c r="H98" s="87"/>
    </row>
    <row r="99" spans="1:8" ht="16.5" customHeight="1">
      <c r="A99" s="1396"/>
      <c r="B99" s="1402"/>
      <c r="C99" s="648" t="s">
        <v>222</v>
      </c>
      <c r="D99" s="50"/>
      <c r="E99" s="803"/>
      <c r="F99" s="70">
        <f t="shared" si="3"/>
        <v>0</v>
      </c>
      <c r="G99" s="264"/>
      <c r="H99" s="87"/>
    </row>
    <row r="100" spans="1:8" ht="16.5" customHeight="1">
      <c r="A100" s="1396"/>
      <c r="B100" s="1402"/>
      <c r="C100" s="648" t="s">
        <v>213</v>
      </c>
      <c r="D100" s="50"/>
      <c r="E100" s="803"/>
      <c r="F100" s="70">
        <f t="shared" si="3"/>
        <v>0</v>
      </c>
      <c r="G100" s="264"/>
      <c r="H100" s="87"/>
    </row>
    <row r="101" spans="1:8" ht="16.5" customHeight="1">
      <c r="A101" s="1396"/>
      <c r="B101" s="1402"/>
      <c r="C101" s="648" t="s">
        <v>111</v>
      </c>
      <c r="D101" s="50"/>
      <c r="E101" s="803"/>
      <c r="F101" s="70">
        <f t="shared" si="3"/>
        <v>0</v>
      </c>
      <c r="G101" s="264"/>
      <c r="H101" s="87"/>
    </row>
    <row r="102" spans="1:8" ht="16.5" customHeight="1">
      <c r="A102" s="1396"/>
      <c r="B102" s="1402"/>
      <c r="C102" s="648" t="s">
        <v>182</v>
      </c>
      <c r="D102" s="50"/>
      <c r="E102" s="803"/>
      <c r="F102" s="70">
        <f t="shared" si="3"/>
        <v>0</v>
      </c>
      <c r="G102" s="264"/>
      <c r="H102" s="87"/>
    </row>
    <row r="103" spans="1:8" ht="16.5" customHeight="1">
      <c r="A103" s="1396"/>
      <c r="B103" s="1402"/>
      <c r="C103" s="648" t="s">
        <v>224</v>
      </c>
      <c r="D103" s="50"/>
      <c r="E103" s="803"/>
      <c r="F103" s="70">
        <f t="shared" si="3"/>
        <v>0</v>
      </c>
      <c r="G103" s="264"/>
      <c r="H103" s="87"/>
    </row>
    <row r="104" spans="1:8">
      <c r="A104" s="1396"/>
      <c r="B104" s="1403"/>
      <c r="C104" s="491" t="s">
        <v>93</v>
      </c>
      <c r="D104" s="522">
        <f>SUM(D82:D103)</f>
        <v>0</v>
      </c>
      <c r="E104" s="812">
        <f>SUM(E82:E103)</f>
        <v>0</v>
      </c>
      <c r="F104" s="522">
        <f t="shared" si="3"/>
        <v>0</v>
      </c>
      <c r="G104" s="676" t="e">
        <f>F104/D104*100%</f>
        <v>#DIV/0!</v>
      </c>
      <c r="H104" s="85"/>
    </row>
    <row r="105" spans="1:8">
      <c r="A105" s="1397"/>
      <c r="B105" s="1754" t="s">
        <v>62</v>
      </c>
      <c r="C105" s="1754"/>
      <c r="D105" s="653">
        <f>SUM(D81,D104)</f>
        <v>0</v>
      </c>
      <c r="E105" s="813">
        <f>SUM(E81,E104)</f>
        <v>0</v>
      </c>
      <c r="F105" s="523">
        <f t="shared" si="3"/>
        <v>0</v>
      </c>
      <c r="G105" s="676" t="e">
        <f>F105/D105*100%</f>
        <v>#DIV/0!</v>
      </c>
      <c r="H105" s="576"/>
    </row>
    <row r="106" spans="1:8">
      <c r="A106" s="1396" t="s">
        <v>68</v>
      </c>
      <c r="B106" s="361" t="s">
        <v>68</v>
      </c>
      <c r="C106" s="365" t="s">
        <v>68</v>
      </c>
      <c r="D106" s="814"/>
      <c r="E106" s="81"/>
      <c r="F106" s="42">
        <f t="shared" si="3"/>
        <v>0</v>
      </c>
      <c r="G106" s="196"/>
      <c r="H106" s="43"/>
    </row>
    <row r="107" spans="1:8">
      <c r="A107" s="1397"/>
      <c r="B107" s="1757" t="s">
        <v>62</v>
      </c>
      <c r="C107" s="1758"/>
      <c r="D107" s="77">
        <f>D106</f>
        <v>0</v>
      </c>
      <c r="E107" s="809">
        <f>E106</f>
        <v>0</v>
      </c>
      <c r="F107" s="187">
        <f t="shared" si="3"/>
        <v>0</v>
      </c>
      <c r="G107" s="195"/>
      <c r="H107" s="48"/>
    </row>
    <row r="108" spans="1:8">
      <c r="A108" s="1378" t="s">
        <v>116</v>
      </c>
      <c r="B108" s="1380" t="s">
        <v>116</v>
      </c>
      <c r="C108" s="641" t="s">
        <v>58</v>
      </c>
      <c r="D108" s="815"/>
      <c r="E108" s="260"/>
      <c r="F108" s="186">
        <f t="shared" si="3"/>
        <v>0</v>
      </c>
      <c r="G108" s="148" t="e">
        <f>F108/D108*100%</f>
        <v>#DIV/0!</v>
      </c>
      <c r="H108" s="45"/>
    </row>
    <row r="109" spans="1:8">
      <c r="A109" s="1378"/>
      <c r="B109" s="1381"/>
      <c r="C109" s="642" t="s">
        <v>59</v>
      </c>
      <c r="D109" s="800"/>
      <c r="E109" s="81"/>
      <c r="F109" s="42">
        <f t="shared" si="3"/>
        <v>0</v>
      </c>
      <c r="G109" s="148" t="e">
        <f>F109/D109*100%</f>
        <v>#DIV/0!</v>
      </c>
      <c r="H109" s="43"/>
    </row>
    <row r="110" spans="1:8">
      <c r="A110" s="1749"/>
      <c r="B110" s="1755" t="s">
        <v>62</v>
      </c>
      <c r="C110" s="1756"/>
      <c r="D110" s="826">
        <f>SUM(D108:D109)</f>
        <v>0</v>
      </c>
      <c r="E110" s="820">
        <f>SUM(E108:E109)</f>
        <v>0</v>
      </c>
      <c r="F110" s="46">
        <f t="shared" si="3"/>
        <v>0</v>
      </c>
      <c r="G110" s="276" t="e">
        <f>F110/D110*100%</f>
        <v>#DIV/0!</v>
      </c>
      <c r="H110" s="48"/>
    </row>
    <row r="111" spans="1:8">
      <c r="A111" s="686" t="s">
        <v>153</v>
      </c>
      <c r="B111" s="687" t="s">
        <v>153</v>
      </c>
      <c r="C111" s="688" t="s">
        <v>160</v>
      </c>
      <c r="D111" s="690"/>
      <c r="E111" s="691"/>
      <c r="F111" s="669">
        <f t="shared" si="3"/>
        <v>0</v>
      </c>
      <c r="G111" s="670"/>
      <c r="H111" s="671"/>
    </row>
    <row r="112" spans="1:8">
      <c r="A112" s="1495" t="s">
        <v>60</v>
      </c>
      <c r="B112" s="1496"/>
      <c r="C112" s="1497"/>
      <c r="D112" s="827">
        <f>SUM(D71,D75,D105,D107,D110,D111)</f>
        <v>0</v>
      </c>
      <c r="E112" s="821">
        <f>SUM(E71,E75,E105,E107,E110,E111)</f>
        <v>0</v>
      </c>
      <c r="F112" s="331">
        <f t="shared" si="3"/>
        <v>0</v>
      </c>
      <c r="G112" s="526" t="e">
        <f>F112/D112*100%</f>
        <v>#DIV/0!</v>
      </c>
      <c r="H112" s="82"/>
    </row>
  </sheetData>
  <mergeCells count="60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H49"/>
    <mergeCell ref="A50:C50"/>
    <mergeCell ref="D50:D51"/>
    <mergeCell ref="E50:E51"/>
    <mergeCell ref="F50:F51"/>
    <mergeCell ref="G50:G51"/>
    <mergeCell ref="H50:H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H2"/>
    <mergeCell ref="A3:H4"/>
    <mergeCell ref="A5:H5"/>
    <mergeCell ref="A6:C6"/>
    <mergeCell ref="D6:D7"/>
    <mergeCell ref="E6:E7"/>
    <mergeCell ref="F6:F7"/>
    <mergeCell ref="G6:G7"/>
    <mergeCell ref="H6:H7"/>
  </mergeCells>
  <phoneticPr fontId="23" type="noConversion"/>
  <pageMargins left="0.69972223043441772" right="0.69972223043441772" top="0.75" bottom="0.75" header="0.30000001192092896" footer="0.30000001192092896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660066"/>
  </sheetPr>
  <dimension ref="A2:H112"/>
  <sheetViews>
    <sheetView zoomScaleNormal="100" zoomScaleSheetLayoutView="75" workbookViewId="0">
      <selection activeCell="E14" sqref="E14"/>
    </sheetView>
  </sheetViews>
  <sheetFormatPr defaultColWidth="8.58203125" defaultRowHeight="17"/>
  <cols>
    <col min="1" max="1" width="13.08203125" style="1" customWidth="1"/>
    <col min="2" max="2" width="15" style="1" customWidth="1"/>
    <col min="3" max="3" width="25.5" style="1" customWidth="1"/>
    <col min="4" max="4" width="19.25" style="1" customWidth="1"/>
    <col min="5" max="5" width="20.83203125" style="1" customWidth="1"/>
    <col min="6" max="6" width="18.08203125" style="1" customWidth="1"/>
    <col min="8" max="8" width="46.25" style="1" customWidth="1"/>
  </cols>
  <sheetData>
    <row r="2" spans="1:8" ht="28.15" customHeight="1">
      <c r="A2" s="1745" t="s">
        <v>260</v>
      </c>
      <c r="B2" s="1746"/>
      <c r="C2" s="1746"/>
      <c r="D2" s="1746"/>
      <c r="E2" s="1746"/>
      <c r="F2" s="1746"/>
      <c r="G2" s="1746"/>
      <c r="H2" s="1746"/>
    </row>
    <row r="3" spans="1:8">
      <c r="A3" s="1611" t="s">
        <v>48</v>
      </c>
      <c r="B3" s="1611"/>
      <c r="C3" s="1611"/>
      <c r="D3" s="1611"/>
      <c r="E3" s="1611"/>
      <c r="F3" s="1611"/>
      <c r="G3" s="1611"/>
      <c r="H3" s="1611"/>
    </row>
    <row r="4" spans="1:8">
      <c r="A4" s="1611"/>
      <c r="B4" s="1611"/>
      <c r="C4" s="1611"/>
      <c r="D4" s="1611"/>
      <c r="E4" s="1611"/>
      <c r="F4" s="1611"/>
      <c r="G4" s="1611"/>
      <c r="H4" s="1611"/>
    </row>
    <row r="5" spans="1:8">
      <c r="A5" s="1747" t="s">
        <v>45</v>
      </c>
      <c r="B5" s="1747"/>
      <c r="C5" s="1747"/>
      <c r="D5" s="1747"/>
      <c r="E5" s="1747"/>
      <c r="F5" s="1747"/>
      <c r="G5" s="1747"/>
      <c r="H5" s="1747"/>
    </row>
    <row r="6" spans="1:8" ht="17.5" customHeight="1">
      <c r="A6" s="1407" t="s">
        <v>75</v>
      </c>
      <c r="B6" s="1408"/>
      <c r="C6" s="1408"/>
      <c r="D6" s="1367" t="s">
        <v>234</v>
      </c>
      <c r="E6" s="1367" t="s">
        <v>21</v>
      </c>
      <c r="F6" s="1367" t="s">
        <v>236</v>
      </c>
      <c r="G6" s="1369" t="s">
        <v>163</v>
      </c>
      <c r="H6" s="1371" t="s">
        <v>147</v>
      </c>
    </row>
    <row r="7" spans="1:8" ht="18" customHeight="1">
      <c r="A7" s="88" t="s">
        <v>71</v>
      </c>
      <c r="B7" s="154" t="s">
        <v>61</v>
      </c>
      <c r="C7" s="154" t="s">
        <v>73</v>
      </c>
      <c r="D7" s="1368"/>
      <c r="E7" s="1368"/>
      <c r="F7" s="1368"/>
      <c r="G7" s="1370"/>
      <c r="H7" s="1372"/>
    </row>
    <row r="8" spans="1:8" ht="20.25" customHeight="1">
      <c r="A8" s="1467" t="s">
        <v>18</v>
      </c>
      <c r="B8" s="1402" t="s">
        <v>95</v>
      </c>
      <c r="C8" s="355" t="s">
        <v>105</v>
      </c>
      <c r="D8" s="279"/>
      <c r="E8" s="279"/>
      <c r="F8" s="286">
        <f t="shared" ref="F8:F48" si="0">E8-D8</f>
        <v>0</v>
      </c>
      <c r="G8" s="280"/>
      <c r="H8" s="324"/>
    </row>
    <row r="9" spans="1:8" ht="20.25" customHeight="1">
      <c r="A9" s="1467"/>
      <c r="B9" s="1402"/>
      <c r="C9" s="356" t="s">
        <v>185</v>
      </c>
      <c r="D9" s="274"/>
      <c r="E9" s="274"/>
      <c r="F9" s="286">
        <f t="shared" si="0"/>
        <v>0</v>
      </c>
      <c r="G9" s="277"/>
      <c r="H9" s="325"/>
    </row>
    <row r="10" spans="1:8" ht="20.25" customHeight="1">
      <c r="A10" s="1467"/>
      <c r="B10" s="1402"/>
      <c r="C10" s="356" t="s">
        <v>173</v>
      </c>
      <c r="D10" s="274"/>
      <c r="E10" s="274"/>
      <c r="F10" s="286">
        <f t="shared" si="0"/>
        <v>0</v>
      </c>
      <c r="G10" s="277"/>
      <c r="H10" s="325"/>
    </row>
    <row r="11" spans="1:8" ht="20.25" customHeight="1">
      <c r="A11" s="1467"/>
      <c r="B11" s="1402"/>
      <c r="C11" s="356" t="s">
        <v>176</v>
      </c>
      <c r="D11" s="274"/>
      <c r="E11" s="274"/>
      <c r="F11" s="286">
        <f t="shared" si="0"/>
        <v>0</v>
      </c>
      <c r="G11" s="277"/>
      <c r="H11" s="325"/>
    </row>
    <row r="12" spans="1:8" ht="20.25" customHeight="1">
      <c r="A12" s="1467"/>
      <c r="B12" s="1380"/>
      <c r="C12" s="356" t="s">
        <v>158</v>
      </c>
      <c r="D12" s="274"/>
      <c r="E12" s="274"/>
      <c r="F12" s="286">
        <f t="shared" si="0"/>
        <v>0</v>
      </c>
      <c r="G12" s="277"/>
      <c r="H12" s="325"/>
    </row>
    <row r="13" spans="1:8" ht="17.5">
      <c r="A13" s="1468"/>
      <c r="B13" s="1475" t="s">
        <v>62</v>
      </c>
      <c r="C13" s="1475"/>
      <c r="D13" s="275">
        <f>SUM(D8:D12)</f>
        <v>0</v>
      </c>
      <c r="E13" s="275">
        <f>SUM(E8:E12)</f>
        <v>0</v>
      </c>
      <c r="F13" s="287">
        <f t="shared" si="0"/>
        <v>0</v>
      </c>
      <c r="G13" s="278"/>
      <c r="H13" s="326"/>
    </row>
    <row r="14" spans="1:8" ht="24" customHeight="1">
      <c r="A14" s="1514" t="s">
        <v>126</v>
      </c>
      <c r="B14" s="1402" t="s">
        <v>126</v>
      </c>
      <c r="C14" s="355" t="s">
        <v>114</v>
      </c>
      <c r="D14" s="279"/>
      <c r="E14" s="279"/>
      <c r="F14" s="286">
        <f t="shared" si="0"/>
        <v>0</v>
      </c>
      <c r="G14" s="280"/>
      <c r="H14" s="327"/>
    </row>
    <row r="15" spans="1:8" ht="24" customHeight="1">
      <c r="A15" s="1514"/>
      <c r="B15" s="1402"/>
      <c r="C15" s="356" t="s">
        <v>97</v>
      </c>
      <c r="D15" s="274"/>
      <c r="E15" s="274"/>
      <c r="F15" s="286">
        <f t="shared" si="0"/>
        <v>0</v>
      </c>
      <c r="G15" s="277"/>
      <c r="H15" s="328"/>
    </row>
    <row r="16" spans="1:8" ht="19.5" customHeight="1">
      <c r="A16" s="1514"/>
      <c r="B16" s="1402"/>
      <c r="C16" s="356" t="s">
        <v>102</v>
      </c>
      <c r="D16" s="274"/>
      <c r="E16" s="274"/>
      <c r="F16" s="286">
        <f t="shared" si="0"/>
        <v>0</v>
      </c>
      <c r="G16" s="277"/>
      <c r="H16" s="328"/>
    </row>
    <row r="17" spans="1:8" ht="19.5" customHeight="1">
      <c r="A17" s="1514"/>
      <c r="B17" s="1402"/>
      <c r="C17" s="356" t="s">
        <v>94</v>
      </c>
      <c r="D17" s="274"/>
      <c r="E17" s="274"/>
      <c r="F17" s="286">
        <f t="shared" si="0"/>
        <v>0</v>
      </c>
      <c r="G17" s="277"/>
      <c r="H17" s="328"/>
    </row>
    <row r="18" spans="1:8" ht="19.5" customHeight="1">
      <c r="A18" s="1514"/>
      <c r="B18" s="1402"/>
      <c r="C18" s="355" t="s">
        <v>171</v>
      </c>
      <c r="D18" s="274"/>
      <c r="E18" s="274"/>
      <c r="F18" s="286">
        <f t="shared" si="0"/>
        <v>0</v>
      </c>
      <c r="G18" s="277"/>
      <c r="H18" s="325"/>
    </row>
    <row r="19" spans="1:8" ht="19.5" customHeight="1">
      <c r="A19" s="1514"/>
      <c r="B19" s="1402"/>
      <c r="C19" s="175" t="s">
        <v>189</v>
      </c>
      <c r="D19" s="274"/>
      <c r="E19" s="274"/>
      <c r="F19" s="286">
        <f t="shared" si="0"/>
        <v>0</v>
      </c>
      <c r="G19" s="277"/>
      <c r="H19" s="325"/>
    </row>
    <row r="20" spans="1:8" ht="19.5" customHeight="1">
      <c r="A20" s="1514"/>
      <c r="B20" s="1402"/>
      <c r="C20" s="175" t="s">
        <v>186</v>
      </c>
      <c r="D20" s="274"/>
      <c r="E20" s="274"/>
      <c r="F20" s="286">
        <f t="shared" si="0"/>
        <v>0</v>
      </c>
      <c r="G20" s="277"/>
      <c r="H20" s="325"/>
    </row>
    <row r="21" spans="1:8" ht="19.5" customHeight="1">
      <c r="A21" s="1514"/>
      <c r="B21" s="1380"/>
      <c r="C21" s="175" t="s">
        <v>202</v>
      </c>
      <c r="D21" s="69"/>
      <c r="E21" s="41"/>
      <c r="F21" s="42">
        <f t="shared" si="0"/>
        <v>0</v>
      </c>
      <c r="G21" s="148"/>
      <c r="H21" s="43"/>
    </row>
    <row r="22" spans="1:8">
      <c r="A22" s="1741"/>
      <c r="B22" s="1516" t="s">
        <v>62</v>
      </c>
      <c r="C22" s="1517"/>
      <c r="D22" s="46">
        <f>SUM(D14:D21)</f>
        <v>0</v>
      </c>
      <c r="E22" s="46">
        <f>SUM(E14:E21)</f>
        <v>0</v>
      </c>
      <c r="F22" s="151">
        <f t="shared" si="0"/>
        <v>0</v>
      </c>
      <c r="G22" s="152"/>
      <c r="H22" s="47"/>
    </row>
    <row r="23" spans="1:8" ht="15.75" customHeight="1">
      <c r="A23" s="1469" t="s">
        <v>211</v>
      </c>
      <c r="B23" s="1401" t="s">
        <v>211</v>
      </c>
      <c r="C23" s="176" t="s">
        <v>187</v>
      </c>
      <c r="D23" s="74"/>
      <c r="E23" s="75"/>
      <c r="F23" s="189">
        <f t="shared" si="0"/>
        <v>0</v>
      </c>
      <c r="G23" s="432"/>
      <c r="H23" s="83"/>
    </row>
    <row r="24" spans="1:8" ht="15.75" customHeight="1">
      <c r="A24" s="1470"/>
      <c r="B24" s="1402"/>
      <c r="C24" s="356" t="s">
        <v>130</v>
      </c>
      <c r="D24" s="50"/>
      <c r="E24" s="70"/>
      <c r="F24" s="190">
        <f t="shared" si="0"/>
        <v>0</v>
      </c>
      <c r="G24" s="692" t="e">
        <f>F24/D24*100%</f>
        <v>#DIV/0!</v>
      </c>
      <c r="H24" s="84"/>
    </row>
    <row r="25" spans="1:8" ht="15.75" customHeight="1">
      <c r="A25" s="1470"/>
      <c r="B25" s="1402"/>
      <c r="C25" s="356" t="s">
        <v>145</v>
      </c>
      <c r="D25" s="50"/>
      <c r="E25" s="70"/>
      <c r="F25" s="190">
        <f t="shared" si="0"/>
        <v>0</v>
      </c>
      <c r="G25" s="692"/>
      <c r="H25" s="84"/>
    </row>
    <row r="26" spans="1:8" ht="15.75" customHeight="1">
      <c r="A26" s="1470"/>
      <c r="B26" s="1380"/>
      <c r="C26" s="356" t="s">
        <v>157</v>
      </c>
      <c r="D26" s="50"/>
      <c r="E26" s="70"/>
      <c r="F26" s="190">
        <f t="shared" si="0"/>
        <v>0</v>
      </c>
      <c r="G26" s="692"/>
      <c r="H26" s="84"/>
    </row>
    <row r="27" spans="1:8">
      <c r="A27" s="1471"/>
      <c r="B27" s="1464" t="s">
        <v>62</v>
      </c>
      <c r="C27" s="1499"/>
      <c r="D27" s="522">
        <f>SUM(D23:D26)</f>
        <v>0</v>
      </c>
      <c r="E27" s="522">
        <f>SUM(E23:E26)</f>
        <v>0</v>
      </c>
      <c r="F27" s="652">
        <f t="shared" si="0"/>
        <v>0</v>
      </c>
      <c r="G27" s="693" t="e">
        <f>F27/D27*100%</f>
        <v>#DIV/0!</v>
      </c>
      <c r="H27" s="85"/>
    </row>
    <row r="28" spans="1:8" ht="18" customHeight="1">
      <c r="A28" s="1418" t="s">
        <v>170</v>
      </c>
      <c r="B28" s="1380" t="s">
        <v>170</v>
      </c>
      <c r="C28" s="180" t="s">
        <v>120</v>
      </c>
      <c r="D28" s="73"/>
      <c r="E28" s="73"/>
      <c r="F28" s="42">
        <f t="shared" si="0"/>
        <v>0</v>
      </c>
      <c r="G28" s="148"/>
      <c r="H28" s="86"/>
    </row>
    <row r="29" spans="1:8" ht="18" customHeight="1">
      <c r="A29" s="1419"/>
      <c r="B29" s="1381"/>
      <c r="C29" s="180" t="s">
        <v>140</v>
      </c>
      <c r="D29" s="69"/>
      <c r="E29" s="42"/>
      <c r="F29" s="42">
        <f t="shared" si="0"/>
        <v>0</v>
      </c>
      <c r="G29" s="148"/>
      <c r="H29" s="43"/>
    </row>
    <row r="30" spans="1:8">
      <c r="A30" s="1420"/>
      <c r="B30" s="1475" t="s">
        <v>62</v>
      </c>
      <c r="C30" s="1475"/>
      <c r="D30" s="71">
        <f>SUM(D28:D29)</f>
        <v>0</v>
      </c>
      <c r="E30" s="323">
        <f>SUM(E28:E29)</f>
        <v>0</v>
      </c>
      <c r="F30" s="323">
        <f t="shared" si="0"/>
        <v>0</v>
      </c>
      <c r="G30" s="281"/>
      <c r="H30" s="48"/>
    </row>
    <row r="31" spans="1:8" ht="21.75" customHeight="1">
      <c r="A31" s="1466" t="s">
        <v>192</v>
      </c>
      <c r="B31" s="1401" t="s">
        <v>192</v>
      </c>
      <c r="C31" s="176" t="s">
        <v>96</v>
      </c>
      <c r="D31" s="75"/>
      <c r="E31" s="73"/>
      <c r="F31" s="73">
        <f t="shared" si="0"/>
        <v>0</v>
      </c>
      <c r="G31" s="268"/>
      <c r="H31" s="83"/>
    </row>
    <row r="32" spans="1:8" ht="21.75" customHeight="1">
      <c r="A32" s="1467"/>
      <c r="B32" s="1380"/>
      <c r="C32" s="356" t="s">
        <v>144</v>
      </c>
      <c r="D32" s="70"/>
      <c r="E32" s="70"/>
      <c r="F32" s="70">
        <f t="shared" si="0"/>
        <v>0</v>
      </c>
      <c r="G32" s="264"/>
      <c r="H32" s="87"/>
    </row>
    <row r="33" spans="1:8">
      <c r="A33" s="1468"/>
      <c r="B33" s="357"/>
      <c r="C33" s="357" t="s">
        <v>62</v>
      </c>
      <c r="D33" s="77">
        <f>SUM(D31:D32)</f>
        <v>0</v>
      </c>
      <c r="E33" s="77">
        <f>SUM(E31:E32)</f>
        <v>0</v>
      </c>
      <c r="F33" s="46">
        <f t="shared" si="0"/>
        <v>0</v>
      </c>
      <c r="G33" s="276"/>
      <c r="H33" s="85"/>
    </row>
    <row r="34" spans="1:8" ht="20.25" customHeight="1">
      <c r="A34" s="364"/>
      <c r="B34" s="1402" t="s">
        <v>57</v>
      </c>
      <c r="C34" s="355" t="s">
        <v>142</v>
      </c>
      <c r="D34" s="73"/>
      <c r="E34" s="73"/>
      <c r="F34" s="433">
        <f t="shared" si="0"/>
        <v>0</v>
      </c>
      <c r="G34" s="674"/>
      <c r="H34" s="283"/>
    </row>
    <row r="35" spans="1:8" ht="20.25" customHeight="1">
      <c r="A35" s="1396" t="s">
        <v>57</v>
      </c>
      <c r="B35" s="1380"/>
      <c r="C35" s="175" t="s">
        <v>103</v>
      </c>
      <c r="D35" s="70"/>
      <c r="E35" s="50"/>
      <c r="F35" s="73">
        <f t="shared" si="0"/>
        <v>0</v>
      </c>
      <c r="G35" s="268"/>
      <c r="H35" s="87"/>
    </row>
    <row r="36" spans="1:8">
      <c r="A36" s="1397"/>
      <c r="B36" s="1509" t="s">
        <v>62</v>
      </c>
      <c r="C36" s="1510"/>
      <c r="D36" s="284">
        <f>SUM(D34:D35)</f>
        <v>0</v>
      </c>
      <c r="E36" s="284">
        <f>SUM(E34:E35)</f>
        <v>0</v>
      </c>
      <c r="F36" s="187">
        <f t="shared" si="0"/>
        <v>0</v>
      </c>
      <c r="G36" s="195"/>
      <c r="H36" s="48"/>
    </row>
    <row r="37" spans="1:8" ht="21.75" customHeight="1">
      <c r="A37" s="1395" t="s">
        <v>77</v>
      </c>
      <c r="B37" s="1401" t="s">
        <v>77</v>
      </c>
      <c r="C37" s="178" t="s">
        <v>123</v>
      </c>
      <c r="D37" s="72"/>
      <c r="E37" s="49"/>
      <c r="F37" s="42">
        <f t="shared" si="0"/>
        <v>0</v>
      </c>
      <c r="G37" s="148" t="e">
        <f>F37/D37*100%</f>
        <v>#DIV/0!</v>
      </c>
      <c r="H37" s="78"/>
    </row>
    <row r="38" spans="1:8" ht="21.75" customHeight="1">
      <c r="A38" s="1396"/>
      <c r="B38" s="1380"/>
      <c r="C38" s="175" t="s">
        <v>244</v>
      </c>
      <c r="D38" s="79"/>
      <c r="E38" s="151"/>
      <c r="F38" s="42">
        <f t="shared" si="0"/>
        <v>0</v>
      </c>
      <c r="G38" s="152"/>
      <c r="H38" s="282"/>
    </row>
    <row r="39" spans="1:8">
      <c r="A39" s="1396"/>
      <c r="B39" s="1479" t="s">
        <v>62</v>
      </c>
      <c r="C39" s="1480"/>
      <c r="D39" s="522">
        <f>SUM(D37:D38)</f>
        <v>0</v>
      </c>
      <c r="E39" s="522">
        <f>SUM(E37:E38)</f>
        <v>0</v>
      </c>
      <c r="F39" s="523">
        <f t="shared" si="0"/>
        <v>0</v>
      </c>
      <c r="G39" s="676" t="e">
        <f>F39/D39*100%</f>
        <v>#DIV/0!</v>
      </c>
      <c r="H39" s="87"/>
    </row>
    <row r="40" spans="1:8" ht="15.75" customHeight="1">
      <c r="A40" s="1739" t="s">
        <v>86</v>
      </c>
      <c r="B40" s="1380" t="s">
        <v>86</v>
      </c>
      <c r="C40" s="641" t="s">
        <v>204</v>
      </c>
      <c r="D40" s="73"/>
      <c r="E40" s="267"/>
      <c r="F40" s="42">
        <f t="shared" si="0"/>
        <v>0</v>
      </c>
      <c r="G40" s="268"/>
      <c r="H40" s="87"/>
    </row>
    <row r="41" spans="1:8" ht="15.75" customHeight="1">
      <c r="A41" s="1739"/>
      <c r="B41" s="1380"/>
      <c r="C41" s="641" t="s">
        <v>231</v>
      </c>
      <c r="D41" s="70"/>
      <c r="E41" s="50"/>
      <c r="F41" s="42">
        <f t="shared" si="0"/>
        <v>0</v>
      </c>
      <c r="G41" s="264" t="e">
        <f>F41/D41*100%</f>
        <v>#DIV/0!</v>
      </c>
      <c r="H41" s="87"/>
    </row>
    <row r="42" spans="1:8" ht="15.75" customHeight="1">
      <c r="A42" s="1739"/>
      <c r="B42" s="1381"/>
      <c r="C42" s="642" t="s">
        <v>181</v>
      </c>
      <c r="D42" s="70"/>
      <c r="E42" s="50"/>
      <c r="F42" s="42">
        <f t="shared" si="0"/>
        <v>0</v>
      </c>
      <c r="G42" s="264" t="e">
        <f>F42/D42*100%</f>
        <v>#DIV/0!</v>
      </c>
      <c r="H42" s="87"/>
    </row>
    <row r="43" spans="1:8" ht="15.75" customHeight="1">
      <c r="A43" s="1739"/>
      <c r="B43" s="1381"/>
      <c r="C43" s="642" t="s">
        <v>207</v>
      </c>
      <c r="D43" s="70"/>
      <c r="E43" s="50"/>
      <c r="F43" s="42">
        <f t="shared" si="0"/>
        <v>0</v>
      </c>
      <c r="G43" s="264" t="e">
        <f>F43/D43*100%</f>
        <v>#DIV/0!</v>
      </c>
      <c r="H43" s="87"/>
    </row>
    <row r="44" spans="1:8">
      <c r="A44" s="1740"/>
      <c r="B44" s="1475" t="s">
        <v>62</v>
      </c>
      <c r="C44" s="1475"/>
      <c r="D44" s="522">
        <f>SUM(D40:D43)</f>
        <v>0</v>
      </c>
      <c r="E44" s="522">
        <f>SUM(E40:E43)</f>
        <v>0</v>
      </c>
      <c r="F44" s="523">
        <f t="shared" si="0"/>
        <v>0</v>
      </c>
      <c r="G44" s="676" t="e">
        <f>F44/D44*100%</f>
        <v>#DIV/0!</v>
      </c>
      <c r="H44" s="85"/>
    </row>
    <row r="45" spans="1:8" ht="21" customHeight="1">
      <c r="A45" s="1418" t="s">
        <v>119</v>
      </c>
      <c r="B45" s="1380" t="s">
        <v>25</v>
      </c>
      <c r="C45" s="641" t="s">
        <v>183</v>
      </c>
      <c r="D45" s="73"/>
      <c r="E45" s="267"/>
      <c r="F45" s="42">
        <f t="shared" si="0"/>
        <v>0</v>
      </c>
      <c r="G45" s="268"/>
      <c r="H45" s="283"/>
    </row>
    <row r="46" spans="1:8" ht="27.65" customHeight="1">
      <c r="A46" s="1419"/>
      <c r="B46" s="1381"/>
      <c r="C46" s="356" t="s">
        <v>99</v>
      </c>
      <c r="D46" s="70"/>
      <c r="E46" s="50"/>
      <c r="F46" s="42">
        <f t="shared" si="0"/>
        <v>0</v>
      </c>
      <c r="G46" s="264"/>
      <c r="H46" s="87"/>
    </row>
    <row r="47" spans="1:8">
      <c r="A47" s="1734"/>
      <c r="B47" s="1494" t="s">
        <v>62</v>
      </c>
      <c r="C47" s="1494"/>
      <c r="D47" s="149">
        <f>SUM(D45:D46)</f>
        <v>0</v>
      </c>
      <c r="E47" s="149">
        <f>SUM(E45:E46)</f>
        <v>0</v>
      </c>
      <c r="F47" s="151">
        <f t="shared" si="0"/>
        <v>0</v>
      </c>
      <c r="G47" s="264"/>
      <c r="H47" s="153"/>
    </row>
    <row r="48" spans="1:8">
      <c r="A48" s="1495" t="s">
        <v>60</v>
      </c>
      <c r="B48" s="1496"/>
      <c r="C48" s="1497"/>
      <c r="D48" s="331">
        <f>SUM(D22,D27,D30,D36,D39,D44,D47)</f>
        <v>0</v>
      </c>
      <c r="E48" s="331">
        <f>SUM(E22,E27,E30,E36,E39,E44,E47)</f>
        <v>0</v>
      </c>
      <c r="F48" s="331">
        <f t="shared" si="0"/>
        <v>0</v>
      </c>
      <c r="G48" s="526" t="e">
        <f>F48/D48*100%</f>
        <v>#DIV/0!</v>
      </c>
      <c r="H48" s="82"/>
    </row>
    <row r="49" spans="1:8">
      <c r="A49" s="1735" t="s">
        <v>0</v>
      </c>
      <c r="B49" s="1481"/>
      <c r="C49" s="1481"/>
      <c r="D49" s="1481"/>
      <c r="E49" s="1481"/>
      <c r="F49" s="1481"/>
      <c r="G49" s="1481"/>
      <c r="H49" s="1736"/>
    </row>
    <row r="50" spans="1:8" ht="17.5" customHeight="1">
      <c r="A50" s="1407" t="s">
        <v>75</v>
      </c>
      <c r="B50" s="1408"/>
      <c r="C50" s="1408"/>
      <c r="D50" s="1367" t="s">
        <v>234</v>
      </c>
      <c r="E50" s="1367" t="s">
        <v>21</v>
      </c>
      <c r="F50" s="1367" t="s">
        <v>236</v>
      </c>
      <c r="G50" s="1369" t="s">
        <v>163</v>
      </c>
      <c r="H50" s="1371" t="s">
        <v>147</v>
      </c>
    </row>
    <row r="51" spans="1:8" ht="18" customHeight="1">
      <c r="A51" s="88" t="s">
        <v>71</v>
      </c>
      <c r="B51" s="154" t="s">
        <v>61</v>
      </c>
      <c r="C51" s="154" t="s">
        <v>73</v>
      </c>
      <c r="D51" s="1368"/>
      <c r="E51" s="1368"/>
      <c r="F51" s="1368"/>
      <c r="G51" s="1370"/>
      <c r="H51" s="1372"/>
    </row>
    <row r="52" spans="1:8">
      <c r="A52" s="188" t="s">
        <v>78</v>
      </c>
      <c r="B52" s="1416" t="s">
        <v>65</v>
      </c>
      <c r="C52" s="539" t="s">
        <v>67</v>
      </c>
      <c r="D52" s="49"/>
      <c r="E52" s="49"/>
      <c r="F52" s="184">
        <f t="shared" ref="F52:F83" si="1">E52-D52</f>
        <v>0</v>
      </c>
      <c r="G52" s="436" t="e">
        <f>F52/D52*100%</f>
        <v>#DIV/0!</v>
      </c>
      <c r="H52" s="547"/>
    </row>
    <row r="53" spans="1:8">
      <c r="A53" s="68"/>
      <c r="B53" s="1381"/>
      <c r="C53" s="179" t="s">
        <v>88</v>
      </c>
      <c r="D53" s="41"/>
      <c r="E53" s="41"/>
      <c r="F53" s="42">
        <f t="shared" si="1"/>
        <v>0</v>
      </c>
      <c r="G53" s="148" t="e">
        <f>F53/D53*100%</f>
        <v>#DIV/0!</v>
      </c>
      <c r="H53" s="43"/>
    </row>
    <row r="54" spans="1:8">
      <c r="A54" s="68"/>
      <c r="B54" s="1381"/>
      <c r="C54" s="179" t="s">
        <v>221</v>
      </c>
      <c r="D54" s="42"/>
      <c r="E54" s="41"/>
      <c r="F54" s="42">
        <f t="shared" si="1"/>
        <v>0</v>
      </c>
      <c r="G54" s="148"/>
      <c r="H54" s="43"/>
    </row>
    <row r="55" spans="1:8" ht="19.5" customHeight="1">
      <c r="A55" s="68"/>
      <c r="B55" s="1381"/>
      <c r="C55" s="179" t="s">
        <v>248</v>
      </c>
      <c r="D55" s="41"/>
      <c r="E55" s="41"/>
      <c r="F55" s="42">
        <f t="shared" si="1"/>
        <v>0</v>
      </c>
      <c r="G55" s="148" t="e">
        <f>F55/D55*100%</f>
        <v>#DIV/0!</v>
      </c>
      <c r="H55" s="43"/>
    </row>
    <row r="56" spans="1:8" ht="19.5" customHeight="1">
      <c r="A56" s="68"/>
      <c r="B56" s="1381"/>
      <c r="C56" s="179" t="s">
        <v>178</v>
      </c>
      <c r="D56" s="41"/>
      <c r="E56" s="41"/>
      <c r="F56" s="42">
        <f t="shared" si="1"/>
        <v>0</v>
      </c>
      <c r="G56" s="148"/>
      <c r="H56" s="43"/>
    </row>
    <row r="57" spans="1:8" ht="19.5" customHeight="1">
      <c r="A57" s="68"/>
      <c r="B57" s="1381"/>
      <c r="C57" s="179" t="s">
        <v>127</v>
      </c>
      <c r="D57" s="41"/>
      <c r="E57" s="41"/>
      <c r="F57" s="42">
        <f t="shared" si="1"/>
        <v>0</v>
      </c>
      <c r="G57" s="148"/>
      <c r="H57" s="43"/>
    </row>
    <row r="58" spans="1:8">
      <c r="A58" s="68"/>
      <c r="B58" s="1417"/>
      <c r="C58" s="541" t="s">
        <v>93</v>
      </c>
      <c r="D58" s="542">
        <f>SUM(D52:D57)</f>
        <v>0</v>
      </c>
      <c r="E58" s="542">
        <f>SUM(E52:E57)</f>
        <v>0</v>
      </c>
      <c r="F58" s="523">
        <f t="shared" si="1"/>
        <v>0</v>
      </c>
      <c r="G58" s="543" t="e">
        <f>F58/D58*100</f>
        <v>#DIV/0!</v>
      </c>
      <c r="H58" s="47"/>
    </row>
    <row r="59" spans="1:8" ht="15.75" customHeight="1">
      <c r="A59" s="68"/>
      <c r="B59" s="1416" t="s">
        <v>124</v>
      </c>
      <c r="C59" s="178" t="s">
        <v>135</v>
      </c>
      <c r="D59" s="823"/>
      <c r="E59" s="544"/>
      <c r="F59" s="184">
        <f t="shared" si="1"/>
        <v>0</v>
      </c>
      <c r="G59" s="436"/>
      <c r="H59" s="547"/>
    </row>
    <row r="60" spans="1:8" ht="15.75" customHeight="1">
      <c r="A60" s="68"/>
      <c r="B60" s="1381"/>
      <c r="C60" s="265" t="s">
        <v>184</v>
      </c>
      <c r="D60" s="806"/>
      <c r="E60" s="81"/>
      <c r="F60" s="42">
        <f t="shared" si="1"/>
        <v>0</v>
      </c>
      <c r="G60" s="148"/>
      <c r="H60" s="43"/>
    </row>
    <row r="61" spans="1:8">
      <c r="A61" s="68"/>
      <c r="B61" s="1381"/>
      <c r="C61" s="179" t="s">
        <v>84</v>
      </c>
      <c r="D61" s="806"/>
      <c r="E61" s="81"/>
      <c r="F61" s="42">
        <f t="shared" si="1"/>
        <v>0</v>
      </c>
      <c r="G61" s="148"/>
      <c r="H61" s="43"/>
    </row>
    <row r="62" spans="1:8">
      <c r="A62" s="68"/>
      <c r="B62" s="1417"/>
      <c r="C62" s="541" t="s">
        <v>93</v>
      </c>
      <c r="D62" s="824">
        <f>SUM(D59:D61)</f>
        <v>0</v>
      </c>
      <c r="E62" s="71">
        <f>SUM(E59:E61)</f>
        <v>0</v>
      </c>
      <c r="F62" s="46">
        <f t="shared" si="1"/>
        <v>0</v>
      </c>
      <c r="G62" s="276"/>
      <c r="H62" s="47"/>
    </row>
    <row r="63" spans="1:8">
      <c r="A63" s="68"/>
      <c r="B63" s="1380" t="s">
        <v>87</v>
      </c>
      <c r="C63" s="265" t="s">
        <v>89</v>
      </c>
      <c r="D63" s="830"/>
      <c r="E63" s="81"/>
      <c r="F63" s="42">
        <f t="shared" si="1"/>
        <v>0</v>
      </c>
      <c r="G63" s="148"/>
      <c r="H63" s="43"/>
    </row>
    <row r="64" spans="1:8" ht="19.5" customHeight="1">
      <c r="A64" s="68"/>
      <c r="B64" s="1381"/>
      <c r="C64" s="179" t="s">
        <v>237</v>
      </c>
      <c r="D64" s="806"/>
      <c r="E64" s="81"/>
      <c r="F64" s="42">
        <f t="shared" si="1"/>
        <v>0</v>
      </c>
      <c r="G64" s="148" t="e">
        <f>F64/D64*100%</f>
        <v>#DIV/0!</v>
      </c>
      <c r="H64" s="43"/>
    </row>
    <row r="65" spans="1:8" ht="19.5" customHeight="1">
      <c r="A65" s="68"/>
      <c r="B65" s="1381"/>
      <c r="C65" s="179" t="s">
        <v>129</v>
      </c>
      <c r="D65" s="806"/>
      <c r="E65" s="81"/>
      <c r="F65" s="42">
        <f t="shared" si="1"/>
        <v>0</v>
      </c>
      <c r="G65" s="148" t="e">
        <f>F65/D65*100%</f>
        <v>#DIV/0!</v>
      </c>
      <c r="H65" s="43"/>
    </row>
    <row r="66" spans="1:8" ht="19.5" customHeight="1">
      <c r="A66" s="68"/>
      <c r="B66" s="1381"/>
      <c r="C66" s="179" t="s">
        <v>141</v>
      </c>
      <c r="D66" s="806"/>
      <c r="E66" s="81"/>
      <c r="F66" s="42">
        <f t="shared" si="1"/>
        <v>0</v>
      </c>
      <c r="G66" s="148" t="e">
        <f>F66/D66*100%</f>
        <v>#DIV/0!</v>
      </c>
      <c r="H66" s="43"/>
    </row>
    <row r="67" spans="1:8" ht="19.5" customHeight="1">
      <c r="A67" s="110"/>
      <c r="B67" s="1381"/>
      <c r="C67" s="179" t="s">
        <v>70</v>
      </c>
      <c r="D67" s="807"/>
      <c r="E67" s="185"/>
      <c r="F67" s="151">
        <f t="shared" si="1"/>
        <v>0</v>
      </c>
      <c r="G67" s="152"/>
      <c r="H67" s="80"/>
    </row>
    <row r="68" spans="1:8" ht="19.5" customHeight="1">
      <c r="A68" s="110"/>
      <c r="B68" s="1381"/>
      <c r="C68" s="175" t="s">
        <v>85</v>
      </c>
      <c r="D68" s="50"/>
      <c r="E68" s="803"/>
      <c r="F68" s="70">
        <f t="shared" si="1"/>
        <v>0</v>
      </c>
      <c r="G68" s="264"/>
      <c r="H68" s="87"/>
    </row>
    <row r="69" spans="1:8" ht="19.5" customHeight="1">
      <c r="A69" s="110"/>
      <c r="B69" s="1381"/>
      <c r="C69" s="175" t="s">
        <v>132</v>
      </c>
      <c r="D69" s="50"/>
      <c r="E69" s="803"/>
      <c r="F69" s="70">
        <f t="shared" si="1"/>
        <v>0</v>
      </c>
      <c r="G69" s="264"/>
      <c r="H69" s="87"/>
    </row>
    <row r="70" spans="1:8">
      <c r="A70" s="110"/>
      <c r="B70" s="1381"/>
      <c r="C70" s="285" t="s">
        <v>93</v>
      </c>
      <c r="D70" s="831">
        <f>SUM(D63:D69)</f>
        <v>0</v>
      </c>
      <c r="E70" s="828">
        <f>SUM(E63:E69)</f>
        <v>0</v>
      </c>
      <c r="F70" s="655">
        <f t="shared" si="1"/>
        <v>0</v>
      </c>
      <c r="G70" s="677" t="e">
        <f>F70/D70*100</f>
        <v>#DIV/0!</v>
      </c>
      <c r="H70" s="43"/>
    </row>
    <row r="71" spans="1:8">
      <c r="A71" s="155" t="s">
        <v>80</v>
      </c>
      <c r="B71" s="1717" t="s">
        <v>62</v>
      </c>
      <c r="C71" s="1718"/>
      <c r="D71" s="825">
        <f>SUM(D58,D62,D70)</f>
        <v>0</v>
      </c>
      <c r="E71" s="804">
        <f>SUM(E58,E62,E70)</f>
        <v>0</v>
      </c>
      <c r="F71" s="523">
        <f t="shared" si="1"/>
        <v>0</v>
      </c>
      <c r="G71" s="679" t="e">
        <f>F71/D71*100</f>
        <v>#DIV/0!</v>
      </c>
      <c r="H71" s="47"/>
    </row>
    <row r="72" spans="1:8" ht="16.5" customHeight="1">
      <c r="A72" s="1418" t="s">
        <v>228</v>
      </c>
      <c r="B72" s="1380" t="s">
        <v>92</v>
      </c>
      <c r="C72" s="180" t="s">
        <v>208</v>
      </c>
      <c r="D72" s="661"/>
      <c r="E72" s="183"/>
      <c r="F72" s="585">
        <f t="shared" si="1"/>
        <v>0</v>
      </c>
      <c r="G72" s="680"/>
      <c r="H72" s="43"/>
    </row>
    <row r="73" spans="1:8" ht="16.5" customHeight="1">
      <c r="A73" s="1418"/>
      <c r="B73" s="1380"/>
      <c r="C73" s="493" t="s">
        <v>92</v>
      </c>
      <c r="D73" s="270"/>
      <c r="E73" s="551"/>
      <c r="F73" s="42">
        <f t="shared" si="1"/>
        <v>0</v>
      </c>
      <c r="G73" s="196"/>
      <c r="H73" s="43"/>
    </row>
    <row r="74" spans="1:8" ht="16.5" customHeight="1">
      <c r="A74" s="1419"/>
      <c r="B74" s="1381"/>
      <c r="C74" s="175" t="s">
        <v>246</v>
      </c>
      <c r="D74" s="50"/>
      <c r="E74" s="81"/>
      <c r="F74" s="42">
        <f t="shared" si="1"/>
        <v>0</v>
      </c>
      <c r="G74" s="196"/>
      <c r="H74" s="43"/>
    </row>
    <row r="75" spans="1:8">
      <c r="A75" s="1420"/>
      <c r="B75" s="1723" t="s">
        <v>62</v>
      </c>
      <c r="C75" s="1724"/>
      <c r="D75" s="77">
        <f>SUM(D72:D74)</f>
        <v>0</v>
      </c>
      <c r="E75" s="809">
        <f>SUM(E72:E74)</f>
        <v>0</v>
      </c>
      <c r="F75" s="46">
        <f t="shared" si="1"/>
        <v>0</v>
      </c>
      <c r="G75" s="269"/>
      <c r="H75" s="48"/>
    </row>
    <row r="76" spans="1:8">
      <c r="A76" s="1395" t="s">
        <v>91</v>
      </c>
      <c r="B76" s="1398" t="s">
        <v>87</v>
      </c>
      <c r="C76" s="586" t="s">
        <v>64</v>
      </c>
      <c r="D76" s="74"/>
      <c r="E76" s="829"/>
      <c r="F76" s="75">
        <f t="shared" si="1"/>
        <v>0</v>
      </c>
      <c r="G76" s="438"/>
      <c r="H76" s="83"/>
    </row>
    <row r="77" spans="1:8">
      <c r="A77" s="1396"/>
      <c r="B77" s="1399"/>
      <c r="C77" s="646" t="s">
        <v>199</v>
      </c>
      <c r="D77" s="267"/>
      <c r="E77" s="818"/>
      <c r="F77" s="70">
        <f t="shared" si="1"/>
        <v>0</v>
      </c>
      <c r="G77" s="264"/>
      <c r="H77" s="283"/>
    </row>
    <row r="78" spans="1:8">
      <c r="A78" s="1396"/>
      <c r="B78" s="1399"/>
      <c r="C78" s="646" t="s">
        <v>90</v>
      </c>
      <c r="D78" s="267"/>
      <c r="E78" s="818"/>
      <c r="F78" s="70">
        <f t="shared" si="1"/>
        <v>0</v>
      </c>
      <c r="G78" s="264"/>
      <c r="H78" s="283"/>
    </row>
    <row r="79" spans="1:8">
      <c r="A79" s="1396"/>
      <c r="B79" s="1399"/>
      <c r="C79" s="273" t="s">
        <v>69</v>
      </c>
      <c r="D79" s="50"/>
      <c r="E79" s="803"/>
      <c r="F79" s="70">
        <f t="shared" si="1"/>
        <v>0</v>
      </c>
      <c r="G79" s="264"/>
      <c r="H79" s="87"/>
    </row>
    <row r="80" spans="1:8">
      <c r="A80" s="1396"/>
      <c r="B80" s="1399"/>
      <c r="C80" s="273" t="s">
        <v>217</v>
      </c>
      <c r="D80" s="50"/>
      <c r="E80" s="803"/>
      <c r="F80" s="70">
        <f t="shared" si="1"/>
        <v>0</v>
      </c>
      <c r="G80" s="264"/>
      <c r="H80" s="87"/>
    </row>
    <row r="81" spans="1:8">
      <c r="A81" s="1396"/>
      <c r="B81" s="1752"/>
      <c r="C81" s="272" t="s">
        <v>93</v>
      </c>
      <c r="D81" s="70">
        <f>SUM(D76:D80)</f>
        <v>0</v>
      </c>
      <c r="E81" s="819">
        <f>SUM(E76:E80)</f>
        <v>0</v>
      </c>
      <c r="F81" s="70">
        <f t="shared" si="1"/>
        <v>0</v>
      </c>
      <c r="G81" s="264"/>
      <c r="H81" s="87"/>
    </row>
    <row r="82" spans="1:8" ht="12" customHeight="1">
      <c r="A82" s="1396"/>
      <c r="B82" s="1753" t="s">
        <v>91</v>
      </c>
      <c r="C82" s="648" t="s">
        <v>191</v>
      </c>
      <c r="D82" s="50"/>
      <c r="E82" s="803"/>
      <c r="F82" s="70">
        <f t="shared" si="1"/>
        <v>0</v>
      </c>
      <c r="G82" s="264"/>
      <c r="H82" s="87"/>
    </row>
    <row r="83" spans="1:8" ht="12" customHeight="1">
      <c r="A83" s="1396"/>
      <c r="B83" s="1402"/>
      <c r="C83" s="648" t="s">
        <v>98</v>
      </c>
      <c r="D83" s="50"/>
      <c r="E83" s="803"/>
      <c r="F83" s="70">
        <f t="shared" si="1"/>
        <v>0</v>
      </c>
      <c r="G83" s="264"/>
      <c r="H83" s="87"/>
    </row>
    <row r="84" spans="1:8" ht="12" customHeight="1">
      <c r="A84" s="1396"/>
      <c r="B84" s="1402"/>
      <c r="C84" s="648" t="s">
        <v>115</v>
      </c>
      <c r="D84" s="50"/>
      <c r="E84" s="803"/>
      <c r="F84" s="70">
        <f t="shared" ref="F84:F112" si="2">E84-D84</f>
        <v>0</v>
      </c>
      <c r="G84" s="264"/>
      <c r="H84" s="87"/>
    </row>
    <row r="85" spans="1:8" ht="12" customHeight="1">
      <c r="A85" s="1396"/>
      <c r="B85" s="1402"/>
      <c r="C85" s="648" t="s">
        <v>240</v>
      </c>
      <c r="D85" s="50"/>
      <c r="E85" s="803"/>
      <c r="F85" s="70">
        <f t="shared" si="2"/>
        <v>0</v>
      </c>
      <c r="G85" s="264"/>
      <c r="H85" s="87"/>
    </row>
    <row r="86" spans="1:8" ht="12" customHeight="1">
      <c r="A86" s="1396"/>
      <c r="B86" s="1402"/>
      <c r="C86" s="648" t="s">
        <v>110</v>
      </c>
      <c r="D86" s="50"/>
      <c r="E86" s="803"/>
      <c r="F86" s="70">
        <f t="shared" si="2"/>
        <v>0</v>
      </c>
      <c r="G86" s="264"/>
      <c r="H86" s="87"/>
    </row>
    <row r="87" spans="1:8" ht="12" customHeight="1">
      <c r="A87" s="1396"/>
      <c r="B87" s="1402"/>
      <c r="C87" s="648" t="s">
        <v>249</v>
      </c>
      <c r="D87" s="50"/>
      <c r="E87" s="803"/>
      <c r="F87" s="70">
        <f t="shared" si="2"/>
        <v>0</v>
      </c>
      <c r="G87" s="264"/>
      <c r="H87" s="87"/>
    </row>
    <row r="88" spans="1:8" ht="18.75" customHeight="1">
      <c r="A88" s="1396"/>
      <c r="B88" s="1402"/>
      <c r="C88" s="271" t="s">
        <v>104</v>
      </c>
      <c r="D88" s="50"/>
      <c r="E88" s="803"/>
      <c r="F88" s="70">
        <f t="shared" si="2"/>
        <v>0</v>
      </c>
      <c r="G88" s="264" t="e">
        <f>F88/D88*100%</f>
        <v>#DIV/0!</v>
      </c>
      <c r="H88" s="87"/>
    </row>
    <row r="89" spans="1:8" ht="12" customHeight="1">
      <c r="A89" s="1396"/>
      <c r="B89" s="1402"/>
      <c r="C89" s="648" t="s">
        <v>239</v>
      </c>
      <c r="D89" s="50"/>
      <c r="E89" s="803"/>
      <c r="F89" s="70">
        <f t="shared" si="2"/>
        <v>0</v>
      </c>
      <c r="G89" s="264"/>
      <c r="H89" s="87"/>
    </row>
    <row r="90" spans="1:8" ht="12" customHeight="1">
      <c r="A90" s="1396"/>
      <c r="B90" s="1402"/>
      <c r="C90" s="648" t="s">
        <v>188</v>
      </c>
      <c r="D90" s="50"/>
      <c r="E90" s="803"/>
      <c r="F90" s="70">
        <f t="shared" si="2"/>
        <v>0</v>
      </c>
      <c r="G90" s="264"/>
      <c r="H90" s="87"/>
    </row>
    <row r="91" spans="1:8" ht="12" customHeight="1">
      <c r="A91" s="1396"/>
      <c r="B91" s="1402"/>
      <c r="C91" s="648" t="s">
        <v>194</v>
      </c>
      <c r="D91" s="50"/>
      <c r="E91" s="803"/>
      <c r="F91" s="70">
        <f t="shared" si="2"/>
        <v>0</v>
      </c>
      <c r="G91" s="264"/>
      <c r="H91" s="87"/>
    </row>
    <row r="92" spans="1:8" ht="12" customHeight="1">
      <c r="A92" s="1396"/>
      <c r="B92" s="1402"/>
      <c r="C92" s="648" t="s">
        <v>203</v>
      </c>
      <c r="D92" s="50"/>
      <c r="E92" s="803"/>
      <c r="F92" s="70">
        <f t="shared" si="2"/>
        <v>0</v>
      </c>
      <c r="G92" s="264"/>
      <c r="H92" s="87"/>
    </row>
    <row r="93" spans="1:8" ht="12" customHeight="1">
      <c r="A93" s="1396"/>
      <c r="B93" s="1402"/>
      <c r="C93" s="648" t="s">
        <v>179</v>
      </c>
      <c r="D93" s="50"/>
      <c r="E93" s="803"/>
      <c r="F93" s="70">
        <f t="shared" si="2"/>
        <v>0</v>
      </c>
      <c r="G93" s="264"/>
      <c r="H93" s="87"/>
    </row>
    <row r="94" spans="1:8" ht="12" customHeight="1">
      <c r="A94" s="1396"/>
      <c r="B94" s="1402"/>
      <c r="C94" s="648" t="s">
        <v>214</v>
      </c>
      <c r="D94" s="50"/>
      <c r="E94" s="803"/>
      <c r="F94" s="70">
        <f t="shared" si="2"/>
        <v>0</v>
      </c>
      <c r="G94" s="264"/>
      <c r="H94" s="87"/>
    </row>
    <row r="95" spans="1:8" ht="12" customHeight="1">
      <c r="A95" s="1396"/>
      <c r="B95" s="1402"/>
      <c r="C95" s="648" t="s">
        <v>108</v>
      </c>
      <c r="D95" s="50"/>
      <c r="E95" s="803"/>
      <c r="F95" s="70">
        <f t="shared" si="2"/>
        <v>0</v>
      </c>
      <c r="G95" s="264"/>
      <c r="H95" s="87"/>
    </row>
    <row r="96" spans="1:8" ht="12" customHeight="1">
      <c r="A96" s="1396"/>
      <c r="B96" s="1402"/>
      <c r="C96" s="648" t="s">
        <v>225</v>
      </c>
      <c r="D96" s="50"/>
      <c r="E96" s="803"/>
      <c r="F96" s="70">
        <f t="shared" si="2"/>
        <v>0</v>
      </c>
      <c r="G96" s="264"/>
      <c r="H96" s="87"/>
    </row>
    <row r="97" spans="1:8" ht="12" customHeight="1">
      <c r="A97" s="1396"/>
      <c r="B97" s="1402"/>
      <c r="C97" s="648" t="s">
        <v>101</v>
      </c>
      <c r="D97" s="50"/>
      <c r="E97" s="803"/>
      <c r="F97" s="70">
        <f t="shared" si="2"/>
        <v>0</v>
      </c>
      <c r="G97" s="264"/>
      <c r="H97" s="87"/>
    </row>
    <row r="98" spans="1:8" ht="12" customHeight="1">
      <c r="A98" s="1396"/>
      <c r="B98" s="1402"/>
      <c r="C98" s="648" t="s">
        <v>100</v>
      </c>
      <c r="D98" s="50"/>
      <c r="E98" s="803"/>
      <c r="F98" s="70">
        <f t="shared" si="2"/>
        <v>0</v>
      </c>
      <c r="G98" s="264"/>
      <c r="H98" s="87"/>
    </row>
    <row r="99" spans="1:8" ht="12" customHeight="1">
      <c r="A99" s="1396"/>
      <c r="B99" s="1402"/>
      <c r="C99" s="648" t="s">
        <v>222</v>
      </c>
      <c r="D99" s="50"/>
      <c r="E99" s="803"/>
      <c r="F99" s="70">
        <f t="shared" si="2"/>
        <v>0</v>
      </c>
      <c r="G99" s="264"/>
      <c r="H99" s="87"/>
    </row>
    <row r="100" spans="1:8" ht="12" customHeight="1">
      <c r="A100" s="1396"/>
      <c r="B100" s="1402"/>
      <c r="C100" s="648" t="s">
        <v>213</v>
      </c>
      <c r="D100" s="50"/>
      <c r="E100" s="803"/>
      <c r="F100" s="70">
        <f t="shared" si="2"/>
        <v>0</v>
      </c>
      <c r="G100" s="264"/>
      <c r="H100" s="87"/>
    </row>
    <row r="101" spans="1:8" ht="12" customHeight="1">
      <c r="A101" s="1396"/>
      <c r="B101" s="1402"/>
      <c r="C101" s="648" t="s">
        <v>111</v>
      </c>
      <c r="D101" s="50"/>
      <c r="E101" s="803"/>
      <c r="F101" s="70">
        <f t="shared" si="2"/>
        <v>0</v>
      </c>
      <c r="G101" s="264"/>
      <c r="H101" s="87"/>
    </row>
    <row r="102" spans="1:8" ht="12" customHeight="1">
      <c r="A102" s="1396"/>
      <c r="B102" s="1402"/>
      <c r="C102" s="648" t="s">
        <v>182</v>
      </c>
      <c r="D102" s="50"/>
      <c r="E102" s="803"/>
      <c r="F102" s="70">
        <f t="shared" si="2"/>
        <v>0</v>
      </c>
      <c r="G102" s="264"/>
      <c r="H102" s="87"/>
    </row>
    <row r="103" spans="1:8" ht="12" customHeight="1">
      <c r="A103" s="1396"/>
      <c r="B103" s="1402"/>
      <c r="C103" s="648" t="s">
        <v>224</v>
      </c>
      <c r="D103" s="50"/>
      <c r="E103" s="803"/>
      <c r="F103" s="70">
        <f t="shared" si="2"/>
        <v>0</v>
      </c>
      <c r="G103" s="264"/>
      <c r="H103" s="87"/>
    </row>
    <row r="104" spans="1:8">
      <c r="A104" s="1396"/>
      <c r="B104" s="1403"/>
      <c r="C104" s="491" t="s">
        <v>93</v>
      </c>
      <c r="D104" s="522">
        <f>SUM(D82:D103)</f>
        <v>0</v>
      </c>
      <c r="E104" s="812">
        <f>SUM(E82:E103)</f>
        <v>0</v>
      </c>
      <c r="F104" s="522">
        <f t="shared" si="2"/>
        <v>0</v>
      </c>
      <c r="G104" s="676" t="e">
        <f>F104/D104*100</f>
        <v>#DIV/0!</v>
      </c>
      <c r="H104" s="85"/>
    </row>
    <row r="105" spans="1:8">
      <c r="A105" s="1397"/>
      <c r="B105" s="1754" t="s">
        <v>62</v>
      </c>
      <c r="C105" s="1754"/>
      <c r="D105" s="653">
        <f>SUM(D81,D104)</f>
        <v>0</v>
      </c>
      <c r="E105" s="813">
        <f>SUM(E81,E104)</f>
        <v>0</v>
      </c>
      <c r="F105" s="523">
        <f t="shared" si="2"/>
        <v>0</v>
      </c>
      <c r="G105" s="681" t="e">
        <f>F105/D105*100</f>
        <v>#DIV/0!</v>
      </c>
      <c r="H105" s="576"/>
    </row>
    <row r="106" spans="1:8">
      <c r="A106" s="1396" t="s">
        <v>68</v>
      </c>
      <c r="B106" s="244" t="s">
        <v>68</v>
      </c>
      <c r="C106" s="265" t="s">
        <v>68</v>
      </c>
      <c r="D106" s="814"/>
      <c r="E106" s="81"/>
      <c r="F106" s="42">
        <f t="shared" si="2"/>
        <v>0</v>
      </c>
      <c r="G106" s="196"/>
      <c r="H106" s="43"/>
    </row>
    <row r="107" spans="1:8">
      <c r="A107" s="1397"/>
      <c r="B107" s="1479" t="s">
        <v>62</v>
      </c>
      <c r="C107" s="1480"/>
      <c r="D107" s="77">
        <f>D106</f>
        <v>0</v>
      </c>
      <c r="E107" s="809">
        <f>E106</f>
        <v>0</v>
      </c>
      <c r="F107" s="187">
        <f t="shared" si="2"/>
        <v>0</v>
      </c>
      <c r="G107" s="195"/>
      <c r="H107" s="48"/>
    </row>
    <row r="108" spans="1:8">
      <c r="A108" s="1378" t="s">
        <v>116</v>
      </c>
      <c r="B108" s="1380" t="s">
        <v>116</v>
      </c>
      <c r="C108" s="180" t="s">
        <v>58</v>
      </c>
      <c r="D108" s="815"/>
      <c r="E108" s="260"/>
      <c r="F108" s="186">
        <f t="shared" si="2"/>
        <v>0</v>
      </c>
      <c r="G108" s="148"/>
      <c r="H108" s="45"/>
    </row>
    <row r="109" spans="1:8">
      <c r="A109" s="1378"/>
      <c r="B109" s="1381"/>
      <c r="C109" s="175" t="s">
        <v>59</v>
      </c>
      <c r="D109" s="800"/>
      <c r="E109" s="81"/>
      <c r="F109" s="42">
        <f t="shared" si="2"/>
        <v>0</v>
      </c>
      <c r="G109" s="148" t="e">
        <f>F109/D109*100%</f>
        <v>#DIV/0!</v>
      </c>
      <c r="H109" s="43"/>
    </row>
    <row r="110" spans="1:8">
      <c r="A110" s="1749"/>
      <c r="B110" s="1715" t="s">
        <v>62</v>
      </c>
      <c r="C110" s="1716"/>
      <c r="D110" s="826">
        <f>SUM(D108:D109)</f>
        <v>0</v>
      </c>
      <c r="E110" s="820">
        <f>SUM(E108:E109)</f>
        <v>0</v>
      </c>
      <c r="F110" s="187">
        <f t="shared" si="2"/>
        <v>0</v>
      </c>
      <c r="G110" s="152" t="e">
        <f>F110/D110*100</f>
        <v>#DIV/0!</v>
      </c>
      <c r="H110" s="48"/>
    </row>
    <row r="111" spans="1:8">
      <c r="A111" s="181" t="s">
        <v>153</v>
      </c>
      <c r="B111" s="182" t="s">
        <v>153</v>
      </c>
      <c r="C111" s="266" t="s">
        <v>160</v>
      </c>
      <c r="D111" s="786"/>
      <c r="E111" s="261"/>
      <c r="F111" s="151">
        <f t="shared" si="2"/>
        <v>0</v>
      </c>
      <c r="G111" s="197"/>
      <c r="H111" s="156"/>
    </row>
    <row r="112" spans="1:8">
      <c r="A112" s="1495" t="s">
        <v>60</v>
      </c>
      <c r="B112" s="1496"/>
      <c r="C112" s="1497"/>
      <c r="D112" s="827">
        <f>SUM(D71,D75,D105,D107,D110,D111)</f>
        <v>0</v>
      </c>
      <c r="E112" s="821">
        <f>SUM(E71,E75,E105,E107,E110,E111)</f>
        <v>0</v>
      </c>
      <c r="F112" s="331">
        <f t="shared" si="2"/>
        <v>0</v>
      </c>
      <c r="G112" s="526" t="e">
        <f>F112/D112*100</f>
        <v>#DIV/0!</v>
      </c>
      <c r="H112" s="82"/>
    </row>
  </sheetData>
  <mergeCells count="60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H49"/>
    <mergeCell ref="A50:C50"/>
    <mergeCell ref="D50:D51"/>
    <mergeCell ref="E50:E51"/>
    <mergeCell ref="F50:F51"/>
    <mergeCell ref="G50:G51"/>
    <mergeCell ref="H50:H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H2"/>
    <mergeCell ref="A3:H4"/>
    <mergeCell ref="A5:H5"/>
    <mergeCell ref="A6:C6"/>
    <mergeCell ref="D6:D7"/>
    <mergeCell ref="E6:E7"/>
    <mergeCell ref="F6:F7"/>
    <mergeCell ref="G6:G7"/>
    <mergeCell ref="H6:H7"/>
  </mergeCells>
  <phoneticPr fontId="23" type="noConversion"/>
  <pageMargins left="0.69972223043441772" right="0.69972223043441772" top="0.75" bottom="0.75" header="0.30000001192092896" footer="0.30000001192092896"/>
  <pageSetup paperSize="9" orientation="portrait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800080"/>
  </sheetPr>
  <dimension ref="A2:H112"/>
  <sheetViews>
    <sheetView topLeftCell="A40" zoomScaleNormal="100" zoomScaleSheetLayoutView="75" workbookViewId="0">
      <selection activeCell="J100" sqref="J100"/>
    </sheetView>
  </sheetViews>
  <sheetFormatPr defaultColWidth="8.58203125" defaultRowHeight="17"/>
  <cols>
    <col min="1" max="1" width="16.33203125" style="1" customWidth="1"/>
    <col min="2" max="2" width="12.08203125" style="1" customWidth="1"/>
    <col min="3" max="3" width="21.25" style="1" customWidth="1"/>
    <col min="4" max="4" width="18.83203125" style="1" customWidth="1"/>
    <col min="5" max="5" width="21.83203125" style="1" customWidth="1"/>
    <col min="6" max="6" width="18.75" style="1" customWidth="1"/>
    <col min="7" max="7" width="13.75" style="1" customWidth="1"/>
    <col min="8" max="8" width="49.25" style="1" customWidth="1"/>
  </cols>
  <sheetData>
    <row r="2" spans="1:8" ht="29.25" customHeight="1">
      <c r="A2" s="1745" t="s">
        <v>262</v>
      </c>
      <c r="B2" s="1746"/>
      <c r="C2" s="1746"/>
      <c r="D2" s="1746"/>
      <c r="E2" s="1746"/>
      <c r="F2" s="1746"/>
      <c r="G2" s="1746"/>
      <c r="H2" s="1746"/>
    </row>
    <row r="3" spans="1:8">
      <c r="A3" s="1611" t="s">
        <v>2</v>
      </c>
      <c r="B3" s="1611"/>
      <c r="C3" s="1611"/>
      <c r="D3" s="1611"/>
      <c r="E3" s="1611"/>
      <c r="F3" s="1611"/>
      <c r="G3" s="1611"/>
      <c r="H3" s="1611"/>
    </row>
    <row r="4" spans="1:8">
      <c r="A4" s="1611"/>
      <c r="B4" s="1611"/>
      <c r="C4" s="1611"/>
      <c r="D4" s="1611"/>
      <c r="E4" s="1611"/>
      <c r="F4" s="1611"/>
      <c r="G4" s="1611"/>
      <c r="H4" s="1611"/>
    </row>
    <row r="5" spans="1:8">
      <c r="A5" s="1747" t="s">
        <v>45</v>
      </c>
      <c r="B5" s="1747"/>
      <c r="C5" s="1747"/>
      <c r="D5" s="1747"/>
      <c r="E5" s="1747"/>
      <c r="F5" s="1747"/>
      <c r="G5" s="1747"/>
      <c r="H5" s="1747"/>
    </row>
    <row r="6" spans="1:8" ht="17.5" customHeight="1">
      <c r="A6" s="1407" t="s">
        <v>75</v>
      </c>
      <c r="B6" s="1408"/>
      <c r="C6" s="1408"/>
      <c r="D6" s="1367" t="s">
        <v>234</v>
      </c>
      <c r="E6" s="1367" t="s">
        <v>21</v>
      </c>
      <c r="F6" s="1367" t="s">
        <v>236</v>
      </c>
      <c r="G6" s="1369" t="s">
        <v>163</v>
      </c>
      <c r="H6" s="1371" t="s">
        <v>147</v>
      </c>
    </row>
    <row r="7" spans="1:8" ht="18" customHeight="1">
      <c r="A7" s="88" t="s">
        <v>71</v>
      </c>
      <c r="B7" s="154" t="s">
        <v>61</v>
      </c>
      <c r="C7" s="154" t="s">
        <v>73</v>
      </c>
      <c r="D7" s="1368"/>
      <c r="E7" s="1368"/>
      <c r="F7" s="1368"/>
      <c r="G7" s="1370"/>
      <c r="H7" s="1372"/>
    </row>
    <row r="8" spans="1:8" ht="25.5" customHeight="1">
      <c r="A8" s="1467" t="s">
        <v>18</v>
      </c>
      <c r="B8" s="1402" t="s">
        <v>95</v>
      </c>
      <c r="C8" s="355" t="s">
        <v>105</v>
      </c>
      <c r="D8" s="279"/>
      <c r="E8" s="279"/>
      <c r="F8" s="286">
        <f t="shared" ref="F8:F48" si="0">E8-D8</f>
        <v>0</v>
      </c>
      <c r="G8" s="280"/>
      <c r="H8" s="324"/>
    </row>
    <row r="9" spans="1:8" ht="25.5" customHeight="1">
      <c r="A9" s="1467"/>
      <c r="B9" s="1402"/>
      <c r="C9" s="356" t="s">
        <v>185</v>
      </c>
      <c r="D9" s="274"/>
      <c r="E9" s="274"/>
      <c r="F9" s="286">
        <f t="shared" si="0"/>
        <v>0</v>
      </c>
      <c r="G9" s="277"/>
      <c r="H9" s="325"/>
    </row>
    <row r="10" spans="1:8" ht="25.5" customHeight="1">
      <c r="A10" s="1467"/>
      <c r="B10" s="1402"/>
      <c r="C10" s="356" t="s">
        <v>173</v>
      </c>
      <c r="D10" s="274"/>
      <c r="E10" s="274"/>
      <c r="F10" s="286">
        <f t="shared" si="0"/>
        <v>0</v>
      </c>
      <c r="G10" s="277"/>
      <c r="H10" s="325"/>
    </row>
    <row r="11" spans="1:8" ht="25.5" customHeight="1">
      <c r="A11" s="1467"/>
      <c r="B11" s="1402"/>
      <c r="C11" s="356" t="s">
        <v>176</v>
      </c>
      <c r="D11" s="274"/>
      <c r="E11" s="274"/>
      <c r="F11" s="286">
        <f t="shared" si="0"/>
        <v>0</v>
      </c>
      <c r="G11" s="277"/>
      <c r="H11" s="325"/>
    </row>
    <row r="12" spans="1:8" ht="25.5" customHeight="1">
      <c r="A12" s="1467"/>
      <c r="B12" s="1380"/>
      <c r="C12" s="356" t="s">
        <v>158</v>
      </c>
      <c r="D12" s="274"/>
      <c r="E12" s="274"/>
      <c r="F12" s="286">
        <f t="shared" si="0"/>
        <v>0</v>
      </c>
      <c r="G12" s="277"/>
      <c r="H12" s="325"/>
    </row>
    <row r="13" spans="1:8" ht="17.5">
      <c r="A13" s="1468"/>
      <c r="B13" s="1475" t="s">
        <v>62</v>
      </c>
      <c r="C13" s="1475"/>
      <c r="D13" s="275">
        <f>SUM(D8:D12)</f>
        <v>0</v>
      </c>
      <c r="E13" s="275">
        <f>SUM(E8:E12)</f>
        <v>0</v>
      </c>
      <c r="F13" s="287">
        <f t="shared" si="0"/>
        <v>0</v>
      </c>
      <c r="G13" s="278"/>
      <c r="H13" s="326"/>
    </row>
    <row r="14" spans="1:8" ht="20.25" customHeight="1">
      <c r="A14" s="1514" t="s">
        <v>126</v>
      </c>
      <c r="B14" s="1402" t="s">
        <v>126</v>
      </c>
      <c r="C14" s="355" t="s">
        <v>114</v>
      </c>
      <c r="D14" s="279"/>
      <c r="E14" s="279"/>
      <c r="F14" s="286">
        <f t="shared" si="0"/>
        <v>0</v>
      </c>
      <c r="G14" s="280"/>
      <c r="H14" s="327"/>
    </row>
    <row r="15" spans="1:8" ht="20.25" customHeight="1">
      <c r="A15" s="1514"/>
      <c r="B15" s="1402"/>
      <c r="C15" s="356" t="s">
        <v>97</v>
      </c>
      <c r="D15" s="274"/>
      <c r="E15" s="274"/>
      <c r="F15" s="286">
        <f t="shared" si="0"/>
        <v>0</v>
      </c>
      <c r="G15" s="277"/>
      <c r="H15" s="328"/>
    </row>
    <row r="16" spans="1:8" ht="20.25" customHeight="1">
      <c r="A16" s="1514"/>
      <c r="B16" s="1402"/>
      <c r="C16" s="356" t="s">
        <v>102</v>
      </c>
      <c r="D16" s="274"/>
      <c r="E16" s="274"/>
      <c r="F16" s="286">
        <f t="shared" si="0"/>
        <v>0</v>
      </c>
      <c r="G16" s="277"/>
      <c r="H16" s="328"/>
    </row>
    <row r="17" spans="1:8" ht="20.25" customHeight="1">
      <c r="A17" s="1514"/>
      <c r="B17" s="1402"/>
      <c r="C17" s="356" t="s">
        <v>94</v>
      </c>
      <c r="D17" s="274"/>
      <c r="E17" s="274"/>
      <c r="F17" s="286">
        <f t="shared" si="0"/>
        <v>0</v>
      </c>
      <c r="G17" s="277"/>
      <c r="H17" s="328"/>
    </row>
    <row r="18" spans="1:8" ht="20.25" customHeight="1">
      <c r="A18" s="1514"/>
      <c r="B18" s="1402"/>
      <c r="C18" s="355" t="s">
        <v>171</v>
      </c>
      <c r="D18" s="274"/>
      <c r="E18" s="274"/>
      <c r="F18" s="286">
        <f t="shared" si="0"/>
        <v>0</v>
      </c>
      <c r="G18" s="277"/>
      <c r="H18" s="325"/>
    </row>
    <row r="19" spans="1:8" ht="20.25" customHeight="1">
      <c r="A19" s="1514"/>
      <c r="B19" s="1402"/>
      <c r="C19" s="175" t="s">
        <v>189</v>
      </c>
      <c r="D19" s="274"/>
      <c r="E19" s="274"/>
      <c r="F19" s="286">
        <f t="shared" si="0"/>
        <v>0</v>
      </c>
      <c r="G19" s="277"/>
      <c r="H19" s="325"/>
    </row>
    <row r="20" spans="1:8" ht="20.25" customHeight="1">
      <c r="A20" s="1514"/>
      <c r="B20" s="1402"/>
      <c r="C20" s="175" t="s">
        <v>186</v>
      </c>
      <c r="D20" s="274"/>
      <c r="E20" s="274"/>
      <c r="F20" s="286">
        <f t="shared" si="0"/>
        <v>0</v>
      </c>
      <c r="G20" s="277"/>
      <c r="H20" s="325"/>
    </row>
    <row r="21" spans="1:8" ht="20.25" customHeight="1">
      <c r="A21" s="1514"/>
      <c r="B21" s="1380"/>
      <c r="C21" s="175" t="s">
        <v>202</v>
      </c>
      <c r="D21" s="69"/>
      <c r="E21" s="41"/>
      <c r="F21" s="42">
        <f t="shared" si="0"/>
        <v>0</v>
      </c>
      <c r="G21" s="148"/>
      <c r="H21" s="43"/>
    </row>
    <row r="22" spans="1:8">
      <c r="A22" s="1741"/>
      <c r="B22" s="1516" t="s">
        <v>62</v>
      </c>
      <c r="C22" s="1517"/>
      <c r="D22" s="46">
        <f>SUM(D14:D21)</f>
        <v>0</v>
      </c>
      <c r="E22" s="46">
        <f>SUM(E14:E21)</f>
        <v>0</v>
      </c>
      <c r="F22" s="151">
        <f t="shared" si="0"/>
        <v>0</v>
      </c>
      <c r="G22" s="152"/>
      <c r="H22" s="47"/>
    </row>
    <row r="23" spans="1:8" ht="19.5" customHeight="1">
      <c r="A23" s="1469" t="s">
        <v>211</v>
      </c>
      <c r="B23" s="1401" t="s">
        <v>211</v>
      </c>
      <c r="C23" s="176" t="s">
        <v>187</v>
      </c>
      <c r="D23" s="74"/>
      <c r="E23" s="75"/>
      <c r="F23" s="189">
        <f t="shared" si="0"/>
        <v>0</v>
      </c>
      <c r="G23" s="192"/>
      <c r="H23" s="83"/>
    </row>
    <row r="24" spans="1:8" ht="19.5" customHeight="1">
      <c r="A24" s="1470"/>
      <c r="B24" s="1402"/>
      <c r="C24" s="356" t="s">
        <v>130</v>
      </c>
      <c r="D24" s="50"/>
      <c r="E24" s="70"/>
      <c r="F24" s="190">
        <f t="shared" si="0"/>
        <v>0</v>
      </c>
      <c r="G24" s="193" t="e">
        <f>F24/D24*100%</f>
        <v>#DIV/0!</v>
      </c>
      <c r="H24" s="84"/>
    </row>
    <row r="25" spans="1:8" ht="19.5" customHeight="1">
      <c r="A25" s="1470"/>
      <c r="B25" s="1402"/>
      <c r="C25" s="356" t="s">
        <v>145</v>
      </c>
      <c r="D25" s="50"/>
      <c r="E25" s="70"/>
      <c r="F25" s="190">
        <f t="shared" si="0"/>
        <v>0</v>
      </c>
      <c r="G25" s="193" t="e">
        <f>F25/D25*100%</f>
        <v>#DIV/0!</v>
      </c>
      <c r="H25" s="84"/>
    </row>
    <row r="26" spans="1:8" ht="19.5" customHeight="1">
      <c r="A26" s="1470"/>
      <c r="B26" s="1380"/>
      <c r="C26" s="356" t="s">
        <v>157</v>
      </c>
      <c r="D26" s="50"/>
      <c r="E26" s="70"/>
      <c r="F26" s="190">
        <f t="shared" si="0"/>
        <v>0</v>
      </c>
      <c r="G26" s="193" t="e">
        <f>F26/D26*100%</f>
        <v>#DIV/0!</v>
      </c>
      <c r="H26" s="84"/>
    </row>
    <row r="27" spans="1:8">
      <c r="A27" s="1471"/>
      <c r="B27" s="1464" t="s">
        <v>62</v>
      </c>
      <c r="C27" s="1499"/>
      <c r="D27" s="522">
        <f>SUM(D23:D26)</f>
        <v>0</v>
      </c>
      <c r="E27" s="522">
        <f>SUM(E23:E26)</f>
        <v>0</v>
      </c>
      <c r="F27" s="652">
        <f t="shared" si="0"/>
        <v>0</v>
      </c>
      <c r="G27" s="673" t="e">
        <f>F27/D27*100</f>
        <v>#DIV/0!</v>
      </c>
      <c r="H27" s="85"/>
    </row>
    <row r="28" spans="1:8" ht="37.5" customHeight="1">
      <c r="A28" s="1418" t="s">
        <v>170</v>
      </c>
      <c r="B28" s="1380" t="s">
        <v>170</v>
      </c>
      <c r="C28" s="180" t="s">
        <v>120</v>
      </c>
      <c r="D28" s="73"/>
      <c r="E28" s="73"/>
      <c r="F28" s="42">
        <f t="shared" si="0"/>
        <v>0</v>
      </c>
      <c r="G28" s="148" t="e">
        <f>F28/D28*100%</f>
        <v>#DIV/0!</v>
      </c>
      <c r="H28" s="694"/>
    </row>
    <row r="29" spans="1:8" ht="18.75" customHeight="1">
      <c r="A29" s="1419"/>
      <c r="B29" s="1381"/>
      <c r="C29" s="180" t="s">
        <v>140</v>
      </c>
      <c r="D29" s="69"/>
      <c r="E29" s="42"/>
      <c r="F29" s="42">
        <f t="shared" si="0"/>
        <v>0</v>
      </c>
      <c r="G29" s="148"/>
      <c r="H29" s="43"/>
    </row>
    <row r="30" spans="1:8">
      <c r="A30" s="1420"/>
      <c r="B30" s="1475" t="s">
        <v>62</v>
      </c>
      <c r="C30" s="1475"/>
      <c r="D30" s="542">
        <f>SUM(D28:D29)</f>
        <v>0</v>
      </c>
      <c r="E30" s="614">
        <f>SUM(E28:E29)</f>
        <v>0</v>
      </c>
      <c r="F30" s="614">
        <f t="shared" si="0"/>
        <v>0</v>
      </c>
      <c r="G30" s="575" t="e">
        <f>F30/D30*100%</f>
        <v>#DIV/0!</v>
      </c>
      <c r="H30" s="48"/>
    </row>
    <row r="31" spans="1:8" ht="21" customHeight="1">
      <c r="A31" s="1466" t="s">
        <v>192</v>
      </c>
      <c r="B31" s="1401" t="s">
        <v>192</v>
      </c>
      <c r="C31" s="176" t="s">
        <v>96</v>
      </c>
      <c r="D31" s="75"/>
      <c r="E31" s="73"/>
      <c r="F31" s="73">
        <f t="shared" si="0"/>
        <v>0</v>
      </c>
      <c r="G31" s="268"/>
      <c r="H31" s="83"/>
    </row>
    <row r="32" spans="1:8" ht="21" customHeight="1">
      <c r="A32" s="1467"/>
      <c r="B32" s="1380"/>
      <c r="C32" s="356" t="s">
        <v>144</v>
      </c>
      <c r="D32" s="70"/>
      <c r="E32" s="70"/>
      <c r="F32" s="70">
        <f t="shared" si="0"/>
        <v>0</v>
      </c>
      <c r="G32" s="264"/>
      <c r="H32" s="87"/>
    </row>
    <row r="33" spans="1:8">
      <c r="A33" s="1468"/>
      <c r="B33" s="357"/>
      <c r="C33" s="357" t="s">
        <v>62</v>
      </c>
      <c r="D33" s="77">
        <f>SUM(D31:D32)</f>
        <v>0</v>
      </c>
      <c r="E33" s="77">
        <f>SUM(E31:E32)</f>
        <v>0</v>
      </c>
      <c r="F33" s="46">
        <f t="shared" si="0"/>
        <v>0</v>
      </c>
      <c r="G33" s="276"/>
      <c r="H33" s="85"/>
    </row>
    <row r="34" spans="1:8" ht="18" customHeight="1">
      <c r="A34" s="364"/>
      <c r="B34" s="1402" t="s">
        <v>57</v>
      </c>
      <c r="C34" s="355" t="s">
        <v>142</v>
      </c>
      <c r="D34" s="73"/>
      <c r="E34" s="73"/>
      <c r="F34" s="46">
        <f t="shared" si="0"/>
        <v>0</v>
      </c>
      <c r="G34" s="276"/>
      <c r="H34" s="283"/>
    </row>
    <row r="35" spans="1:8" ht="18" customHeight="1">
      <c r="A35" s="1396" t="s">
        <v>57</v>
      </c>
      <c r="B35" s="1380"/>
      <c r="C35" s="175" t="s">
        <v>103</v>
      </c>
      <c r="D35" s="70"/>
      <c r="E35" s="50"/>
      <c r="F35" s="70">
        <f t="shared" si="0"/>
        <v>0</v>
      </c>
      <c r="G35" s="264"/>
      <c r="H35" s="87"/>
    </row>
    <row r="36" spans="1:8">
      <c r="A36" s="1397"/>
      <c r="B36" s="1509" t="s">
        <v>62</v>
      </c>
      <c r="C36" s="1510"/>
      <c r="D36" s="284">
        <f>SUM(D34:D35)</f>
        <v>0</v>
      </c>
      <c r="E36" s="284">
        <f>SUM(E34:E35)</f>
        <v>0</v>
      </c>
      <c r="F36" s="187">
        <f t="shared" si="0"/>
        <v>0</v>
      </c>
      <c r="G36" s="195"/>
      <c r="H36" s="48"/>
    </row>
    <row r="37" spans="1:8" ht="18" customHeight="1">
      <c r="A37" s="1395" t="s">
        <v>77</v>
      </c>
      <c r="B37" s="1401" t="s">
        <v>77</v>
      </c>
      <c r="C37" s="178" t="s">
        <v>123</v>
      </c>
      <c r="D37" s="72"/>
      <c r="E37" s="49"/>
      <c r="F37" s="42">
        <f t="shared" si="0"/>
        <v>0</v>
      </c>
      <c r="G37" s="148" t="e">
        <f>F37/D37*100%</f>
        <v>#DIV/0!</v>
      </c>
      <c r="H37" s="78"/>
    </row>
    <row r="38" spans="1:8" ht="18" customHeight="1">
      <c r="A38" s="1396"/>
      <c r="B38" s="1380"/>
      <c r="C38" s="648" t="s">
        <v>244</v>
      </c>
      <c r="D38" s="79"/>
      <c r="E38" s="151"/>
      <c r="F38" s="42">
        <f t="shared" si="0"/>
        <v>0</v>
      </c>
      <c r="G38" s="152" t="e">
        <f>F38/D38*100%</f>
        <v>#DIV/0!</v>
      </c>
      <c r="H38" s="282"/>
    </row>
    <row r="39" spans="1:8">
      <c r="A39" s="1397"/>
      <c r="B39" s="1479" t="s">
        <v>62</v>
      </c>
      <c r="C39" s="1480"/>
      <c r="D39" s="522">
        <f>SUM(D37:D38)</f>
        <v>0</v>
      </c>
      <c r="E39" s="522">
        <f>SUM(E37:E38)</f>
        <v>0</v>
      </c>
      <c r="F39" s="523">
        <f t="shared" si="0"/>
        <v>0</v>
      </c>
      <c r="G39" s="676" t="e">
        <f>F39/D39*100</f>
        <v>#DIV/0!</v>
      </c>
      <c r="H39" s="329"/>
    </row>
    <row r="40" spans="1:8" ht="21.75" customHeight="1">
      <c r="A40" s="1738" t="s">
        <v>86</v>
      </c>
      <c r="B40" s="1380" t="s">
        <v>86</v>
      </c>
      <c r="C40" s="641" t="s">
        <v>200</v>
      </c>
      <c r="D40" s="73"/>
      <c r="E40" s="267"/>
      <c r="F40" s="42">
        <f t="shared" si="0"/>
        <v>0</v>
      </c>
      <c r="G40" s="268"/>
      <c r="H40" s="283"/>
    </row>
    <row r="41" spans="1:8" ht="21.75" customHeight="1">
      <c r="A41" s="1738"/>
      <c r="B41" s="1380"/>
      <c r="C41" s="641" t="s">
        <v>231</v>
      </c>
      <c r="D41" s="70"/>
      <c r="E41" s="50"/>
      <c r="F41" s="42">
        <f t="shared" si="0"/>
        <v>0</v>
      </c>
      <c r="G41" s="264" t="e">
        <f>F41/D41*100%</f>
        <v>#DIV/0!</v>
      </c>
      <c r="H41" s="283"/>
    </row>
    <row r="42" spans="1:8" ht="21.75" customHeight="1">
      <c r="A42" s="1739"/>
      <c r="B42" s="1381"/>
      <c r="C42" s="356" t="s">
        <v>181</v>
      </c>
      <c r="D42" s="70"/>
      <c r="E42" s="50"/>
      <c r="F42" s="42">
        <f t="shared" si="0"/>
        <v>0</v>
      </c>
      <c r="G42" s="264"/>
      <c r="H42" s="87"/>
    </row>
    <row r="43" spans="1:8" ht="21.75" customHeight="1">
      <c r="A43" s="1739"/>
      <c r="B43" s="1381"/>
      <c r="C43" s="356" t="s">
        <v>207</v>
      </c>
      <c r="D43" s="70"/>
      <c r="E43" s="50"/>
      <c r="F43" s="42">
        <f t="shared" si="0"/>
        <v>0</v>
      </c>
      <c r="G43" s="264"/>
      <c r="H43" s="87"/>
    </row>
    <row r="44" spans="1:8">
      <c r="A44" s="1751"/>
      <c r="B44" s="1494" t="s">
        <v>62</v>
      </c>
      <c r="C44" s="1494"/>
      <c r="D44" s="654">
        <f>SUM(D40:D43)</f>
        <v>0</v>
      </c>
      <c r="E44" s="654">
        <f>SUM(E40:E43)</f>
        <v>0</v>
      </c>
      <c r="F44" s="655">
        <f t="shared" si="0"/>
        <v>0</v>
      </c>
      <c r="G44" s="675" t="e">
        <f>F44/D44*100</f>
        <v>#DIV/0!</v>
      </c>
      <c r="H44" s="87"/>
    </row>
    <row r="45" spans="1:8" ht="20.25" customHeight="1">
      <c r="A45" s="1419" t="s">
        <v>119</v>
      </c>
      <c r="B45" s="1381" t="s">
        <v>25</v>
      </c>
      <c r="C45" s="356" t="s">
        <v>183</v>
      </c>
      <c r="D45" s="70"/>
      <c r="E45" s="50"/>
      <c r="F45" s="42">
        <f t="shared" si="0"/>
        <v>0</v>
      </c>
      <c r="G45" s="264"/>
      <c r="H45" s="283"/>
    </row>
    <row r="46" spans="1:8" ht="20.25" customHeight="1">
      <c r="A46" s="1419"/>
      <c r="B46" s="1381"/>
      <c r="C46" s="356" t="s">
        <v>99</v>
      </c>
      <c r="D46" s="70"/>
      <c r="E46" s="50"/>
      <c r="F46" s="42">
        <f t="shared" si="0"/>
        <v>0</v>
      </c>
      <c r="G46" s="264"/>
      <c r="H46" s="87"/>
    </row>
    <row r="47" spans="1:8">
      <c r="A47" s="1734"/>
      <c r="B47" s="1494" t="s">
        <v>62</v>
      </c>
      <c r="C47" s="1494"/>
      <c r="D47" s="149">
        <f>SUM(D45:D46)</f>
        <v>0</v>
      </c>
      <c r="E47" s="149">
        <f>SUM(E45:E46)</f>
        <v>0</v>
      </c>
      <c r="F47" s="151">
        <f t="shared" si="0"/>
        <v>0</v>
      </c>
      <c r="G47" s="152"/>
      <c r="H47" s="153"/>
    </row>
    <row r="48" spans="1:8" s="672" customFormat="1">
      <c r="A48" s="1495" t="s">
        <v>60</v>
      </c>
      <c r="B48" s="1496"/>
      <c r="C48" s="1497"/>
      <c r="D48" s="331">
        <f>SUM(D22,D27,D30,D36,D39,D44,D47)</f>
        <v>0</v>
      </c>
      <c r="E48" s="331">
        <f>SUM(E22,E27,E30,E36,E39,E44,E47)</f>
        <v>0</v>
      </c>
      <c r="F48" s="331">
        <f t="shared" si="0"/>
        <v>0</v>
      </c>
      <c r="G48" s="526" t="e">
        <f>F48/D48*100%</f>
        <v>#DIV/0!</v>
      </c>
      <c r="H48" s="82"/>
    </row>
    <row r="49" spans="1:8">
      <c r="A49" s="1735" t="s">
        <v>0</v>
      </c>
      <c r="B49" s="1481"/>
      <c r="C49" s="1481"/>
      <c r="D49" s="1481"/>
      <c r="E49" s="1481"/>
      <c r="F49" s="1481"/>
      <c r="G49" s="1481"/>
      <c r="H49" s="1736"/>
    </row>
    <row r="50" spans="1:8" ht="17.5" customHeight="1">
      <c r="A50" s="1407" t="s">
        <v>75</v>
      </c>
      <c r="B50" s="1408"/>
      <c r="C50" s="1408"/>
      <c r="D50" s="1367" t="s">
        <v>234</v>
      </c>
      <c r="E50" s="1367" t="s">
        <v>21</v>
      </c>
      <c r="F50" s="1367" t="s">
        <v>236</v>
      </c>
      <c r="G50" s="1369" t="s">
        <v>163</v>
      </c>
      <c r="H50" s="1371" t="s">
        <v>147</v>
      </c>
    </row>
    <row r="51" spans="1:8" ht="18" customHeight="1">
      <c r="A51" s="88" t="s">
        <v>71</v>
      </c>
      <c r="B51" s="154" t="s">
        <v>61</v>
      </c>
      <c r="C51" s="154" t="s">
        <v>73</v>
      </c>
      <c r="D51" s="1368"/>
      <c r="E51" s="1368"/>
      <c r="F51" s="1368"/>
      <c r="G51" s="1370"/>
      <c r="H51" s="1372"/>
    </row>
    <row r="52" spans="1:8" ht="18" customHeight="1">
      <c r="A52" s="358" t="s">
        <v>78</v>
      </c>
      <c r="B52" s="1416" t="s">
        <v>65</v>
      </c>
      <c r="C52" s="539" t="s">
        <v>67</v>
      </c>
      <c r="D52" s="49"/>
      <c r="E52" s="49"/>
      <c r="F52" s="184">
        <f t="shared" ref="F52:F83" si="1">E52-D52</f>
        <v>0</v>
      </c>
      <c r="G52" s="436" t="e">
        <f>F52/D52*100%</f>
        <v>#DIV/0!</v>
      </c>
      <c r="H52" s="547"/>
    </row>
    <row r="53" spans="1:8" ht="18" customHeight="1">
      <c r="A53" s="366"/>
      <c r="B53" s="1381"/>
      <c r="C53" s="179" t="s">
        <v>88</v>
      </c>
      <c r="D53" s="41"/>
      <c r="E53" s="41"/>
      <c r="F53" s="42">
        <f t="shared" si="1"/>
        <v>0</v>
      </c>
      <c r="G53" s="148" t="e">
        <f>F53/D53*100%</f>
        <v>#DIV/0!</v>
      </c>
      <c r="H53" s="43"/>
    </row>
    <row r="54" spans="1:8" ht="18" customHeight="1">
      <c r="A54" s="366"/>
      <c r="B54" s="1381"/>
      <c r="C54" s="179" t="s">
        <v>221</v>
      </c>
      <c r="D54" s="42"/>
      <c r="E54" s="41"/>
      <c r="F54" s="42">
        <f t="shared" si="1"/>
        <v>0</v>
      </c>
      <c r="G54" s="148"/>
      <c r="H54" s="43"/>
    </row>
    <row r="55" spans="1:8" ht="18" customHeight="1">
      <c r="A55" s="366"/>
      <c r="B55" s="1381"/>
      <c r="C55" s="179" t="s">
        <v>248</v>
      </c>
      <c r="D55" s="41"/>
      <c r="E55" s="41"/>
      <c r="F55" s="42">
        <f t="shared" si="1"/>
        <v>0</v>
      </c>
      <c r="G55" s="148" t="e">
        <f>F55/D55*100%</f>
        <v>#DIV/0!</v>
      </c>
      <c r="H55" s="43"/>
    </row>
    <row r="56" spans="1:8" ht="18" customHeight="1">
      <c r="A56" s="366"/>
      <c r="B56" s="1381"/>
      <c r="C56" s="179" t="s">
        <v>178</v>
      </c>
      <c r="D56" s="41"/>
      <c r="E56" s="41"/>
      <c r="F56" s="42">
        <f t="shared" si="1"/>
        <v>0</v>
      </c>
      <c r="G56" s="148" t="e">
        <f>F56/D56*100%</f>
        <v>#DIV/0!</v>
      </c>
      <c r="H56" s="43"/>
    </row>
    <row r="57" spans="1:8" ht="18" customHeight="1">
      <c r="A57" s="366"/>
      <c r="B57" s="1381"/>
      <c r="C57" s="179" t="s">
        <v>127</v>
      </c>
      <c r="D57" s="41"/>
      <c r="E57" s="41"/>
      <c r="F57" s="42">
        <f t="shared" si="1"/>
        <v>0</v>
      </c>
      <c r="G57" s="148" t="e">
        <f>F57/D57*100%</f>
        <v>#DIV/0!</v>
      </c>
      <c r="H57" s="43"/>
    </row>
    <row r="58" spans="1:8">
      <c r="A58" s="366"/>
      <c r="B58" s="1417"/>
      <c r="C58" s="541" t="s">
        <v>93</v>
      </c>
      <c r="D58" s="542">
        <f>SUM(D52:D57)</f>
        <v>0</v>
      </c>
      <c r="E58" s="542">
        <f>SUM(E52:E57)</f>
        <v>0</v>
      </c>
      <c r="F58" s="523">
        <f t="shared" si="1"/>
        <v>0</v>
      </c>
      <c r="G58" s="543" t="e">
        <f>F58/D58*100</f>
        <v>#DIV/0!</v>
      </c>
      <c r="H58" s="47"/>
    </row>
    <row r="59" spans="1:8" ht="20.25" customHeight="1">
      <c r="A59" s="366"/>
      <c r="B59" s="1416" t="s">
        <v>124</v>
      </c>
      <c r="C59" s="178" t="s">
        <v>135</v>
      </c>
      <c r="D59" s="544"/>
      <c r="E59" s="49"/>
      <c r="F59" s="184">
        <f t="shared" si="1"/>
        <v>0</v>
      </c>
      <c r="G59" s="436" t="e">
        <f>F59/D59*100%</f>
        <v>#DIV/0!</v>
      </c>
      <c r="H59" s="547"/>
    </row>
    <row r="60" spans="1:8" ht="20.25" customHeight="1">
      <c r="A60" s="366"/>
      <c r="B60" s="1381"/>
      <c r="C60" s="265" t="s">
        <v>184</v>
      </c>
      <c r="D60" s="41"/>
      <c r="E60" s="41"/>
      <c r="F60" s="42">
        <f t="shared" si="1"/>
        <v>0</v>
      </c>
      <c r="G60" s="148" t="e">
        <f>F60/D60*100%</f>
        <v>#DIV/0!</v>
      </c>
      <c r="H60" s="43"/>
    </row>
    <row r="61" spans="1:8" ht="20.25" customHeight="1">
      <c r="A61" s="366"/>
      <c r="B61" s="1381"/>
      <c r="C61" s="179" t="s">
        <v>84</v>
      </c>
      <c r="D61" s="41"/>
      <c r="E61" s="41"/>
      <c r="F61" s="42">
        <f t="shared" si="1"/>
        <v>0</v>
      </c>
      <c r="G61" s="148" t="e">
        <f>F61/D61*100%</f>
        <v>#DIV/0!</v>
      </c>
      <c r="H61" s="43"/>
    </row>
    <row r="62" spans="1:8">
      <c r="A62" s="366"/>
      <c r="B62" s="1417"/>
      <c r="C62" s="582" t="s">
        <v>93</v>
      </c>
      <c r="D62" s="542">
        <f>SUM(D59:D61)</f>
        <v>0</v>
      </c>
      <c r="E62" s="542">
        <f>SUM(E59:E61)</f>
        <v>0</v>
      </c>
      <c r="F62" s="523">
        <f t="shared" si="1"/>
        <v>0</v>
      </c>
      <c r="G62" s="543" t="e">
        <f>F62/D62*100</f>
        <v>#DIV/0!</v>
      </c>
      <c r="H62" s="47"/>
    </row>
    <row r="63" spans="1:8" ht="15" customHeight="1">
      <c r="A63" s="366"/>
      <c r="B63" s="1416" t="s">
        <v>87</v>
      </c>
      <c r="C63" s="539" t="s">
        <v>89</v>
      </c>
      <c r="D63" s="805"/>
      <c r="E63" s="544"/>
      <c r="F63" s="184">
        <f t="shared" si="1"/>
        <v>0</v>
      </c>
      <c r="G63" s="436" t="e">
        <f>F63/D63*100%</f>
        <v>#DIV/0!</v>
      </c>
      <c r="H63" s="547"/>
    </row>
    <row r="64" spans="1:8" ht="15" customHeight="1">
      <c r="A64" s="366"/>
      <c r="B64" s="1381"/>
      <c r="C64" s="179" t="s">
        <v>237</v>
      </c>
      <c r="D64" s="806"/>
      <c r="E64" s="81"/>
      <c r="F64" s="42">
        <f t="shared" si="1"/>
        <v>0</v>
      </c>
      <c r="G64" s="148" t="e">
        <f>F64/D64*100%</f>
        <v>#DIV/0!</v>
      </c>
      <c r="H64" s="43"/>
    </row>
    <row r="65" spans="1:8" ht="15" customHeight="1">
      <c r="A65" s="366"/>
      <c r="B65" s="1381"/>
      <c r="C65" s="179" t="s">
        <v>129</v>
      </c>
      <c r="D65" s="806"/>
      <c r="E65" s="81"/>
      <c r="F65" s="42">
        <f t="shared" si="1"/>
        <v>0</v>
      </c>
      <c r="G65" s="148" t="e">
        <f>F65/D65*100%</f>
        <v>#DIV/0!</v>
      </c>
      <c r="H65" s="43"/>
    </row>
    <row r="66" spans="1:8" ht="15" customHeight="1">
      <c r="A66" s="366"/>
      <c r="B66" s="1381"/>
      <c r="C66" s="179" t="s">
        <v>141</v>
      </c>
      <c r="D66" s="806"/>
      <c r="E66" s="81"/>
      <c r="F66" s="42">
        <f t="shared" si="1"/>
        <v>0</v>
      </c>
      <c r="G66" s="148" t="e">
        <f>F66/D66*100%</f>
        <v>#DIV/0!</v>
      </c>
      <c r="H66" s="43"/>
    </row>
    <row r="67" spans="1:8" ht="15" customHeight="1">
      <c r="A67" s="359"/>
      <c r="B67" s="1381"/>
      <c r="C67" s="179" t="s">
        <v>70</v>
      </c>
      <c r="D67" s="807"/>
      <c r="E67" s="185"/>
      <c r="F67" s="151">
        <f t="shared" si="1"/>
        <v>0</v>
      </c>
      <c r="G67" s="152" t="e">
        <f>F67/D67*100%</f>
        <v>#DIV/0!</v>
      </c>
      <c r="H67" s="80"/>
    </row>
    <row r="68" spans="1:8" ht="15" customHeight="1">
      <c r="A68" s="359"/>
      <c r="B68" s="1381"/>
      <c r="C68" s="648" t="s">
        <v>85</v>
      </c>
      <c r="D68" s="50"/>
      <c r="E68" s="803"/>
      <c r="F68" s="70">
        <f t="shared" si="1"/>
        <v>0</v>
      </c>
      <c r="G68" s="264"/>
      <c r="H68" s="87"/>
    </row>
    <row r="69" spans="1:8" ht="15" customHeight="1">
      <c r="A69" s="359"/>
      <c r="B69" s="1381"/>
      <c r="C69" s="648" t="s">
        <v>132</v>
      </c>
      <c r="D69" s="50"/>
      <c r="E69" s="803"/>
      <c r="F69" s="70">
        <f t="shared" si="1"/>
        <v>0</v>
      </c>
      <c r="G69" s="264"/>
      <c r="H69" s="87"/>
    </row>
    <row r="70" spans="1:8">
      <c r="A70" s="359"/>
      <c r="B70" s="1417"/>
      <c r="C70" s="548" t="s">
        <v>93</v>
      </c>
      <c r="D70" s="653">
        <f>SUM(D63:D69)</f>
        <v>0</v>
      </c>
      <c r="E70" s="798">
        <f>SUM(E63:E69)</f>
        <v>0</v>
      </c>
      <c r="F70" s="523">
        <f t="shared" si="1"/>
        <v>0</v>
      </c>
      <c r="G70" s="543" t="e">
        <f>F70/D70*100%</f>
        <v>#DIV/0!</v>
      </c>
      <c r="H70" s="48"/>
    </row>
    <row r="71" spans="1:8">
      <c r="A71" s="360" t="s">
        <v>80</v>
      </c>
      <c r="B71" s="1715" t="s">
        <v>62</v>
      </c>
      <c r="C71" s="1716"/>
      <c r="D71" s="825">
        <f>SUM(D58,D62,D70)</f>
        <v>0</v>
      </c>
      <c r="E71" s="804">
        <f>SUM(E58,E62,E70)</f>
        <v>0</v>
      </c>
      <c r="F71" s="523">
        <f t="shared" si="1"/>
        <v>0</v>
      </c>
      <c r="G71" s="679" t="e">
        <f>F71/D71*100%</f>
        <v>#DIV/0!</v>
      </c>
      <c r="H71" s="47"/>
    </row>
    <row r="72" spans="1:8" ht="17.25" customHeight="1">
      <c r="A72" s="1418" t="s">
        <v>228</v>
      </c>
      <c r="B72" s="1380" t="s">
        <v>92</v>
      </c>
      <c r="C72" s="180" t="s">
        <v>208</v>
      </c>
      <c r="D72" s="74"/>
      <c r="E72" s="544"/>
      <c r="F72" s="585">
        <f t="shared" si="1"/>
        <v>0</v>
      </c>
      <c r="G72" s="680" t="e">
        <f>F72/D72*100</f>
        <v>#DIV/0!</v>
      </c>
      <c r="H72" s="43"/>
    </row>
    <row r="73" spans="1:8" ht="17.25" customHeight="1">
      <c r="A73" s="1418"/>
      <c r="B73" s="1380"/>
      <c r="C73" s="493" t="s">
        <v>92</v>
      </c>
      <c r="D73" s="270"/>
      <c r="E73" s="551"/>
      <c r="F73" s="42">
        <f t="shared" si="1"/>
        <v>0</v>
      </c>
      <c r="G73" s="196"/>
      <c r="H73" s="43"/>
    </row>
    <row r="74" spans="1:8" ht="17.25" customHeight="1">
      <c r="A74" s="1419"/>
      <c r="B74" s="1381"/>
      <c r="C74" s="175" t="s">
        <v>246</v>
      </c>
      <c r="D74" s="50"/>
      <c r="E74" s="81"/>
      <c r="F74" s="42">
        <f t="shared" si="1"/>
        <v>0</v>
      </c>
      <c r="G74" s="196"/>
      <c r="H74" s="43"/>
    </row>
    <row r="75" spans="1:8">
      <c r="A75" s="1420"/>
      <c r="B75" s="1723" t="s">
        <v>62</v>
      </c>
      <c r="C75" s="1724"/>
      <c r="D75" s="522">
        <f>SUM(D72:D74)</f>
        <v>0</v>
      </c>
      <c r="E75" s="817">
        <f>SUM(E72:E74)</f>
        <v>0</v>
      </c>
      <c r="F75" s="523">
        <f t="shared" si="1"/>
        <v>0</v>
      </c>
      <c r="G75" s="580" t="e">
        <f>F75/D75*100</f>
        <v>#DIV/0!</v>
      </c>
      <c r="H75" s="48"/>
    </row>
    <row r="76" spans="1:8">
      <c r="A76" s="1395" t="s">
        <v>91</v>
      </c>
      <c r="B76" s="1398" t="s">
        <v>87</v>
      </c>
      <c r="C76" s="586" t="s">
        <v>64</v>
      </c>
      <c r="D76" s="74"/>
      <c r="E76" s="829"/>
      <c r="F76" s="75">
        <f t="shared" si="1"/>
        <v>0</v>
      </c>
      <c r="G76" s="438"/>
      <c r="H76" s="83"/>
    </row>
    <row r="77" spans="1:8">
      <c r="A77" s="1396"/>
      <c r="B77" s="1399"/>
      <c r="C77" s="646" t="s">
        <v>199</v>
      </c>
      <c r="D77" s="267"/>
      <c r="E77" s="818"/>
      <c r="F77" s="70">
        <f t="shared" si="1"/>
        <v>0</v>
      </c>
      <c r="G77" s="264"/>
      <c r="H77" s="283"/>
    </row>
    <row r="78" spans="1:8">
      <c r="A78" s="1396"/>
      <c r="B78" s="1399"/>
      <c r="C78" s="646" t="s">
        <v>90</v>
      </c>
      <c r="D78" s="267"/>
      <c r="E78" s="818"/>
      <c r="F78" s="70">
        <f t="shared" si="1"/>
        <v>0</v>
      </c>
      <c r="G78" s="264"/>
      <c r="H78" s="283"/>
    </row>
    <row r="79" spans="1:8">
      <c r="A79" s="1396"/>
      <c r="B79" s="1399"/>
      <c r="C79" s="273" t="s">
        <v>69</v>
      </c>
      <c r="D79" s="50"/>
      <c r="E79" s="803"/>
      <c r="F79" s="70">
        <f t="shared" si="1"/>
        <v>0</v>
      </c>
      <c r="G79" s="264"/>
      <c r="H79" s="87"/>
    </row>
    <row r="80" spans="1:8">
      <c r="A80" s="1396"/>
      <c r="B80" s="1399"/>
      <c r="C80" s="273" t="s">
        <v>217</v>
      </c>
      <c r="D80" s="50"/>
      <c r="E80" s="803"/>
      <c r="F80" s="70">
        <f t="shared" si="1"/>
        <v>0</v>
      </c>
      <c r="G80" s="264"/>
      <c r="H80" s="87"/>
    </row>
    <row r="81" spans="1:8">
      <c r="A81" s="1396"/>
      <c r="B81" s="1752"/>
      <c r="C81" s="272" t="s">
        <v>93</v>
      </c>
      <c r="D81" s="70">
        <f>SUM(D76:D80)</f>
        <v>0</v>
      </c>
      <c r="E81" s="70">
        <f>SUM(E76:E80)</f>
        <v>0</v>
      </c>
      <c r="F81" s="70">
        <f t="shared" si="1"/>
        <v>0</v>
      </c>
      <c r="G81" s="264"/>
      <c r="H81" s="87"/>
    </row>
    <row r="82" spans="1:8" ht="16.5" customHeight="1">
      <c r="A82" s="1396"/>
      <c r="B82" s="1753" t="s">
        <v>91</v>
      </c>
      <c r="C82" s="648" t="s">
        <v>191</v>
      </c>
      <c r="D82" s="50"/>
      <c r="E82" s="50"/>
      <c r="F82" s="70">
        <f t="shared" si="1"/>
        <v>0</v>
      </c>
      <c r="G82" s="264"/>
      <c r="H82" s="87"/>
    </row>
    <row r="83" spans="1:8" ht="16.5" customHeight="1">
      <c r="A83" s="1396"/>
      <c r="B83" s="1402"/>
      <c r="C83" s="648" t="s">
        <v>98</v>
      </c>
      <c r="D83" s="50"/>
      <c r="E83" s="50"/>
      <c r="F83" s="70">
        <f t="shared" si="1"/>
        <v>0</v>
      </c>
      <c r="G83" s="264"/>
      <c r="H83" s="87"/>
    </row>
    <row r="84" spans="1:8" ht="16.5" customHeight="1">
      <c r="A84" s="1396"/>
      <c r="B84" s="1402"/>
      <c r="C84" s="648" t="s">
        <v>115</v>
      </c>
      <c r="D84" s="50"/>
      <c r="E84" s="50"/>
      <c r="F84" s="70">
        <f t="shared" ref="F84:F112" si="2">E84-D84</f>
        <v>0</v>
      </c>
      <c r="G84" s="264"/>
      <c r="H84" s="87"/>
    </row>
    <row r="85" spans="1:8" ht="16.5" customHeight="1">
      <c r="A85" s="1396"/>
      <c r="B85" s="1402"/>
      <c r="C85" s="648" t="s">
        <v>240</v>
      </c>
      <c r="D85" s="50"/>
      <c r="E85" s="50"/>
      <c r="F85" s="70">
        <f t="shared" si="2"/>
        <v>0</v>
      </c>
      <c r="G85" s="264"/>
      <c r="H85" s="87"/>
    </row>
    <row r="86" spans="1:8" ht="16.5" customHeight="1">
      <c r="A86" s="1396"/>
      <c r="B86" s="1402"/>
      <c r="C86" s="648" t="s">
        <v>110</v>
      </c>
      <c r="D86" s="50"/>
      <c r="E86" s="50"/>
      <c r="F86" s="70">
        <f t="shared" si="2"/>
        <v>0</v>
      </c>
      <c r="G86" s="264"/>
      <c r="H86" s="87"/>
    </row>
    <row r="87" spans="1:8" ht="16.5" customHeight="1">
      <c r="A87" s="1396"/>
      <c r="B87" s="1402"/>
      <c r="C87" s="648" t="s">
        <v>249</v>
      </c>
      <c r="D87" s="50"/>
      <c r="E87" s="50"/>
      <c r="F87" s="70">
        <f t="shared" si="2"/>
        <v>0</v>
      </c>
      <c r="G87" s="264"/>
      <c r="H87" s="87"/>
    </row>
    <row r="88" spans="1:8" ht="16.5" customHeight="1">
      <c r="A88" s="1396"/>
      <c r="B88" s="1402"/>
      <c r="C88" s="648" t="s">
        <v>104</v>
      </c>
      <c r="D88" s="50"/>
      <c r="E88" s="50"/>
      <c r="F88" s="70">
        <f t="shared" si="2"/>
        <v>0</v>
      </c>
      <c r="G88" s="264"/>
      <c r="H88" s="87"/>
    </row>
    <row r="89" spans="1:8" ht="16.5" customHeight="1">
      <c r="A89" s="1396"/>
      <c r="B89" s="1402"/>
      <c r="C89" s="648" t="s">
        <v>239</v>
      </c>
      <c r="D89" s="50"/>
      <c r="E89" s="50"/>
      <c r="F89" s="70">
        <f t="shared" si="2"/>
        <v>0</v>
      </c>
      <c r="G89" s="264"/>
      <c r="H89" s="87"/>
    </row>
    <row r="90" spans="1:8" ht="16.5" customHeight="1">
      <c r="A90" s="1396"/>
      <c r="B90" s="1402"/>
      <c r="C90" s="648" t="s">
        <v>188</v>
      </c>
      <c r="D90" s="50"/>
      <c r="E90" s="50"/>
      <c r="F90" s="70">
        <f t="shared" si="2"/>
        <v>0</v>
      </c>
      <c r="G90" s="264"/>
      <c r="H90" s="87"/>
    </row>
    <row r="91" spans="1:8" ht="16.5" customHeight="1">
      <c r="A91" s="1396"/>
      <c r="B91" s="1402"/>
      <c r="C91" s="648" t="s">
        <v>194</v>
      </c>
      <c r="D91" s="50"/>
      <c r="E91" s="50"/>
      <c r="F91" s="70">
        <f t="shared" si="2"/>
        <v>0</v>
      </c>
      <c r="G91" s="264"/>
      <c r="H91" s="87"/>
    </row>
    <row r="92" spans="1:8" ht="16.5" customHeight="1">
      <c r="A92" s="1396"/>
      <c r="B92" s="1402"/>
      <c r="C92" s="648" t="s">
        <v>203</v>
      </c>
      <c r="D92" s="50"/>
      <c r="E92" s="50"/>
      <c r="F92" s="70">
        <f t="shared" si="2"/>
        <v>0</v>
      </c>
      <c r="G92" s="264"/>
      <c r="H92" s="87"/>
    </row>
    <row r="93" spans="1:8" ht="16.5" customHeight="1">
      <c r="A93" s="1396"/>
      <c r="B93" s="1402"/>
      <c r="C93" s="648" t="s">
        <v>179</v>
      </c>
      <c r="D93" s="50"/>
      <c r="E93" s="50"/>
      <c r="F93" s="70">
        <f t="shared" si="2"/>
        <v>0</v>
      </c>
      <c r="G93" s="264"/>
      <c r="H93" s="87"/>
    </row>
    <row r="94" spans="1:8" ht="16.5" customHeight="1">
      <c r="A94" s="1396"/>
      <c r="B94" s="1402"/>
      <c r="C94" s="648" t="s">
        <v>214</v>
      </c>
      <c r="D94" s="50"/>
      <c r="E94" s="50"/>
      <c r="F94" s="70">
        <f t="shared" si="2"/>
        <v>0</v>
      </c>
      <c r="G94" s="264"/>
      <c r="H94" s="87"/>
    </row>
    <row r="95" spans="1:8" ht="16.5" customHeight="1">
      <c r="A95" s="1396"/>
      <c r="B95" s="1402"/>
      <c r="C95" s="648" t="s">
        <v>108</v>
      </c>
      <c r="D95" s="50"/>
      <c r="E95" s="50"/>
      <c r="F95" s="70">
        <f t="shared" si="2"/>
        <v>0</v>
      </c>
      <c r="G95" s="264" t="e">
        <f>F95/D95*100%</f>
        <v>#DIV/0!</v>
      </c>
      <c r="H95" s="695"/>
    </row>
    <row r="96" spans="1:8" ht="16.5" customHeight="1">
      <c r="A96" s="1396"/>
      <c r="B96" s="1402"/>
      <c r="C96" s="648" t="s">
        <v>225</v>
      </c>
      <c r="D96" s="50"/>
      <c r="E96" s="50"/>
      <c r="F96" s="70">
        <f t="shared" si="2"/>
        <v>0</v>
      </c>
      <c r="G96" s="264"/>
      <c r="H96" s="87"/>
    </row>
    <row r="97" spans="1:8" ht="16.5" customHeight="1">
      <c r="A97" s="1396"/>
      <c r="B97" s="1402"/>
      <c r="C97" s="648" t="s">
        <v>101</v>
      </c>
      <c r="D97" s="50"/>
      <c r="E97" s="50"/>
      <c r="F97" s="70">
        <f t="shared" si="2"/>
        <v>0</v>
      </c>
      <c r="G97" s="264"/>
      <c r="H97" s="87"/>
    </row>
    <row r="98" spans="1:8" ht="16.5" customHeight="1">
      <c r="A98" s="1396"/>
      <c r="B98" s="1402"/>
      <c r="C98" s="648" t="s">
        <v>100</v>
      </c>
      <c r="D98" s="50"/>
      <c r="E98" s="50"/>
      <c r="F98" s="70">
        <f t="shared" si="2"/>
        <v>0</v>
      </c>
      <c r="G98" s="264"/>
      <c r="H98" s="87"/>
    </row>
    <row r="99" spans="1:8" ht="16.5" customHeight="1">
      <c r="A99" s="1396"/>
      <c r="B99" s="1402"/>
      <c r="C99" s="648" t="s">
        <v>222</v>
      </c>
      <c r="D99" s="50"/>
      <c r="E99" s="50"/>
      <c r="F99" s="70">
        <f t="shared" si="2"/>
        <v>0</v>
      </c>
      <c r="G99" s="264"/>
      <c r="H99" s="87"/>
    </row>
    <row r="100" spans="1:8" ht="16.5" customHeight="1">
      <c r="A100" s="1396"/>
      <c r="B100" s="1402"/>
      <c r="C100" s="648" t="s">
        <v>213</v>
      </c>
      <c r="D100" s="50"/>
      <c r="E100" s="50"/>
      <c r="F100" s="70">
        <f t="shared" si="2"/>
        <v>0</v>
      </c>
      <c r="G100" s="264"/>
      <c r="H100" s="87"/>
    </row>
    <row r="101" spans="1:8" ht="16.5" customHeight="1">
      <c r="A101" s="1396"/>
      <c r="B101" s="1402"/>
      <c r="C101" s="648" t="s">
        <v>111</v>
      </c>
      <c r="D101" s="50"/>
      <c r="E101" s="50"/>
      <c r="F101" s="70">
        <f t="shared" si="2"/>
        <v>0</v>
      </c>
      <c r="G101" s="264"/>
      <c r="H101" s="87"/>
    </row>
    <row r="102" spans="1:8" ht="16.5" customHeight="1">
      <c r="A102" s="1396"/>
      <c r="B102" s="1402"/>
      <c r="C102" s="648" t="s">
        <v>182</v>
      </c>
      <c r="D102" s="50"/>
      <c r="E102" s="50"/>
      <c r="F102" s="70">
        <f t="shared" si="2"/>
        <v>0</v>
      </c>
      <c r="G102" s="264"/>
      <c r="H102" s="87"/>
    </row>
    <row r="103" spans="1:8" ht="16.5" customHeight="1">
      <c r="A103" s="1396"/>
      <c r="B103" s="1402"/>
      <c r="C103" s="648" t="s">
        <v>224</v>
      </c>
      <c r="D103" s="50"/>
      <c r="E103" s="50"/>
      <c r="F103" s="70">
        <f t="shared" si="2"/>
        <v>0</v>
      </c>
      <c r="G103" s="264"/>
      <c r="H103" s="87"/>
    </row>
    <row r="104" spans="1:8">
      <c r="A104" s="1396"/>
      <c r="B104" s="1403"/>
      <c r="C104" s="491" t="s">
        <v>93</v>
      </c>
      <c r="D104" s="522">
        <f>SUM(D82:D103)</f>
        <v>0</v>
      </c>
      <c r="E104" s="522">
        <f>SUM(E82:E103)</f>
        <v>0</v>
      </c>
      <c r="F104" s="522">
        <f t="shared" si="2"/>
        <v>0</v>
      </c>
      <c r="G104" s="676" t="e">
        <f>F104/D104*100%</f>
        <v>#DIV/0!</v>
      </c>
      <c r="H104" s="85"/>
    </row>
    <row r="105" spans="1:8">
      <c r="A105" s="1397"/>
      <c r="B105" s="1754" t="s">
        <v>62</v>
      </c>
      <c r="C105" s="1754"/>
      <c r="D105" s="578">
        <f>SUM(D81,D104)</f>
        <v>0</v>
      </c>
      <c r="E105" s="813">
        <f>SUM(E81,E104)</f>
        <v>0</v>
      </c>
      <c r="F105" s="523">
        <f t="shared" si="2"/>
        <v>0</v>
      </c>
      <c r="G105" s="681" t="e">
        <f>F105/D105*100%</f>
        <v>#DIV/0!</v>
      </c>
      <c r="H105" s="576"/>
    </row>
    <row r="106" spans="1:8">
      <c r="A106" s="1396" t="s">
        <v>68</v>
      </c>
      <c r="B106" s="361" t="s">
        <v>68</v>
      </c>
      <c r="C106" s="365" t="s">
        <v>68</v>
      </c>
      <c r="D106" s="814"/>
      <c r="E106" s="81"/>
      <c r="F106" s="42">
        <f t="shared" si="2"/>
        <v>0</v>
      </c>
      <c r="G106" s="196"/>
      <c r="H106" s="43"/>
    </row>
    <row r="107" spans="1:8">
      <c r="A107" s="1397"/>
      <c r="B107" s="1757" t="s">
        <v>62</v>
      </c>
      <c r="C107" s="1758"/>
      <c r="D107" s="77">
        <f>D106</f>
        <v>0</v>
      </c>
      <c r="E107" s="809">
        <f>E106</f>
        <v>0</v>
      </c>
      <c r="F107" s="187">
        <f t="shared" si="2"/>
        <v>0</v>
      </c>
      <c r="G107" s="195"/>
      <c r="H107" s="48"/>
    </row>
    <row r="108" spans="1:8">
      <c r="A108" s="1378" t="s">
        <v>116</v>
      </c>
      <c r="B108" s="1380" t="s">
        <v>116</v>
      </c>
      <c r="C108" s="355" t="s">
        <v>58</v>
      </c>
      <c r="D108" s="815"/>
      <c r="E108" s="260"/>
      <c r="F108" s="186">
        <f t="shared" si="2"/>
        <v>0</v>
      </c>
      <c r="G108" s="148" t="e">
        <f>F108/D108*100%</f>
        <v>#DIV/0!</v>
      </c>
      <c r="H108" s="45"/>
    </row>
    <row r="109" spans="1:8">
      <c r="A109" s="1378"/>
      <c r="B109" s="1381"/>
      <c r="C109" s="356" t="s">
        <v>59</v>
      </c>
      <c r="D109" s="800"/>
      <c r="E109" s="81"/>
      <c r="F109" s="42">
        <f t="shared" si="2"/>
        <v>0</v>
      </c>
      <c r="G109" s="148" t="e">
        <f>F109/D109*100%</f>
        <v>#DIV/0!</v>
      </c>
      <c r="H109" s="43"/>
    </row>
    <row r="110" spans="1:8">
      <c r="A110" s="1749"/>
      <c r="B110" s="1755" t="s">
        <v>62</v>
      </c>
      <c r="C110" s="1756"/>
      <c r="D110" s="801">
        <f>SUM(D108:D109)</f>
        <v>0</v>
      </c>
      <c r="E110" s="798">
        <f>SUM(E108:E109)</f>
        <v>0</v>
      </c>
      <c r="F110" s="588">
        <f t="shared" si="2"/>
        <v>0</v>
      </c>
      <c r="G110" s="679" t="e">
        <f>F110/D110*100</f>
        <v>#DIV/0!</v>
      </c>
      <c r="H110" s="48"/>
    </row>
    <row r="111" spans="1:8">
      <c r="A111" s="181" t="s">
        <v>153</v>
      </c>
      <c r="B111" s="182" t="s">
        <v>153</v>
      </c>
      <c r="C111" s="266" t="s">
        <v>160</v>
      </c>
      <c r="D111" s="690"/>
      <c r="E111" s="261"/>
      <c r="F111" s="151">
        <f t="shared" si="2"/>
        <v>0</v>
      </c>
      <c r="G111" s="197"/>
      <c r="H111" s="156"/>
    </row>
    <row r="112" spans="1:8">
      <c r="A112" s="1495" t="s">
        <v>60</v>
      </c>
      <c r="B112" s="1496"/>
      <c r="C112" s="1497"/>
      <c r="D112" s="331">
        <f>SUM(D71,D75,D105,D107,D110,D111)</f>
        <v>0</v>
      </c>
      <c r="E112" s="331">
        <f>SUM(E71,E75,E105,E107,E110,E111)</f>
        <v>0</v>
      </c>
      <c r="F112" s="331">
        <f t="shared" si="2"/>
        <v>0</v>
      </c>
      <c r="G112" s="526" t="e">
        <f>F112/D112*100%</f>
        <v>#DIV/0!</v>
      </c>
      <c r="H112" s="82"/>
    </row>
  </sheetData>
  <mergeCells count="60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H49"/>
    <mergeCell ref="A50:C50"/>
    <mergeCell ref="D50:D51"/>
    <mergeCell ref="E50:E51"/>
    <mergeCell ref="F50:F51"/>
    <mergeCell ref="G50:G51"/>
    <mergeCell ref="H50:H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H2"/>
    <mergeCell ref="A3:H4"/>
    <mergeCell ref="A5:H5"/>
    <mergeCell ref="A6:C6"/>
    <mergeCell ref="D6:D7"/>
    <mergeCell ref="E6:E7"/>
    <mergeCell ref="F6:F7"/>
    <mergeCell ref="G6:G7"/>
    <mergeCell ref="H6:H7"/>
  </mergeCells>
  <phoneticPr fontId="23" type="noConversion"/>
  <pageMargins left="0.69972223043441772" right="0.69972223043441772" top="0.75" bottom="0.75" header="0.30000001192092896" footer="0.30000001192092896"/>
  <pageSetup paperSize="9" orientation="portrait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90099"/>
  </sheetPr>
  <dimension ref="A2:H112"/>
  <sheetViews>
    <sheetView topLeftCell="A37" zoomScaleNormal="100" zoomScaleSheetLayoutView="75" workbookViewId="0">
      <selection activeCell="J54" sqref="J53:J54"/>
    </sheetView>
  </sheetViews>
  <sheetFormatPr defaultColWidth="8.58203125" defaultRowHeight="17"/>
  <cols>
    <col min="1" max="1" width="12.33203125" style="1" customWidth="1"/>
    <col min="2" max="2" width="14.08203125" style="1" customWidth="1"/>
    <col min="3" max="3" width="21" style="1" customWidth="1"/>
    <col min="4" max="4" width="18" style="1" customWidth="1"/>
    <col min="5" max="5" width="20.58203125" style="1" customWidth="1"/>
    <col min="6" max="6" width="18.5" style="1" customWidth="1"/>
    <col min="7" max="7" width="10.5" style="1" customWidth="1"/>
    <col min="8" max="8" width="53.83203125" style="1" customWidth="1"/>
  </cols>
  <sheetData>
    <row r="2" spans="1:8" ht="27" customHeight="1">
      <c r="A2" s="1745" t="s">
        <v>256</v>
      </c>
      <c r="B2" s="1746"/>
      <c r="C2" s="1746"/>
      <c r="D2" s="1746"/>
      <c r="E2" s="1746"/>
      <c r="F2" s="1746"/>
      <c r="G2" s="1746"/>
      <c r="H2" s="1746"/>
    </row>
    <row r="3" spans="1:8">
      <c r="A3" s="1611" t="s">
        <v>52</v>
      </c>
      <c r="B3" s="1611"/>
      <c r="C3" s="1611"/>
      <c r="D3" s="1611"/>
      <c r="E3" s="1611"/>
      <c r="F3" s="1611"/>
      <c r="G3" s="1611"/>
      <c r="H3" s="1611"/>
    </row>
    <row r="4" spans="1:8">
      <c r="A4" s="1611"/>
      <c r="B4" s="1611"/>
      <c r="C4" s="1611"/>
      <c r="D4" s="1611"/>
      <c r="E4" s="1611"/>
      <c r="F4" s="1611"/>
      <c r="G4" s="1611"/>
      <c r="H4" s="1611"/>
    </row>
    <row r="5" spans="1:8">
      <c r="A5" s="1747" t="s">
        <v>39</v>
      </c>
      <c r="B5" s="1747"/>
      <c r="C5" s="1747"/>
      <c r="D5" s="1747"/>
      <c r="E5" s="1747"/>
      <c r="F5" s="1747"/>
      <c r="G5" s="1747"/>
      <c r="H5" s="1747"/>
    </row>
    <row r="6" spans="1:8" ht="17.5" customHeight="1">
      <c r="A6" s="1407" t="s">
        <v>75</v>
      </c>
      <c r="B6" s="1408"/>
      <c r="C6" s="1408"/>
      <c r="D6" s="1367" t="s">
        <v>234</v>
      </c>
      <c r="E6" s="1367" t="s">
        <v>21</v>
      </c>
      <c r="F6" s="1367" t="s">
        <v>236</v>
      </c>
      <c r="G6" s="1369" t="s">
        <v>163</v>
      </c>
      <c r="H6" s="1371" t="s">
        <v>147</v>
      </c>
    </row>
    <row r="7" spans="1:8" ht="18" customHeight="1">
      <c r="A7" s="88" t="s">
        <v>71</v>
      </c>
      <c r="B7" s="154" t="s">
        <v>61</v>
      </c>
      <c r="C7" s="154" t="s">
        <v>73</v>
      </c>
      <c r="D7" s="1368"/>
      <c r="E7" s="1368"/>
      <c r="F7" s="1368"/>
      <c r="G7" s="1370"/>
      <c r="H7" s="1372"/>
    </row>
    <row r="8" spans="1:8" ht="19.5" customHeight="1">
      <c r="A8" s="1467" t="s">
        <v>18</v>
      </c>
      <c r="B8" s="1402" t="s">
        <v>95</v>
      </c>
      <c r="C8" s="355" t="s">
        <v>105</v>
      </c>
      <c r="D8" s="279"/>
      <c r="E8" s="279"/>
      <c r="F8" s="286">
        <f t="shared" ref="F8:F48" si="0">E8-D8</f>
        <v>0</v>
      </c>
      <c r="G8" s="280"/>
      <c r="H8" s="324"/>
    </row>
    <row r="9" spans="1:8" ht="19.5" customHeight="1">
      <c r="A9" s="1467"/>
      <c r="B9" s="1402"/>
      <c r="C9" s="356" t="s">
        <v>185</v>
      </c>
      <c r="D9" s="274"/>
      <c r="E9" s="274"/>
      <c r="F9" s="286">
        <f t="shared" si="0"/>
        <v>0</v>
      </c>
      <c r="G9" s="277"/>
      <c r="H9" s="325"/>
    </row>
    <row r="10" spans="1:8" ht="19.5" customHeight="1">
      <c r="A10" s="1467"/>
      <c r="B10" s="1402"/>
      <c r="C10" s="356" t="s">
        <v>173</v>
      </c>
      <c r="D10" s="274"/>
      <c r="E10" s="274"/>
      <c r="F10" s="286">
        <f t="shared" si="0"/>
        <v>0</v>
      </c>
      <c r="G10" s="277"/>
      <c r="H10" s="325"/>
    </row>
    <row r="11" spans="1:8" ht="19.5" customHeight="1">
      <c r="A11" s="1467"/>
      <c r="B11" s="1402"/>
      <c r="C11" s="356" t="s">
        <v>176</v>
      </c>
      <c r="D11" s="274"/>
      <c r="E11" s="274"/>
      <c r="F11" s="286">
        <f t="shared" si="0"/>
        <v>0</v>
      </c>
      <c r="G11" s="277"/>
      <c r="H11" s="325"/>
    </row>
    <row r="12" spans="1:8" ht="19.5" customHeight="1">
      <c r="A12" s="1467"/>
      <c r="B12" s="1380"/>
      <c r="C12" s="356" t="s">
        <v>158</v>
      </c>
      <c r="D12" s="274"/>
      <c r="E12" s="274"/>
      <c r="F12" s="286">
        <f t="shared" si="0"/>
        <v>0</v>
      </c>
      <c r="G12" s="277"/>
      <c r="H12" s="325"/>
    </row>
    <row r="13" spans="1:8" ht="17.5">
      <c r="A13" s="1468"/>
      <c r="B13" s="1475" t="s">
        <v>62</v>
      </c>
      <c r="C13" s="1475"/>
      <c r="D13" s="275">
        <f>SUM(D8:D12)</f>
        <v>0</v>
      </c>
      <c r="E13" s="275">
        <f>SUM(E8:E12)</f>
        <v>0</v>
      </c>
      <c r="F13" s="287">
        <f t="shared" si="0"/>
        <v>0</v>
      </c>
      <c r="G13" s="278"/>
      <c r="H13" s="326"/>
    </row>
    <row r="14" spans="1:8" ht="30" customHeight="1">
      <c r="A14" s="1514" t="s">
        <v>126</v>
      </c>
      <c r="B14" s="1402" t="s">
        <v>126</v>
      </c>
      <c r="C14" s="355" t="s">
        <v>114</v>
      </c>
      <c r="D14" s="279"/>
      <c r="E14" s="279"/>
      <c r="F14" s="286">
        <f t="shared" si="0"/>
        <v>0</v>
      </c>
      <c r="G14" s="280"/>
      <c r="H14" s="327"/>
    </row>
    <row r="15" spans="1:8" ht="28.5" customHeight="1">
      <c r="A15" s="1514"/>
      <c r="B15" s="1402"/>
      <c r="C15" s="356" t="s">
        <v>97</v>
      </c>
      <c r="D15" s="274"/>
      <c r="E15" s="274"/>
      <c r="F15" s="286">
        <f t="shared" si="0"/>
        <v>0</v>
      </c>
      <c r="G15" s="277"/>
      <c r="H15" s="328"/>
    </row>
    <row r="16" spans="1:8" ht="17.25" customHeight="1">
      <c r="A16" s="1514"/>
      <c r="B16" s="1402"/>
      <c r="C16" s="356" t="s">
        <v>102</v>
      </c>
      <c r="D16" s="274"/>
      <c r="E16" s="274"/>
      <c r="F16" s="286">
        <f t="shared" si="0"/>
        <v>0</v>
      </c>
      <c r="G16" s="277"/>
      <c r="H16" s="328"/>
    </row>
    <row r="17" spans="1:8" ht="17.25" customHeight="1">
      <c r="A17" s="1514"/>
      <c r="B17" s="1402"/>
      <c r="C17" s="356" t="s">
        <v>94</v>
      </c>
      <c r="D17" s="274"/>
      <c r="E17" s="274"/>
      <c r="F17" s="286">
        <f t="shared" si="0"/>
        <v>0</v>
      </c>
      <c r="G17" s="277"/>
      <c r="H17" s="328"/>
    </row>
    <row r="18" spans="1:8" ht="17.25" customHeight="1">
      <c r="A18" s="1514"/>
      <c r="B18" s="1402"/>
      <c r="C18" s="355" t="s">
        <v>171</v>
      </c>
      <c r="D18" s="274"/>
      <c r="E18" s="274"/>
      <c r="F18" s="286">
        <f t="shared" si="0"/>
        <v>0</v>
      </c>
      <c r="G18" s="277"/>
      <c r="H18" s="325"/>
    </row>
    <row r="19" spans="1:8" ht="17.25" customHeight="1">
      <c r="A19" s="1514"/>
      <c r="B19" s="1402"/>
      <c r="C19" s="175" t="s">
        <v>189</v>
      </c>
      <c r="D19" s="274"/>
      <c r="E19" s="274"/>
      <c r="F19" s="286">
        <f t="shared" si="0"/>
        <v>0</v>
      </c>
      <c r="G19" s="277"/>
      <c r="H19" s="325"/>
    </row>
    <row r="20" spans="1:8" ht="17.25" customHeight="1">
      <c r="A20" s="1514"/>
      <c r="B20" s="1402"/>
      <c r="C20" s="175" t="s">
        <v>186</v>
      </c>
      <c r="D20" s="274"/>
      <c r="E20" s="274"/>
      <c r="F20" s="286">
        <f t="shared" si="0"/>
        <v>0</v>
      </c>
      <c r="G20" s="277"/>
      <c r="H20" s="325"/>
    </row>
    <row r="21" spans="1:8" ht="17.25" customHeight="1">
      <c r="A21" s="1514"/>
      <c r="B21" s="1380"/>
      <c r="C21" s="175" t="s">
        <v>202</v>
      </c>
      <c r="D21" s="69"/>
      <c r="E21" s="41"/>
      <c r="F21" s="42">
        <f t="shared" si="0"/>
        <v>0</v>
      </c>
      <c r="G21" s="148" t="e">
        <f>F21/D21*100</f>
        <v>#DIV/0!</v>
      </c>
      <c r="H21" s="43"/>
    </row>
    <row r="22" spans="1:8">
      <c r="A22" s="1741"/>
      <c r="B22" s="1516" t="s">
        <v>62</v>
      </c>
      <c r="C22" s="1517"/>
      <c r="D22" s="523">
        <f>SUM(D14:D21)</f>
        <v>0</v>
      </c>
      <c r="E22" s="523">
        <f>SUM(E14:E21)</f>
        <v>0</v>
      </c>
      <c r="F22" s="651">
        <f t="shared" si="0"/>
        <v>0</v>
      </c>
      <c r="G22" s="679" t="e">
        <f>F22/D22*100</f>
        <v>#DIV/0!</v>
      </c>
      <c r="H22" s="47"/>
    </row>
    <row r="23" spans="1:8" ht="15.75" customHeight="1">
      <c r="A23" s="1469" t="s">
        <v>211</v>
      </c>
      <c r="B23" s="1401" t="s">
        <v>211</v>
      </c>
      <c r="C23" s="176" t="s">
        <v>187</v>
      </c>
      <c r="D23" s="74"/>
      <c r="E23" s="75"/>
      <c r="F23" s="189">
        <f t="shared" si="0"/>
        <v>0</v>
      </c>
      <c r="G23" s="192"/>
      <c r="H23" s="83"/>
    </row>
    <row r="24" spans="1:8" ht="15.75" customHeight="1">
      <c r="A24" s="1470"/>
      <c r="B24" s="1402"/>
      <c r="C24" s="356" t="s">
        <v>130</v>
      </c>
      <c r="D24" s="50"/>
      <c r="E24" s="70"/>
      <c r="F24" s="190">
        <f t="shared" si="0"/>
        <v>0</v>
      </c>
      <c r="G24" s="193"/>
      <c r="H24" s="84"/>
    </row>
    <row r="25" spans="1:8" ht="15.75" customHeight="1">
      <c r="A25" s="1470"/>
      <c r="B25" s="1402"/>
      <c r="C25" s="356" t="s">
        <v>145</v>
      </c>
      <c r="D25" s="50"/>
      <c r="E25" s="70"/>
      <c r="F25" s="190">
        <f t="shared" si="0"/>
        <v>0</v>
      </c>
      <c r="G25" s="193"/>
      <c r="H25" s="84"/>
    </row>
    <row r="26" spans="1:8" ht="15.75" customHeight="1">
      <c r="A26" s="1470"/>
      <c r="B26" s="1380"/>
      <c r="C26" s="356" t="s">
        <v>157</v>
      </c>
      <c r="D26" s="50"/>
      <c r="E26" s="70"/>
      <c r="F26" s="190">
        <f t="shared" si="0"/>
        <v>0</v>
      </c>
      <c r="G26" s="193"/>
      <c r="H26" s="84"/>
    </row>
    <row r="27" spans="1:8">
      <c r="A27" s="1471"/>
      <c r="B27" s="1464" t="s">
        <v>62</v>
      </c>
      <c r="C27" s="1499"/>
      <c r="D27" s="77">
        <f>SUM(D23:D26)</f>
        <v>0</v>
      </c>
      <c r="E27" s="77">
        <f>SUM(E23:E26)</f>
        <v>0</v>
      </c>
      <c r="F27" s="191">
        <f t="shared" si="0"/>
        <v>0</v>
      </c>
      <c r="G27" s="194"/>
      <c r="H27" s="85"/>
    </row>
    <row r="28" spans="1:8" ht="18.75" customHeight="1">
      <c r="A28" s="1418" t="s">
        <v>170</v>
      </c>
      <c r="B28" s="1380" t="s">
        <v>170</v>
      </c>
      <c r="C28" s="180" t="s">
        <v>120</v>
      </c>
      <c r="D28" s="73"/>
      <c r="E28" s="73"/>
      <c r="F28" s="42">
        <f t="shared" si="0"/>
        <v>0</v>
      </c>
      <c r="G28" s="148"/>
      <c r="H28" s="86"/>
    </row>
    <row r="29" spans="1:8" ht="18.75" customHeight="1">
      <c r="A29" s="1419"/>
      <c r="B29" s="1381"/>
      <c r="C29" s="180" t="s">
        <v>140</v>
      </c>
      <c r="D29" s="69"/>
      <c r="E29" s="42"/>
      <c r="F29" s="42">
        <f t="shared" si="0"/>
        <v>0</v>
      </c>
      <c r="G29" s="148"/>
      <c r="H29" s="43"/>
    </row>
    <row r="30" spans="1:8">
      <c r="A30" s="1420"/>
      <c r="B30" s="1475" t="s">
        <v>62</v>
      </c>
      <c r="C30" s="1475"/>
      <c r="D30" s="71">
        <f>SUM(D28:D29)</f>
        <v>0</v>
      </c>
      <c r="E30" s="323">
        <f>SUM(E28:E29)</f>
        <v>0</v>
      </c>
      <c r="F30" s="323">
        <f t="shared" si="0"/>
        <v>0</v>
      </c>
      <c r="G30" s="281"/>
      <c r="H30" s="48"/>
    </row>
    <row r="31" spans="1:8" ht="21.75" customHeight="1">
      <c r="A31" s="1466" t="s">
        <v>192</v>
      </c>
      <c r="B31" s="1401" t="s">
        <v>192</v>
      </c>
      <c r="C31" s="176" t="s">
        <v>96</v>
      </c>
      <c r="D31" s="75"/>
      <c r="E31" s="73"/>
      <c r="F31" s="73">
        <f t="shared" si="0"/>
        <v>0</v>
      </c>
      <c r="G31" s="268"/>
      <c r="H31" s="83"/>
    </row>
    <row r="32" spans="1:8" ht="21.75" customHeight="1">
      <c r="A32" s="1467"/>
      <c r="B32" s="1380"/>
      <c r="C32" s="356" t="s">
        <v>144</v>
      </c>
      <c r="D32" s="70"/>
      <c r="E32" s="70"/>
      <c r="F32" s="70">
        <f t="shared" si="0"/>
        <v>0</v>
      </c>
      <c r="G32" s="264"/>
      <c r="H32" s="87"/>
    </row>
    <row r="33" spans="1:8">
      <c r="A33" s="1468"/>
      <c r="B33" s="357"/>
      <c r="C33" s="357" t="s">
        <v>62</v>
      </c>
      <c r="D33" s="77">
        <f>SUM(D31:D32)</f>
        <v>0</v>
      </c>
      <c r="E33" s="77">
        <f>SUM(E31:E32)</f>
        <v>0</v>
      </c>
      <c r="F33" s="46">
        <f t="shared" si="0"/>
        <v>0</v>
      </c>
      <c r="G33" s="276"/>
      <c r="H33" s="85"/>
    </row>
    <row r="34" spans="1:8" ht="23.25" customHeight="1">
      <c r="A34" s="364"/>
      <c r="B34" s="1402" t="s">
        <v>57</v>
      </c>
      <c r="C34" s="355" t="s">
        <v>142</v>
      </c>
      <c r="D34" s="73"/>
      <c r="E34" s="73"/>
      <c r="F34" s="433">
        <f t="shared" si="0"/>
        <v>0</v>
      </c>
      <c r="G34" s="674"/>
      <c r="H34" s="283"/>
    </row>
    <row r="35" spans="1:8" ht="23.25" customHeight="1">
      <c r="A35" s="1396" t="s">
        <v>57</v>
      </c>
      <c r="B35" s="1380"/>
      <c r="C35" s="175" t="s">
        <v>103</v>
      </c>
      <c r="D35" s="70"/>
      <c r="E35" s="50"/>
      <c r="F35" s="73">
        <f t="shared" si="0"/>
        <v>0</v>
      </c>
      <c r="G35" s="268"/>
      <c r="H35" s="87"/>
    </row>
    <row r="36" spans="1:8">
      <c r="A36" s="1397"/>
      <c r="B36" s="1509" t="s">
        <v>62</v>
      </c>
      <c r="C36" s="1510"/>
      <c r="D36" s="284">
        <f>SUM(D34:D35)</f>
        <v>0</v>
      </c>
      <c r="E36" s="284">
        <f>SUM(E34:E35)</f>
        <v>0</v>
      </c>
      <c r="F36" s="187">
        <f t="shared" si="0"/>
        <v>0</v>
      </c>
      <c r="G36" s="195"/>
      <c r="H36" s="48"/>
    </row>
    <row r="37" spans="1:8" ht="24.75" customHeight="1">
      <c r="A37" s="1395" t="s">
        <v>77</v>
      </c>
      <c r="B37" s="1401" t="s">
        <v>77</v>
      </c>
      <c r="C37" s="178" t="s">
        <v>123</v>
      </c>
      <c r="D37" s="72"/>
      <c r="E37" s="49"/>
      <c r="F37" s="42">
        <f t="shared" si="0"/>
        <v>0</v>
      </c>
      <c r="G37" s="148" t="e">
        <f>F37/D37*100%</f>
        <v>#DIV/0!</v>
      </c>
      <c r="H37" s="78"/>
    </row>
    <row r="38" spans="1:8" ht="24.75" customHeight="1">
      <c r="A38" s="1396"/>
      <c r="B38" s="1380"/>
      <c r="C38" s="648" t="s">
        <v>244</v>
      </c>
      <c r="D38" s="79"/>
      <c r="E38" s="151"/>
      <c r="F38" s="42">
        <f t="shared" si="0"/>
        <v>0</v>
      </c>
      <c r="G38" s="152"/>
      <c r="H38" s="282"/>
    </row>
    <row r="39" spans="1:8">
      <c r="A39" s="1397"/>
      <c r="B39" s="1479" t="s">
        <v>62</v>
      </c>
      <c r="C39" s="1480"/>
      <c r="D39" s="77">
        <f>SUM(D37:D38)</f>
        <v>0</v>
      </c>
      <c r="E39" s="77">
        <f>SUM(E37:E38)</f>
        <v>0</v>
      </c>
      <c r="F39" s="46">
        <f t="shared" si="0"/>
        <v>0</v>
      </c>
      <c r="G39" s="450" t="e">
        <f>F39/D39*100%</f>
        <v>#DIV/0!</v>
      </c>
      <c r="H39" s="85"/>
    </row>
    <row r="40" spans="1:8" ht="15.75" customHeight="1">
      <c r="A40" s="1737" t="s">
        <v>86</v>
      </c>
      <c r="B40" s="1416" t="s">
        <v>86</v>
      </c>
      <c r="C40" s="640" t="s">
        <v>204</v>
      </c>
      <c r="D40" s="75"/>
      <c r="E40" s="74"/>
      <c r="F40" s="184">
        <f t="shared" si="0"/>
        <v>0</v>
      </c>
      <c r="G40" s="438"/>
      <c r="H40" s="83"/>
    </row>
    <row r="41" spans="1:8" ht="15.75" customHeight="1">
      <c r="A41" s="1739"/>
      <c r="B41" s="1381"/>
      <c r="C41" s="642" t="s">
        <v>231</v>
      </c>
      <c r="D41" s="70"/>
      <c r="E41" s="50"/>
      <c r="F41" s="42">
        <f t="shared" si="0"/>
        <v>0</v>
      </c>
      <c r="G41" s="264" t="e">
        <f>F41/D41*100%</f>
        <v>#DIV/0!</v>
      </c>
      <c r="H41" s="87"/>
    </row>
    <row r="42" spans="1:8" ht="15.75" customHeight="1">
      <c r="A42" s="1739"/>
      <c r="B42" s="1381"/>
      <c r="C42" s="642" t="s">
        <v>181</v>
      </c>
      <c r="D42" s="70"/>
      <c r="E42" s="50"/>
      <c r="F42" s="42">
        <f t="shared" si="0"/>
        <v>0</v>
      </c>
      <c r="G42" s="264"/>
      <c r="H42" s="87"/>
    </row>
    <row r="43" spans="1:8" ht="15.75" customHeight="1">
      <c r="A43" s="1739"/>
      <c r="B43" s="1381"/>
      <c r="C43" s="642" t="s">
        <v>207</v>
      </c>
      <c r="D43" s="70"/>
      <c r="E43" s="50"/>
      <c r="F43" s="42">
        <f t="shared" si="0"/>
        <v>0</v>
      </c>
      <c r="G43" s="264"/>
      <c r="H43" s="87"/>
    </row>
    <row r="44" spans="1:8">
      <c r="A44" s="1740"/>
      <c r="B44" s="1475" t="s">
        <v>62</v>
      </c>
      <c r="C44" s="1475"/>
      <c r="D44" s="522">
        <f>SUM(D40:D43)</f>
        <v>0</v>
      </c>
      <c r="E44" s="522">
        <f>SUM(E40:E43)</f>
        <v>0</v>
      </c>
      <c r="F44" s="523">
        <f t="shared" si="0"/>
        <v>0</v>
      </c>
      <c r="G44" s="676" t="e">
        <f>F44/D44*100%</f>
        <v>#DIV/0!</v>
      </c>
      <c r="H44" s="85"/>
    </row>
    <row r="45" spans="1:8" ht="24" customHeight="1">
      <c r="A45" s="1418" t="s">
        <v>119</v>
      </c>
      <c r="B45" s="1416" t="s">
        <v>25</v>
      </c>
      <c r="C45" s="640" t="s">
        <v>183</v>
      </c>
      <c r="D45" s="75"/>
      <c r="E45" s="74"/>
      <c r="F45" s="184">
        <f t="shared" si="0"/>
        <v>0</v>
      </c>
      <c r="G45" s="438"/>
      <c r="H45" s="83"/>
    </row>
    <row r="46" spans="1:8" ht="24" customHeight="1">
      <c r="A46" s="1419"/>
      <c r="B46" s="1417"/>
      <c r="C46" s="645" t="s">
        <v>99</v>
      </c>
      <c r="D46" s="77"/>
      <c r="E46" s="76"/>
      <c r="F46" s="46">
        <f t="shared" si="0"/>
        <v>0</v>
      </c>
      <c r="G46" s="450"/>
      <c r="H46" s="85"/>
    </row>
    <row r="47" spans="1:8">
      <c r="A47" s="1734"/>
      <c r="B47" s="1759" t="s">
        <v>62</v>
      </c>
      <c r="C47" s="1759"/>
      <c r="D47" s="445">
        <f>SUM(D45:D46)</f>
        <v>0</v>
      </c>
      <c r="E47" s="445">
        <f>SUM(E45:E46)</f>
        <v>0</v>
      </c>
      <c r="F47" s="151">
        <f t="shared" si="0"/>
        <v>0</v>
      </c>
      <c r="G47" s="268"/>
      <c r="H47" s="156"/>
    </row>
    <row r="48" spans="1:8" s="672" customFormat="1">
      <c r="A48" s="1495" t="s">
        <v>60</v>
      </c>
      <c r="B48" s="1496"/>
      <c r="C48" s="1497"/>
      <c r="D48" s="331">
        <f>SUM(D22,D27,D30,D36,D39,D44,D47)</f>
        <v>0</v>
      </c>
      <c r="E48" s="331">
        <f>SUM(E22,E27,E30,E36,E39,E44,E47)</f>
        <v>0</v>
      </c>
      <c r="F48" s="331">
        <f t="shared" si="0"/>
        <v>0</v>
      </c>
      <c r="G48" s="526" t="e">
        <f>F48/D48*100%</f>
        <v>#DIV/0!</v>
      </c>
      <c r="H48" s="82"/>
    </row>
    <row r="49" spans="1:8">
      <c r="A49" s="1735" t="s">
        <v>0</v>
      </c>
      <c r="B49" s="1481"/>
      <c r="C49" s="1481"/>
      <c r="D49" s="1481"/>
      <c r="E49" s="1481"/>
      <c r="F49" s="1481"/>
      <c r="G49" s="1481"/>
      <c r="H49" s="1736"/>
    </row>
    <row r="50" spans="1:8" ht="17.5" customHeight="1">
      <c r="A50" s="1407" t="s">
        <v>75</v>
      </c>
      <c r="B50" s="1408"/>
      <c r="C50" s="1408"/>
      <c r="D50" s="1367" t="s">
        <v>234</v>
      </c>
      <c r="E50" s="1367" t="s">
        <v>21</v>
      </c>
      <c r="F50" s="1367" t="s">
        <v>236</v>
      </c>
      <c r="G50" s="1369" t="s">
        <v>163</v>
      </c>
      <c r="H50" s="1371" t="s">
        <v>147</v>
      </c>
    </row>
    <row r="51" spans="1:8" ht="18" customHeight="1">
      <c r="A51" s="88" t="s">
        <v>71</v>
      </c>
      <c r="B51" s="154" t="s">
        <v>61</v>
      </c>
      <c r="C51" s="154" t="s">
        <v>73</v>
      </c>
      <c r="D51" s="1368"/>
      <c r="E51" s="1368"/>
      <c r="F51" s="1368"/>
      <c r="G51" s="1370"/>
      <c r="H51" s="1372"/>
    </row>
    <row r="52" spans="1:8">
      <c r="A52" s="188" t="s">
        <v>78</v>
      </c>
      <c r="B52" s="1416" t="s">
        <v>65</v>
      </c>
      <c r="C52" s="539" t="s">
        <v>67</v>
      </c>
      <c r="D52" s="49"/>
      <c r="E52" s="49"/>
      <c r="F52" s="184">
        <f t="shared" ref="F52:F83" si="1">E52-D52</f>
        <v>0</v>
      </c>
      <c r="G52" s="436" t="e">
        <f>F52/D52*100%</f>
        <v>#DIV/0!</v>
      </c>
      <c r="H52" s="547"/>
    </row>
    <row r="53" spans="1:8">
      <c r="A53" s="68"/>
      <c r="B53" s="1381"/>
      <c r="C53" s="179" t="s">
        <v>88</v>
      </c>
      <c r="D53" s="41"/>
      <c r="E53" s="41"/>
      <c r="F53" s="42">
        <f t="shared" si="1"/>
        <v>0</v>
      </c>
      <c r="G53" s="148" t="e">
        <f>F53/D53*100%</f>
        <v>#DIV/0!</v>
      </c>
      <c r="H53" s="43"/>
    </row>
    <row r="54" spans="1:8">
      <c r="A54" s="68"/>
      <c r="B54" s="1381"/>
      <c r="C54" s="179" t="s">
        <v>221</v>
      </c>
      <c r="D54" s="42"/>
      <c r="E54" s="41"/>
      <c r="F54" s="42">
        <f t="shared" si="1"/>
        <v>0</v>
      </c>
      <c r="G54" s="148"/>
      <c r="H54" s="43"/>
    </row>
    <row r="55" spans="1:8" ht="18" customHeight="1">
      <c r="A55" s="68"/>
      <c r="B55" s="1381"/>
      <c r="C55" s="179" t="s">
        <v>248</v>
      </c>
      <c r="D55" s="41"/>
      <c r="E55" s="41"/>
      <c r="F55" s="42">
        <f t="shared" si="1"/>
        <v>0</v>
      </c>
      <c r="G55" s="148" t="e">
        <f>F55/D55*100%</f>
        <v>#DIV/0!</v>
      </c>
      <c r="H55" s="43"/>
    </row>
    <row r="56" spans="1:8" ht="18" customHeight="1">
      <c r="A56" s="68"/>
      <c r="B56" s="1381"/>
      <c r="C56" s="179" t="s">
        <v>178</v>
      </c>
      <c r="D56" s="41"/>
      <c r="E56" s="41"/>
      <c r="F56" s="42">
        <f t="shared" si="1"/>
        <v>0</v>
      </c>
      <c r="G56" s="148" t="e">
        <f>F56/D56*100%</f>
        <v>#DIV/0!</v>
      </c>
      <c r="H56" s="43"/>
    </row>
    <row r="57" spans="1:8" ht="18" customHeight="1">
      <c r="A57" s="68"/>
      <c r="B57" s="1381"/>
      <c r="C57" s="179" t="s">
        <v>127</v>
      </c>
      <c r="D57" s="41"/>
      <c r="E57" s="41"/>
      <c r="F57" s="42">
        <f t="shared" si="1"/>
        <v>0</v>
      </c>
      <c r="G57" s="148"/>
      <c r="H57" s="43"/>
    </row>
    <row r="58" spans="1:8">
      <c r="A58" s="68"/>
      <c r="B58" s="1417"/>
      <c r="C58" s="541" t="s">
        <v>93</v>
      </c>
      <c r="D58" s="542">
        <f>SUM(D52:D57)</f>
        <v>0</v>
      </c>
      <c r="E58" s="542">
        <f>SUM(E52:E57)</f>
        <v>0</v>
      </c>
      <c r="F58" s="523">
        <f t="shared" si="1"/>
        <v>0</v>
      </c>
      <c r="G58" s="543" t="e">
        <f>F58/D58*100%</f>
        <v>#DIV/0!</v>
      </c>
      <c r="H58" s="47"/>
    </row>
    <row r="59" spans="1:8" ht="21.75" customHeight="1">
      <c r="A59" s="68"/>
      <c r="B59" s="1416" t="s">
        <v>124</v>
      </c>
      <c r="C59" s="178" t="s">
        <v>135</v>
      </c>
      <c r="D59" s="823"/>
      <c r="E59" s="544"/>
      <c r="F59" s="184">
        <f t="shared" si="1"/>
        <v>0</v>
      </c>
      <c r="G59" s="436"/>
      <c r="H59" s="547"/>
    </row>
    <row r="60" spans="1:8" ht="21.75" customHeight="1">
      <c r="A60" s="68"/>
      <c r="B60" s="1381"/>
      <c r="C60" s="265" t="s">
        <v>184</v>
      </c>
      <c r="D60" s="806"/>
      <c r="E60" s="81"/>
      <c r="F60" s="42">
        <f t="shared" si="1"/>
        <v>0</v>
      </c>
      <c r="G60" s="148"/>
      <c r="H60" s="43"/>
    </row>
    <row r="61" spans="1:8">
      <c r="A61" s="68"/>
      <c r="B61" s="1381"/>
      <c r="C61" s="179" t="s">
        <v>84</v>
      </c>
      <c r="D61" s="806"/>
      <c r="E61" s="81"/>
      <c r="F61" s="42">
        <f t="shared" si="1"/>
        <v>0</v>
      </c>
      <c r="G61" s="148"/>
      <c r="H61" s="43"/>
    </row>
    <row r="62" spans="1:8">
      <c r="A62" s="68"/>
      <c r="B62" s="1417"/>
      <c r="C62" s="541" t="s">
        <v>93</v>
      </c>
      <c r="D62" s="824">
        <f>SUM(D59:D61)</f>
        <v>0</v>
      </c>
      <c r="E62" s="71">
        <f>SUM(E59:E61)</f>
        <v>0</v>
      </c>
      <c r="F62" s="46">
        <f t="shared" si="1"/>
        <v>0</v>
      </c>
      <c r="G62" s="276"/>
      <c r="H62" s="47"/>
    </row>
    <row r="63" spans="1:8">
      <c r="A63" s="68"/>
      <c r="B63" s="1416" t="s">
        <v>87</v>
      </c>
      <c r="C63" s="539" t="s">
        <v>89</v>
      </c>
      <c r="D63" s="805"/>
      <c r="E63" s="544"/>
      <c r="F63" s="184">
        <f t="shared" si="1"/>
        <v>0</v>
      </c>
      <c r="G63" s="436"/>
      <c r="H63" s="547"/>
    </row>
    <row r="64" spans="1:8" ht="14.25" customHeight="1">
      <c r="A64" s="68"/>
      <c r="B64" s="1381"/>
      <c r="C64" s="179" t="s">
        <v>237</v>
      </c>
      <c r="D64" s="806"/>
      <c r="E64" s="81"/>
      <c r="F64" s="42">
        <f t="shared" si="1"/>
        <v>0</v>
      </c>
      <c r="G64" s="148" t="e">
        <f>F64/D64*100%</f>
        <v>#DIV/0!</v>
      </c>
      <c r="H64" s="43"/>
    </row>
    <row r="65" spans="1:8" ht="14.25" customHeight="1">
      <c r="A65" s="68"/>
      <c r="B65" s="1381"/>
      <c r="C65" s="179" t="s">
        <v>129</v>
      </c>
      <c r="D65" s="806"/>
      <c r="E65" s="81"/>
      <c r="F65" s="42">
        <f t="shared" si="1"/>
        <v>0</v>
      </c>
      <c r="G65" s="148" t="e">
        <f>F65/D65*100%</f>
        <v>#DIV/0!</v>
      </c>
      <c r="H65" s="43"/>
    </row>
    <row r="66" spans="1:8" ht="14.25" customHeight="1">
      <c r="A66" s="68"/>
      <c r="B66" s="1381"/>
      <c r="C66" s="179" t="s">
        <v>141</v>
      </c>
      <c r="D66" s="806"/>
      <c r="E66" s="81"/>
      <c r="F66" s="42">
        <f t="shared" si="1"/>
        <v>0</v>
      </c>
      <c r="G66" s="148" t="e">
        <f>F66/D66*100%</f>
        <v>#DIV/0!</v>
      </c>
      <c r="H66" s="43"/>
    </row>
    <row r="67" spans="1:8" ht="14.25" customHeight="1">
      <c r="A67" s="110"/>
      <c r="B67" s="1381"/>
      <c r="C67" s="179" t="s">
        <v>70</v>
      </c>
      <c r="D67" s="807"/>
      <c r="E67" s="185"/>
      <c r="F67" s="151">
        <f t="shared" si="1"/>
        <v>0</v>
      </c>
      <c r="G67" s="148"/>
      <c r="H67" s="80"/>
    </row>
    <row r="68" spans="1:8" ht="14.25" customHeight="1">
      <c r="A68" s="110"/>
      <c r="B68" s="1381"/>
      <c r="C68" s="648" t="s">
        <v>85</v>
      </c>
      <c r="D68" s="50"/>
      <c r="E68" s="803"/>
      <c r="F68" s="70">
        <f t="shared" si="1"/>
        <v>0</v>
      </c>
      <c r="G68" s="148"/>
      <c r="H68" s="87"/>
    </row>
    <row r="69" spans="1:8" ht="14.25" customHeight="1">
      <c r="A69" s="110"/>
      <c r="B69" s="1381"/>
      <c r="C69" s="648" t="s">
        <v>132</v>
      </c>
      <c r="D69" s="50"/>
      <c r="E69" s="803"/>
      <c r="F69" s="70">
        <f t="shared" si="1"/>
        <v>0</v>
      </c>
      <c r="G69" s="148"/>
      <c r="H69" s="87"/>
    </row>
    <row r="70" spans="1:8">
      <c r="A70" s="110"/>
      <c r="B70" s="1417"/>
      <c r="C70" s="548" t="s">
        <v>93</v>
      </c>
      <c r="D70" s="653">
        <f>SUM(D63:D69)</f>
        <v>0</v>
      </c>
      <c r="E70" s="798">
        <f>SUM(E63:E69)</f>
        <v>0</v>
      </c>
      <c r="F70" s="523">
        <f t="shared" si="1"/>
        <v>0</v>
      </c>
      <c r="G70" s="543" t="e">
        <f>F70/D70*100%</f>
        <v>#DIV/0!</v>
      </c>
      <c r="H70" s="48"/>
    </row>
    <row r="71" spans="1:8">
      <c r="A71" s="155" t="s">
        <v>80</v>
      </c>
      <c r="B71" s="1715" t="s">
        <v>62</v>
      </c>
      <c r="C71" s="1716"/>
      <c r="D71" s="801">
        <f>SUM(D58,D62,D70)</f>
        <v>0</v>
      </c>
      <c r="E71" s="798">
        <f>SUM(E58,E62,E70)</f>
        <v>0</v>
      </c>
      <c r="F71" s="523">
        <f t="shared" si="1"/>
        <v>0</v>
      </c>
      <c r="G71" s="543" t="e">
        <f>F71/D71*100%</f>
        <v>#DIV/0!</v>
      </c>
      <c r="H71" s="47"/>
    </row>
    <row r="72" spans="1:8" ht="18" customHeight="1">
      <c r="A72" s="1418" t="s">
        <v>228</v>
      </c>
      <c r="B72" s="1380" t="s">
        <v>92</v>
      </c>
      <c r="C72" s="180" t="s">
        <v>208</v>
      </c>
      <c r="D72" s="74"/>
      <c r="E72" s="544"/>
      <c r="F72" s="585">
        <f t="shared" si="1"/>
        <v>0</v>
      </c>
      <c r="G72" s="148" t="e">
        <f>F72/D72*100%</f>
        <v>#DIV/0!</v>
      </c>
      <c r="H72" s="43"/>
    </row>
    <row r="73" spans="1:8" ht="18" customHeight="1">
      <c r="A73" s="1418"/>
      <c r="B73" s="1380"/>
      <c r="C73" s="493" t="s">
        <v>92</v>
      </c>
      <c r="D73" s="50"/>
      <c r="E73" s="81"/>
      <c r="F73" s="42">
        <f t="shared" si="1"/>
        <v>0</v>
      </c>
      <c r="G73" s="148"/>
      <c r="H73" s="43"/>
    </row>
    <row r="74" spans="1:8" ht="18" customHeight="1">
      <c r="A74" s="1419"/>
      <c r="B74" s="1381"/>
      <c r="C74" s="175" t="s">
        <v>246</v>
      </c>
      <c r="D74" s="50"/>
      <c r="E74" s="81"/>
      <c r="F74" s="42">
        <f t="shared" si="1"/>
        <v>0</v>
      </c>
      <c r="G74" s="148" t="e">
        <f>F74/D74*100%</f>
        <v>#DIV/0!</v>
      </c>
      <c r="H74" s="43"/>
    </row>
    <row r="75" spans="1:8">
      <c r="A75" s="1420"/>
      <c r="B75" s="1723" t="s">
        <v>62</v>
      </c>
      <c r="C75" s="1724"/>
      <c r="D75" s="522">
        <f>SUM(D72:D74)</f>
        <v>0</v>
      </c>
      <c r="E75" s="817">
        <f>SUM(E72:E74)</f>
        <v>0</v>
      </c>
      <c r="F75" s="523">
        <f t="shared" si="1"/>
        <v>0</v>
      </c>
      <c r="G75" s="580" t="e">
        <f>F75/D75*100%</f>
        <v>#DIV/0!</v>
      </c>
      <c r="H75" s="48"/>
    </row>
    <row r="76" spans="1:8">
      <c r="A76" s="1395" t="s">
        <v>91</v>
      </c>
      <c r="B76" s="1398" t="s">
        <v>87</v>
      </c>
      <c r="C76" s="586" t="s">
        <v>64</v>
      </c>
      <c r="D76" s="74"/>
      <c r="E76" s="829"/>
      <c r="F76" s="75">
        <f t="shared" si="1"/>
        <v>0</v>
      </c>
      <c r="G76" s="436"/>
      <c r="H76" s="83"/>
    </row>
    <row r="77" spans="1:8">
      <c r="A77" s="1396"/>
      <c r="B77" s="1399"/>
      <c r="C77" s="646" t="s">
        <v>199</v>
      </c>
      <c r="D77" s="267"/>
      <c r="E77" s="818"/>
      <c r="F77" s="70">
        <f t="shared" si="1"/>
        <v>0</v>
      </c>
      <c r="G77" s="148"/>
      <c r="H77" s="283"/>
    </row>
    <row r="78" spans="1:8">
      <c r="A78" s="1396"/>
      <c r="B78" s="1399"/>
      <c r="C78" s="646" t="s">
        <v>90</v>
      </c>
      <c r="D78" s="267"/>
      <c r="E78" s="818"/>
      <c r="F78" s="70">
        <f t="shared" si="1"/>
        <v>0</v>
      </c>
      <c r="G78" s="148"/>
      <c r="H78" s="283"/>
    </row>
    <row r="79" spans="1:8">
      <c r="A79" s="1396"/>
      <c r="B79" s="1399"/>
      <c r="C79" s="273" t="s">
        <v>69</v>
      </c>
      <c r="D79" s="50"/>
      <c r="E79" s="803"/>
      <c r="F79" s="70">
        <f t="shared" si="1"/>
        <v>0</v>
      </c>
      <c r="G79" s="148"/>
      <c r="H79" s="87"/>
    </row>
    <row r="80" spans="1:8">
      <c r="A80" s="1396"/>
      <c r="B80" s="1399"/>
      <c r="C80" s="273" t="s">
        <v>217</v>
      </c>
      <c r="D80" s="50"/>
      <c r="E80" s="803"/>
      <c r="F80" s="70">
        <f t="shared" si="1"/>
        <v>0</v>
      </c>
      <c r="G80" s="148"/>
      <c r="H80" s="87"/>
    </row>
    <row r="81" spans="1:8">
      <c r="A81" s="1396"/>
      <c r="B81" s="1400"/>
      <c r="C81" s="587" t="s">
        <v>93</v>
      </c>
      <c r="D81" s="77">
        <f>SUM(D76:D80)</f>
        <v>0</v>
      </c>
      <c r="E81" s="832">
        <f>SUM(E76:E80)</f>
        <v>0</v>
      </c>
      <c r="F81" s="77">
        <f t="shared" si="1"/>
        <v>0</v>
      </c>
      <c r="G81" s="276"/>
      <c r="H81" s="85"/>
    </row>
    <row r="82" spans="1:8" ht="15" customHeight="1">
      <c r="A82" s="1396"/>
      <c r="B82" s="1401" t="s">
        <v>91</v>
      </c>
      <c r="C82" s="178" t="s">
        <v>191</v>
      </c>
      <c r="D82" s="74"/>
      <c r="E82" s="74"/>
      <c r="F82" s="75">
        <f t="shared" si="1"/>
        <v>0</v>
      </c>
      <c r="G82" s="436"/>
      <c r="H82" s="83"/>
    </row>
    <row r="83" spans="1:8" ht="15" customHeight="1">
      <c r="A83" s="1396"/>
      <c r="B83" s="1402"/>
      <c r="C83" s="648" t="s">
        <v>98</v>
      </c>
      <c r="D83" s="50"/>
      <c r="E83" s="50"/>
      <c r="F83" s="70">
        <f t="shared" si="1"/>
        <v>0</v>
      </c>
      <c r="G83" s="148"/>
      <c r="H83" s="87"/>
    </row>
    <row r="84" spans="1:8" ht="15" customHeight="1">
      <c r="A84" s="1396"/>
      <c r="B84" s="1402"/>
      <c r="C84" s="648" t="s">
        <v>115</v>
      </c>
      <c r="D84" s="50"/>
      <c r="E84" s="50"/>
      <c r="F84" s="70">
        <f t="shared" ref="F84:F112" si="2">E84-D84</f>
        <v>0</v>
      </c>
      <c r="G84" s="148"/>
      <c r="H84" s="87"/>
    </row>
    <row r="85" spans="1:8" ht="15" customHeight="1">
      <c r="A85" s="1396"/>
      <c r="B85" s="1402"/>
      <c r="C85" s="648" t="s">
        <v>240</v>
      </c>
      <c r="D85" s="50"/>
      <c r="E85" s="50"/>
      <c r="F85" s="70">
        <f t="shared" si="2"/>
        <v>0</v>
      </c>
      <c r="G85" s="148"/>
      <c r="H85" s="87"/>
    </row>
    <row r="86" spans="1:8" ht="15" customHeight="1">
      <c r="A86" s="1396"/>
      <c r="B86" s="1402"/>
      <c r="C86" s="648" t="s">
        <v>110</v>
      </c>
      <c r="D86" s="50"/>
      <c r="E86" s="50"/>
      <c r="F86" s="70">
        <f t="shared" si="2"/>
        <v>0</v>
      </c>
      <c r="G86" s="148"/>
      <c r="H86" s="87"/>
    </row>
    <row r="87" spans="1:8" ht="15" customHeight="1">
      <c r="A87" s="1396"/>
      <c r="B87" s="1402"/>
      <c r="C87" s="648" t="s">
        <v>249</v>
      </c>
      <c r="D87" s="50"/>
      <c r="E87" s="50"/>
      <c r="F87" s="70">
        <f t="shared" si="2"/>
        <v>0</v>
      </c>
      <c r="G87" s="148"/>
      <c r="H87" s="87"/>
    </row>
    <row r="88" spans="1:8" ht="15" customHeight="1">
      <c r="A88" s="1396"/>
      <c r="B88" s="1402"/>
      <c r="C88" s="648" t="s">
        <v>104</v>
      </c>
      <c r="D88" s="50"/>
      <c r="E88" s="50"/>
      <c r="F88" s="70">
        <f t="shared" si="2"/>
        <v>0</v>
      </c>
      <c r="G88" s="148"/>
      <c r="H88" s="87"/>
    </row>
    <row r="89" spans="1:8" ht="15" customHeight="1">
      <c r="A89" s="1396"/>
      <c r="B89" s="1402"/>
      <c r="C89" s="648" t="s">
        <v>239</v>
      </c>
      <c r="D89" s="50"/>
      <c r="E89" s="50"/>
      <c r="F89" s="70">
        <f t="shared" si="2"/>
        <v>0</v>
      </c>
      <c r="G89" s="148" t="e">
        <f>F89/D89*100%</f>
        <v>#DIV/0!</v>
      </c>
      <c r="H89" s="87"/>
    </row>
    <row r="90" spans="1:8" ht="15" customHeight="1">
      <c r="A90" s="1396"/>
      <c r="B90" s="1402"/>
      <c r="C90" s="648" t="s">
        <v>188</v>
      </c>
      <c r="D90" s="50"/>
      <c r="E90" s="50"/>
      <c r="F90" s="70">
        <f t="shared" si="2"/>
        <v>0</v>
      </c>
      <c r="G90" s="148"/>
      <c r="H90" s="87"/>
    </row>
    <row r="91" spans="1:8" ht="15" customHeight="1">
      <c r="A91" s="1396"/>
      <c r="B91" s="1402"/>
      <c r="C91" s="648" t="s">
        <v>194</v>
      </c>
      <c r="D91" s="50"/>
      <c r="E91" s="50"/>
      <c r="F91" s="70">
        <f t="shared" si="2"/>
        <v>0</v>
      </c>
      <c r="G91" s="148"/>
      <c r="H91" s="87"/>
    </row>
    <row r="92" spans="1:8" ht="15" customHeight="1">
      <c r="A92" s="1396"/>
      <c r="B92" s="1402"/>
      <c r="C92" s="648" t="s">
        <v>203</v>
      </c>
      <c r="D92" s="50"/>
      <c r="E92" s="50"/>
      <c r="F92" s="70">
        <f t="shared" si="2"/>
        <v>0</v>
      </c>
      <c r="G92" s="148"/>
      <c r="H92" s="87"/>
    </row>
    <row r="93" spans="1:8" ht="15" customHeight="1">
      <c r="A93" s="1396"/>
      <c r="B93" s="1402"/>
      <c r="C93" s="648" t="s">
        <v>179</v>
      </c>
      <c r="D93" s="50"/>
      <c r="E93" s="50"/>
      <c r="F93" s="70">
        <f t="shared" si="2"/>
        <v>0</v>
      </c>
      <c r="G93" s="148"/>
      <c r="H93" s="87"/>
    </row>
    <row r="94" spans="1:8" ht="15" customHeight="1">
      <c r="A94" s="1396"/>
      <c r="B94" s="1402"/>
      <c r="C94" s="648" t="s">
        <v>214</v>
      </c>
      <c r="D94" s="50"/>
      <c r="E94" s="50"/>
      <c r="F94" s="70">
        <f t="shared" si="2"/>
        <v>0</v>
      </c>
      <c r="G94" s="148"/>
      <c r="H94" s="87"/>
    </row>
    <row r="95" spans="1:8" ht="15" customHeight="1">
      <c r="A95" s="1396"/>
      <c r="B95" s="1402"/>
      <c r="C95" s="648" t="s">
        <v>108</v>
      </c>
      <c r="D95" s="50"/>
      <c r="E95" s="50"/>
      <c r="F95" s="70">
        <f t="shared" si="2"/>
        <v>0</v>
      </c>
      <c r="G95" s="148"/>
      <c r="H95" s="87"/>
    </row>
    <row r="96" spans="1:8" ht="15" customHeight="1">
      <c r="A96" s="1396"/>
      <c r="B96" s="1402"/>
      <c r="C96" s="648" t="s">
        <v>225</v>
      </c>
      <c r="D96" s="50"/>
      <c r="E96" s="50"/>
      <c r="F96" s="70">
        <f t="shared" si="2"/>
        <v>0</v>
      </c>
      <c r="G96" s="148"/>
      <c r="H96" s="87"/>
    </row>
    <row r="97" spans="1:8" ht="15" customHeight="1">
      <c r="A97" s="1396"/>
      <c r="B97" s="1402"/>
      <c r="C97" s="648" t="s">
        <v>101</v>
      </c>
      <c r="D97" s="50"/>
      <c r="E97" s="50"/>
      <c r="F97" s="70">
        <f t="shared" si="2"/>
        <v>0</v>
      </c>
      <c r="G97" s="148"/>
      <c r="H97" s="87"/>
    </row>
    <row r="98" spans="1:8" ht="14.25" customHeight="1">
      <c r="A98" s="1396"/>
      <c r="B98" s="1402"/>
      <c r="C98" s="648" t="s">
        <v>100</v>
      </c>
      <c r="D98" s="50"/>
      <c r="E98" s="50"/>
      <c r="F98" s="70">
        <f t="shared" si="2"/>
        <v>0</v>
      </c>
      <c r="G98" s="148"/>
      <c r="H98" s="87"/>
    </row>
    <row r="99" spans="1:8" ht="14.25" customHeight="1">
      <c r="A99" s="1396"/>
      <c r="B99" s="1402"/>
      <c r="C99" s="648" t="s">
        <v>222</v>
      </c>
      <c r="D99" s="50"/>
      <c r="E99" s="50"/>
      <c r="F99" s="70">
        <f t="shared" si="2"/>
        <v>0</v>
      </c>
      <c r="G99" s="148"/>
      <c r="H99" s="87"/>
    </row>
    <row r="100" spans="1:8" ht="14.25" customHeight="1">
      <c r="A100" s="1396"/>
      <c r="B100" s="1402"/>
      <c r="C100" s="648" t="s">
        <v>213</v>
      </c>
      <c r="D100" s="50"/>
      <c r="E100" s="803"/>
      <c r="F100" s="70">
        <f t="shared" si="2"/>
        <v>0</v>
      </c>
      <c r="G100" s="148"/>
      <c r="H100" s="87"/>
    </row>
    <row r="101" spans="1:8" ht="14.25" customHeight="1">
      <c r="A101" s="1396"/>
      <c r="B101" s="1402"/>
      <c r="C101" s="648" t="s">
        <v>111</v>
      </c>
      <c r="D101" s="50"/>
      <c r="E101" s="803"/>
      <c r="F101" s="70">
        <f t="shared" si="2"/>
        <v>0</v>
      </c>
      <c r="G101" s="148"/>
      <c r="H101" s="87"/>
    </row>
    <row r="102" spans="1:8" ht="14.25" customHeight="1">
      <c r="A102" s="1396"/>
      <c r="B102" s="1402"/>
      <c r="C102" s="648" t="s">
        <v>182</v>
      </c>
      <c r="D102" s="50"/>
      <c r="E102" s="803"/>
      <c r="F102" s="70">
        <f t="shared" si="2"/>
        <v>0</v>
      </c>
      <c r="G102" s="148"/>
      <c r="H102" s="87"/>
    </row>
    <row r="103" spans="1:8" ht="14.25" customHeight="1">
      <c r="A103" s="1396"/>
      <c r="B103" s="1402"/>
      <c r="C103" s="648" t="s">
        <v>224</v>
      </c>
      <c r="D103" s="50"/>
      <c r="E103" s="803"/>
      <c r="F103" s="70">
        <f t="shared" si="2"/>
        <v>0</v>
      </c>
      <c r="G103" s="148"/>
      <c r="H103" s="87"/>
    </row>
    <row r="104" spans="1:8" ht="14.25" customHeight="1">
      <c r="A104" s="1396"/>
      <c r="B104" s="1403"/>
      <c r="C104" s="491" t="s">
        <v>93</v>
      </c>
      <c r="D104" s="522">
        <f>SUM(D82:D103)</f>
        <v>0</v>
      </c>
      <c r="E104" s="812">
        <f>SUM(E82:E103)</f>
        <v>0</v>
      </c>
      <c r="F104" s="522">
        <f t="shared" si="2"/>
        <v>0</v>
      </c>
      <c r="G104" s="543" t="e">
        <f>F104/D104*100%</f>
        <v>#DIV/0!</v>
      </c>
      <c r="H104" s="85"/>
    </row>
    <row r="105" spans="1:8">
      <c r="A105" s="1397"/>
      <c r="B105" s="1754" t="s">
        <v>62</v>
      </c>
      <c r="C105" s="1754"/>
      <c r="D105" s="653">
        <f>SUM(D81,D104)</f>
        <v>0</v>
      </c>
      <c r="E105" s="813">
        <f>SUM(E81,E104)</f>
        <v>0</v>
      </c>
      <c r="F105" s="523">
        <f t="shared" si="2"/>
        <v>0</v>
      </c>
      <c r="G105" s="543" t="e">
        <f>F105/D105*100%</f>
        <v>#DIV/0!</v>
      </c>
      <c r="H105" s="576"/>
    </row>
    <row r="106" spans="1:8">
      <c r="A106" s="1396" t="s">
        <v>68</v>
      </c>
      <c r="B106" s="373" t="s">
        <v>68</v>
      </c>
      <c r="C106" s="265" t="s">
        <v>68</v>
      </c>
      <c r="D106" s="814"/>
      <c r="E106" s="81"/>
      <c r="F106" s="42">
        <f t="shared" si="2"/>
        <v>0</v>
      </c>
      <c r="G106" s="148"/>
      <c r="H106" s="43"/>
    </row>
    <row r="107" spans="1:8">
      <c r="A107" s="1397"/>
      <c r="B107" s="1479" t="s">
        <v>62</v>
      </c>
      <c r="C107" s="1480"/>
      <c r="D107" s="77">
        <f>D106</f>
        <v>0</v>
      </c>
      <c r="E107" s="809">
        <f>E106</f>
        <v>0</v>
      </c>
      <c r="F107" s="187">
        <f t="shared" si="2"/>
        <v>0</v>
      </c>
      <c r="G107" s="281"/>
      <c r="H107" s="48"/>
    </row>
    <row r="108" spans="1:8">
      <c r="A108" s="1378" t="s">
        <v>116</v>
      </c>
      <c r="B108" s="1380" t="s">
        <v>116</v>
      </c>
      <c r="C108" s="647" t="s">
        <v>58</v>
      </c>
      <c r="D108" s="815"/>
      <c r="E108" s="260"/>
      <c r="F108" s="186">
        <f t="shared" si="2"/>
        <v>0</v>
      </c>
      <c r="G108" s="148" t="e">
        <f>F108/D108*100%</f>
        <v>#DIV/0!</v>
      </c>
      <c r="H108" s="45"/>
    </row>
    <row r="109" spans="1:8">
      <c r="A109" s="1378"/>
      <c r="B109" s="1381"/>
      <c r="C109" s="648" t="s">
        <v>59</v>
      </c>
      <c r="D109" s="800"/>
      <c r="E109" s="81"/>
      <c r="F109" s="42">
        <f t="shared" si="2"/>
        <v>0</v>
      </c>
      <c r="G109" s="148"/>
      <c r="H109" s="43"/>
    </row>
    <row r="110" spans="1:8">
      <c r="A110" s="1749"/>
      <c r="B110" s="1715" t="s">
        <v>62</v>
      </c>
      <c r="C110" s="1716"/>
      <c r="D110" s="801">
        <f>SUM(D108:D109)</f>
        <v>0</v>
      </c>
      <c r="E110" s="798">
        <f>SUM(E108:E109)</f>
        <v>0</v>
      </c>
      <c r="F110" s="523">
        <f t="shared" si="2"/>
        <v>0</v>
      </c>
      <c r="G110" s="543" t="e">
        <f>F110/D110*100%</f>
        <v>#DIV/0!</v>
      </c>
      <c r="H110" s="48"/>
    </row>
    <row r="111" spans="1:8">
      <c r="A111" s="696" t="s">
        <v>153</v>
      </c>
      <c r="B111" s="697" t="s">
        <v>153</v>
      </c>
      <c r="C111" s="698" t="s">
        <v>160</v>
      </c>
      <c r="D111" s="690"/>
      <c r="E111" s="691"/>
      <c r="F111" s="669">
        <f t="shared" si="2"/>
        <v>0</v>
      </c>
      <c r="G111" s="670" t="e">
        <f>F111/D111*100%</f>
        <v>#DIV/0!</v>
      </c>
      <c r="H111" s="671"/>
    </row>
    <row r="112" spans="1:8">
      <c r="A112" s="1495" t="s">
        <v>60</v>
      </c>
      <c r="B112" s="1496"/>
      <c r="C112" s="1497"/>
      <c r="D112" s="827">
        <f>SUM(D71,D75,D105,D107,D110,D111)</f>
        <v>0</v>
      </c>
      <c r="E112" s="821">
        <f>SUM(E71,E75,E105,E107,E110,E111)</f>
        <v>0</v>
      </c>
      <c r="F112" s="331">
        <f t="shared" si="2"/>
        <v>0</v>
      </c>
      <c r="G112" s="526" t="e">
        <f>F112/D112*100%</f>
        <v>#DIV/0!</v>
      </c>
      <c r="H112" s="82"/>
    </row>
  </sheetData>
  <mergeCells count="60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H49"/>
    <mergeCell ref="A50:C50"/>
    <mergeCell ref="D50:D51"/>
    <mergeCell ref="E50:E51"/>
    <mergeCell ref="F50:F51"/>
    <mergeCell ref="G50:G51"/>
    <mergeCell ref="H50:H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H2"/>
    <mergeCell ref="A3:H4"/>
    <mergeCell ref="A5:H5"/>
    <mergeCell ref="A6:C6"/>
    <mergeCell ref="D6:D7"/>
    <mergeCell ref="E6:E7"/>
    <mergeCell ref="F6:F7"/>
    <mergeCell ref="G6:G7"/>
    <mergeCell ref="H6:H7"/>
  </mergeCells>
  <phoneticPr fontId="23" type="noConversion"/>
  <pageMargins left="0.69972223043441772" right="0.69972223043441772" top="0.75" bottom="0.75" header="0.30000001192092896" footer="0.30000001192092896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666699"/>
  </sheetPr>
  <dimension ref="A2:H112"/>
  <sheetViews>
    <sheetView topLeftCell="A94" zoomScaleNormal="100" zoomScaleSheetLayoutView="75" workbookViewId="0">
      <selection activeCell="J109" sqref="J109"/>
    </sheetView>
  </sheetViews>
  <sheetFormatPr defaultColWidth="8.58203125" defaultRowHeight="17"/>
  <cols>
    <col min="1" max="1" width="15.83203125" style="1" customWidth="1"/>
    <col min="2" max="2" width="13.58203125" style="1" customWidth="1"/>
    <col min="3" max="3" width="24.5" style="1" customWidth="1"/>
    <col min="4" max="4" width="18.83203125" style="1" customWidth="1"/>
    <col min="5" max="5" width="19.5" style="1" customWidth="1"/>
    <col min="6" max="6" width="18.83203125" style="1" customWidth="1"/>
    <col min="7" max="7" width="10.25" style="1" customWidth="1"/>
    <col min="8" max="8" width="47.5" style="1" customWidth="1"/>
  </cols>
  <sheetData>
    <row r="2" spans="1:8" ht="26.5" customHeight="1">
      <c r="A2" s="1745" t="s">
        <v>261</v>
      </c>
      <c r="B2" s="1746"/>
      <c r="C2" s="1746"/>
      <c r="D2" s="1746"/>
      <c r="E2" s="1746"/>
      <c r="F2" s="1746"/>
      <c r="G2" s="1746"/>
      <c r="H2" s="1746"/>
    </row>
    <row r="3" spans="1:8">
      <c r="A3" s="1611" t="s">
        <v>50</v>
      </c>
      <c r="B3" s="1611"/>
      <c r="C3" s="1611"/>
      <c r="D3" s="1611"/>
      <c r="E3" s="1611"/>
      <c r="F3" s="1611"/>
      <c r="G3" s="1611"/>
      <c r="H3" s="1611"/>
    </row>
    <row r="4" spans="1:8">
      <c r="A4" s="1611"/>
      <c r="B4" s="1611"/>
      <c r="C4" s="1611"/>
      <c r="D4" s="1611"/>
      <c r="E4" s="1611"/>
      <c r="F4" s="1611"/>
      <c r="G4" s="1611"/>
      <c r="H4" s="1611"/>
    </row>
    <row r="5" spans="1:8">
      <c r="A5" s="1747" t="s">
        <v>39</v>
      </c>
      <c r="B5" s="1747"/>
      <c r="C5" s="1747"/>
      <c r="D5" s="1747"/>
      <c r="E5" s="1747"/>
      <c r="F5" s="1747"/>
      <c r="G5" s="1747"/>
      <c r="H5" s="1747"/>
    </row>
    <row r="6" spans="1:8" ht="17.5" customHeight="1">
      <c r="A6" s="1407" t="s">
        <v>75</v>
      </c>
      <c r="B6" s="1408"/>
      <c r="C6" s="1408"/>
      <c r="D6" s="1367" t="s">
        <v>234</v>
      </c>
      <c r="E6" s="1367" t="s">
        <v>21</v>
      </c>
      <c r="F6" s="1367" t="s">
        <v>236</v>
      </c>
      <c r="G6" s="1369" t="s">
        <v>163</v>
      </c>
      <c r="H6" s="1371" t="s">
        <v>147</v>
      </c>
    </row>
    <row r="7" spans="1:8" ht="18" customHeight="1">
      <c r="A7" s="88" t="s">
        <v>71</v>
      </c>
      <c r="B7" s="154" t="s">
        <v>61</v>
      </c>
      <c r="C7" s="154" t="s">
        <v>73</v>
      </c>
      <c r="D7" s="1368"/>
      <c r="E7" s="1368"/>
      <c r="F7" s="1368"/>
      <c r="G7" s="1370"/>
      <c r="H7" s="1372"/>
    </row>
    <row r="8" spans="1:8" ht="24" customHeight="1">
      <c r="A8" s="1467" t="s">
        <v>18</v>
      </c>
      <c r="B8" s="1402" t="s">
        <v>95</v>
      </c>
      <c r="C8" s="355" t="s">
        <v>105</v>
      </c>
      <c r="D8" s="279"/>
      <c r="E8" s="279"/>
      <c r="F8" s="286">
        <f t="shared" ref="F8:F40" si="0">E8-D8</f>
        <v>0</v>
      </c>
      <c r="G8" s="280"/>
      <c r="H8" s="324"/>
    </row>
    <row r="9" spans="1:8" ht="24" customHeight="1">
      <c r="A9" s="1467"/>
      <c r="B9" s="1402"/>
      <c r="C9" s="356" t="s">
        <v>185</v>
      </c>
      <c r="D9" s="274"/>
      <c r="E9" s="274"/>
      <c r="F9" s="286">
        <f t="shared" si="0"/>
        <v>0</v>
      </c>
      <c r="G9" s="277"/>
      <c r="H9" s="325"/>
    </row>
    <row r="10" spans="1:8" ht="24" customHeight="1">
      <c r="A10" s="1467"/>
      <c r="B10" s="1402"/>
      <c r="C10" s="356" t="s">
        <v>173</v>
      </c>
      <c r="D10" s="274"/>
      <c r="E10" s="274"/>
      <c r="F10" s="286">
        <f t="shared" si="0"/>
        <v>0</v>
      </c>
      <c r="G10" s="277"/>
      <c r="H10" s="325"/>
    </row>
    <row r="11" spans="1:8" ht="24" customHeight="1">
      <c r="A11" s="1467"/>
      <c r="B11" s="1402"/>
      <c r="C11" s="356" t="s">
        <v>176</v>
      </c>
      <c r="D11" s="274"/>
      <c r="E11" s="274"/>
      <c r="F11" s="286">
        <f t="shared" si="0"/>
        <v>0</v>
      </c>
      <c r="G11" s="277"/>
      <c r="H11" s="325"/>
    </row>
    <row r="12" spans="1:8" ht="24" customHeight="1">
      <c r="A12" s="1467"/>
      <c r="B12" s="1380"/>
      <c r="C12" s="356" t="s">
        <v>158</v>
      </c>
      <c r="D12" s="274"/>
      <c r="E12" s="274"/>
      <c r="F12" s="286">
        <f t="shared" si="0"/>
        <v>0</v>
      </c>
      <c r="G12" s="277"/>
      <c r="H12" s="325"/>
    </row>
    <row r="13" spans="1:8" ht="17.5">
      <c r="A13" s="1468"/>
      <c r="B13" s="1475" t="s">
        <v>62</v>
      </c>
      <c r="C13" s="1475"/>
      <c r="D13" s="275">
        <f>SUM(D8:D12)</f>
        <v>0</v>
      </c>
      <c r="E13" s="275">
        <f>SUM(E8:E12)</f>
        <v>0</v>
      </c>
      <c r="F13" s="287">
        <f t="shared" si="0"/>
        <v>0</v>
      </c>
      <c r="G13" s="278"/>
      <c r="H13" s="326"/>
    </row>
    <row r="14" spans="1:8" ht="21.75" customHeight="1">
      <c r="A14" s="1514" t="s">
        <v>126</v>
      </c>
      <c r="B14" s="1402" t="s">
        <v>126</v>
      </c>
      <c r="C14" s="355" t="s">
        <v>114</v>
      </c>
      <c r="D14" s="279"/>
      <c r="E14" s="279"/>
      <c r="F14" s="286">
        <f t="shared" si="0"/>
        <v>0</v>
      </c>
      <c r="G14" s="280"/>
      <c r="H14" s="327"/>
    </row>
    <row r="15" spans="1:8" ht="21.75" customHeight="1">
      <c r="A15" s="1514"/>
      <c r="B15" s="1402"/>
      <c r="C15" s="356" t="s">
        <v>97</v>
      </c>
      <c r="D15" s="274"/>
      <c r="E15" s="274"/>
      <c r="F15" s="286">
        <f t="shared" si="0"/>
        <v>0</v>
      </c>
      <c r="G15" s="277"/>
      <c r="H15" s="328"/>
    </row>
    <row r="16" spans="1:8" ht="21.75" customHeight="1">
      <c r="A16" s="1514"/>
      <c r="B16" s="1402"/>
      <c r="C16" s="356" t="s">
        <v>102</v>
      </c>
      <c r="D16" s="274"/>
      <c r="E16" s="274"/>
      <c r="F16" s="286">
        <f t="shared" si="0"/>
        <v>0</v>
      </c>
      <c r="G16" s="277"/>
      <c r="H16" s="328"/>
    </row>
    <row r="17" spans="1:8" ht="21.75" customHeight="1">
      <c r="A17" s="1514"/>
      <c r="B17" s="1402"/>
      <c r="C17" s="356" t="s">
        <v>94</v>
      </c>
      <c r="D17" s="274"/>
      <c r="E17" s="274"/>
      <c r="F17" s="286">
        <f t="shared" si="0"/>
        <v>0</v>
      </c>
      <c r="G17" s="277"/>
      <c r="H17" s="328"/>
    </row>
    <row r="18" spans="1:8" ht="21.75" customHeight="1">
      <c r="A18" s="1514"/>
      <c r="B18" s="1402"/>
      <c r="C18" s="355" t="s">
        <v>171</v>
      </c>
      <c r="D18" s="274"/>
      <c r="E18" s="274"/>
      <c r="F18" s="286">
        <f t="shared" si="0"/>
        <v>0</v>
      </c>
      <c r="G18" s="277"/>
      <c r="H18" s="325"/>
    </row>
    <row r="19" spans="1:8" ht="21.75" customHeight="1">
      <c r="A19" s="1514"/>
      <c r="B19" s="1402"/>
      <c r="C19" s="175" t="s">
        <v>189</v>
      </c>
      <c r="D19" s="274"/>
      <c r="E19" s="274"/>
      <c r="F19" s="286">
        <f t="shared" si="0"/>
        <v>0</v>
      </c>
      <c r="G19" s="277"/>
      <c r="H19" s="325"/>
    </row>
    <row r="20" spans="1:8" ht="21.75" customHeight="1">
      <c r="A20" s="1514"/>
      <c r="B20" s="1402"/>
      <c r="C20" s="175" t="s">
        <v>186</v>
      </c>
      <c r="D20" s="274"/>
      <c r="E20" s="274"/>
      <c r="F20" s="286">
        <f t="shared" si="0"/>
        <v>0</v>
      </c>
      <c r="G20" s="277"/>
      <c r="H20" s="325"/>
    </row>
    <row r="21" spans="1:8" ht="21.75" customHeight="1">
      <c r="A21" s="1514"/>
      <c r="B21" s="1380"/>
      <c r="C21" s="175" t="s">
        <v>202</v>
      </c>
      <c r="D21" s="69"/>
      <c r="E21" s="41"/>
      <c r="F21" s="42">
        <f t="shared" si="0"/>
        <v>0</v>
      </c>
      <c r="G21" s="148" t="e">
        <f>F21/D21*100%</f>
        <v>#DIV/0!</v>
      </c>
      <c r="H21" s="43"/>
    </row>
    <row r="22" spans="1:8">
      <c r="A22" s="1741"/>
      <c r="B22" s="1516" t="s">
        <v>62</v>
      </c>
      <c r="C22" s="1517"/>
      <c r="D22" s="523">
        <f>SUM(D14:D21)</f>
        <v>0</v>
      </c>
      <c r="E22" s="523">
        <f>SUM(E14:E21)</f>
        <v>0</v>
      </c>
      <c r="F22" s="651">
        <f t="shared" si="0"/>
        <v>0</v>
      </c>
      <c r="G22" s="677" t="e">
        <f>F22/D22*100%</f>
        <v>#DIV/0!</v>
      </c>
      <c r="H22" s="47"/>
    </row>
    <row r="23" spans="1:8" ht="15" customHeight="1">
      <c r="A23" s="1469" t="s">
        <v>211</v>
      </c>
      <c r="B23" s="1401" t="s">
        <v>211</v>
      </c>
      <c r="C23" s="176" t="s">
        <v>187</v>
      </c>
      <c r="D23" s="74"/>
      <c r="E23" s="75"/>
      <c r="F23" s="189">
        <f t="shared" si="0"/>
        <v>0</v>
      </c>
      <c r="G23" s="192"/>
      <c r="H23" s="83"/>
    </row>
    <row r="24" spans="1:8" ht="15" customHeight="1">
      <c r="A24" s="1470"/>
      <c r="B24" s="1402"/>
      <c r="C24" s="356" t="s">
        <v>130</v>
      </c>
      <c r="D24" s="50"/>
      <c r="E24" s="70"/>
      <c r="F24" s="190">
        <f t="shared" si="0"/>
        <v>0</v>
      </c>
      <c r="G24" s="193"/>
      <c r="H24" s="84"/>
    </row>
    <row r="25" spans="1:8" ht="15" customHeight="1">
      <c r="A25" s="1470"/>
      <c r="B25" s="1402"/>
      <c r="C25" s="356" t="s">
        <v>145</v>
      </c>
      <c r="D25" s="50"/>
      <c r="E25" s="70"/>
      <c r="F25" s="190">
        <f t="shared" si="0"/>
        <v>0</v>
      </c>
      <c r="G25" s="193"/>
      <c r="H25" s="84"/>
    </row>
    <row r="26" spans="1:8" ht="15" customHeight="1">
      <c r="A26" s="1470"/>
      <c r="B26" s="1380"/>
      <c r="C26" s="356" t="s">
        <v>157</v>
      </c>
      <c r="D26" s="50"/>
      <c r="E26" s="70"/>
      <c r="F26" s="190">
        <f t="shared" si="0"/>
        <v>0</v>
      </c>
      <c r="G26" s="193"/>
      <c r="H26" s="84"/>
    </row>
    <row r="27" spans="1:8">
      <c r="A27" s="1471"/>
      <c r="B27" s="1464" t="s">
        <v>62</v>
      </c>
      <c r="C27" s="1499"/>
      <c r="D27" s="77">
        <f>SUM(D23:D26)</f>
        <v>0</v>
      </c>
      <c r="E27" s="77">
        <f>SUM(E23:E26)</f>
        <v>0</v>
      </c>
      <c r="F27" s="191">
        <f t="shared" si="0"/>
        <v>0</v>
      </c>
      <c r="G27" s="194"/>
      <c r="H27" s="85"/>
    </row>
    <row r="28" spans="1:8" ht="16.5" customHeight="1">
      <c r="A28" s="1418" t="s">
        <v>170</v>
      </c>
      <c r="B28" s="1380" t="s">
        <v>170</v>
      </c>
      <c r="C28" s="180" t="s">
        <v>120</v>
      </c>
      <c r="D28" s="73"/>
      <c r="E28" s="73"/>
      <c r="F28" s="42">
        <f t="shared" si="0"/>
        <v>0</v>
      </c>
      <c r="G28" s="148"/>
      <c r="H28" s="86"/>
    </row>
    <row r="29" spans="1:8" ht="16.5" customHeight="1">
      <c r="A29" s="1419"/>
      <c r="B29" s="1381"/>
      <c r="C29" s="180" t="s">
        <v>140</v>
      </c>
      <c r="D29" s="69"/>
      <c r="E29" s="42"/>
      <c r="F29" s="42">
        <f t="shared" si="0"/>
        <v>0</v>
      </c>
      <c r="G29" s="148"/>
      <c r="H29" s="43"/>
    </row>
    <row r="30" spans="1:8">
      <c r="A30" s="1420"/>
      <c r="B30" s="1475" t="s">
        <v>62</v>
      </c>
      <c r="C30" s="1475"/>
      <c r="D30" s="71">
        <f>SUM(D28:D29)</f>
        <v>0</v>
      </c>
      <c r="E30" s="323">
        <f>SUM(E28:E29)</f>
        <v>0</v>
      </c>
      <c r="F30" s="323">
        <f t="shared" si="0"/>
        <v>0</v>
      </c>
      <c r="G30" s="281"/>
      <c r="H30" s="48"/>
    </row>
    <row r="31" spans="1:8" ht="15.75" customHeight="1">
      <c r="A31" s="1466" t="s">
        <v>192</v>
      </c>
      <c r="B31" s="1401" t="s">
        <v>192</v>
      </c>
      <c r="C31" s="176" t="s">
        <v>96</v>
      </c>
      <c r="D31" s="75"/>
      <c r="E31" s="73"/>
      <c r="F31" s="73">
        <f t="shared" si="0"/>
        <v>0</v>
      </c>
      <c r="G31" s="268"/>
      <c r="H31" s="83"/>
    </row>
    <row r="32" spans="1:8" ht="15.75" customHeight="1">
      <c r="A32" s="1467"/>
      <c r="B32" s="1380"/>
      <c r="C32" s="356" t="s">
        <v>144</v>
      </c>
      <c r="D32" s="70"/>
      <c r="E32" s="70"/>
      <c r="F32" s="70">
        <f t="shared" si="0"/>
        <v>0</v>
      </c>
      <c r="G32" s="264"/>
      <c r="H32" s="87"/>
    </row>
    <row r="33" spans="1:8">
      <c r="A33" s="1468"/>
      <c r="B33" s="357"/>
      <c r="C33" s="357" t="s">
        <v>62</v>
      </c>
      <c r="D33" s="77">
        <f>SUM(D31:D32)</f>
        <v>0</v>
      </c>
      <c r="E33" s="77">
        <f>SUM(E31:E32)</f>
        <v>0</v>
      </c>
      <c r="F33" s="46">
        <f t="shared" si="0"/>
        <v>0</v>
      </c>
      <c r="G33" s="276"/>
      <c r="H33" s="85"/>
    </row>
    <row r="34" spans="1:8" ht="18" customHeight="1">
      <c r="A34" s="364"/>
      <c r="B34" s="1402" t="s">
        <v>57</v>
      </c>
      <c r="C34" s="355" t="s">
        <v>142</v>
      </c>
      <c r="D34" s="73"/>
      <c r="E34" s="73"/>
      <c r="F34" s="433">
        <f t="shared" si="0"/>
        <v>0</v>
      </c>
      <c r="G34" s="674"/>
      <c r="H34" s="283"/>
    </row>
    <row r="35" spans="1:8" ht="18" customHeight="1">
      <c r="A35" s="1396" t="s">
        <v>57</v>
      </c>
      <c r="B35" s="1380"/>
      <c r="C35" s="175" t="s">
        <v>103</v>
      </c>
      <c r="D35" s="70"/>
      <c r="E35" s="50"/>
      <c r="F35" s="73">
        <f t="shared" si="0"/>
        <v>0</v>
      </c>
      <c r="G35" s="268"/>
      <c r="H35" s="87"/>
    </row>
    <row r="36" spans="1:8">
      <c r="A36" s="1397"/>
      <c r="B36" s="1509" t="s">
        <v>62</v>
      </c>
      <c r="C36" s="1510"/>
      <c r="D36" s="284">
        <f>SUM(D34:D35)</f>
        <v>0</v>
      </c>
      <c r="E36" s="284">
        <f>SUM(E34:E35)</f>
        <v>0</v>
      </c>
      <c r="F36" s="187">
        <f t="shared" si="0"/>
        <v>0</v>
      </c>
      <c r="G36" s="195"/>
      <c r="H36" s="48"/>
    </row>
    <row r="37" spans="1:8" ht="15" customHeight="1">
      <c r="A37" s="1395" t="s">
        <v>77</v>
      </c>
      <c r="B37" s="1401" t="s">
        <v>77</v>
      </c>
      <c r="C37" s="178" t="s">
        <v>123</v>
      </c>
      <c r="D37" s="72"/>
      <c r="E37" s="49"/>
      <c r="F37" s="42">
        <f t="shared" si="0"/>
        <v>0</v>
      </c>
      <c r="G37" s="148" t="e">
        <f>F37/D37*100%</f>
        <v>#DIV/0!</v>
      </c>
      <c r="H37" s="78"/>
    </row>
    <row r="38" spans="1:8" ht="15" customHeight="1">
      <c r="A38" s="1396"/>
      <c r="B38" s="1380"/>
      <c r="C38" s="648" t="s">
        <v>244</v>
      </c>
      <c r="D38" s="79"/>
      <c r="E38" s="151"/>
      <c r="F38" s="42">
        <f t="shared" si="0"/>
        <v>0</v>
      </c>
      <c r="G38" s="148"/>
      <c r="H38" s="282"/>
    </row>
    <row r="39" spans="1:8">
      <c r="A39" s="1397"/>
      <c r="B39" s="1479" t="s">
        <v>62</v>
      </c>
      <c r="C39" s="1480"/>
      <c r="D39" s="522">
        <f>SUM(D37:D38)</f>
        <v>0</v>
      </c>
      <c r="E39" s="522">
        <f>SUM(E37:E38)</f>
        <v>0</v>
      </c>
      <c r="F39" s="523">
        <f t="shared" si="0"/>
        <v>0</v>
      </c>
      <c r="G39" s="543" t="e">
        <f>F39/D39*100%</f>
        <v>#DIV/0!</v>
      </c>
      <c r="H39" s="85"/>
    </row>
    <row r="40" spans="1:8" ht="15.75" customHeight="1">
      <c r="A40" s="1737" t="s">
        <v>86</v>
      </c>
      <c r="B40" s="1416" t="s">
        <v>86</v>
      </c>
      <c r="C40" s="640" t="s">
        <v>204</v>
      </c>
      <c r="D40" s="75"/>
      <c r="E40" s="74"/>
      <c r="F40" s="184">
        <f t="shared" si="0"/>
        <v>0</v>
      </c>
      <c r="G40" s="436"/>
      <c r="H40" s="83"/>
    </row>
    <row r="41" spans="1:8" ht="15.75" customHeight="1">
      <c r="A41" s="1738"/>
      <c r="B41" s="1380"/>
      <c r="C41" s="641" t="s">
        <v>231</v>
      </c>
      <c r="D41" s="70"/>
      <c r="E41" s="50"/>
      <c r="F41" s="42"/>
      <c r="G41" s="148"/>
      <c r="H41" s="283"/>
    </row>
    <row r="42" spans="1:8" ht="15.75" customHeight="1">
      <c r="A42" s="1739"/>
      <c r="B42" s="1381"/>
      <c r="C42" s="642" t="s">
        <v>181</v>
      </c>
      <c r="D42" s="70"/>
      <c r="E42" s="50"/>
      <c r="F42" s="42">
        <f t="shared" ref="F42:F48" si="1">E42-D42</f>
        <v>0</v>
      </c>
      <c r="G42" s="148"/>
      <c r="H42" s="87"/>
    </row>
    <row r="43" spans="1:8" ht="15.75" customHeight="1">
      <c r="A43" s="1739"/>
      <c r="B43" s="1381"/>
      <c r="C43" s="642" t="s">
        <v>207</v>
      </c>
      <c r="D43" s="70"/>
      <c r="E43" s="50"/>
      <c r="F43" s="42">
        <f t="shared" si="1"/>
        <v>0</v>
      </c>
      <c r="G43" s="148"/>
      <c r="H43" s="87"/>
    </row>
    <row r="44" spans="1:8">
      <c r="A44" s="1740"/>
      <c r="B44" s="1475" t="s">
        <v>62</v>
      </c>
      <c r="C44" s="1475"/>
      <c r="D44" s="522">
        <f>SUM(D40:D43)</f>
        <v>0</v>
      </c>
      <c r="E44" s="522">
        <f>SUM(E40:E43)</f>
        <v>0</v>
      </c>
      <c r="F44" s="523">
        <f t="shared" si="1"/>
        <v>0</v>
      </c>
      <c r="G44" s="543" t="e">
        <f>F44/D44*100%</f>
        <v>#DIV/0!</v>
      </c>
      <c r="H44" s="85"/>
    </row>
    <row r="45" spans="1:8" ht="24.75" customHeight="1">
      <c r="A45" s="1500" t="s">
        <v>119</v>
      </c>
      <c r="B45" s="1416" t="s">
        <v>25</v>
      </c>
      <c r="C45" s="640" t="s">
        <v>183</v>
      </c>
      <c r="D45" s="75"/>
      <c r="E45" s="74"/>
      <c r="F45" s="184">
        <f t="shared" si="1"/>
        <v>0</v>
      </c>
      <c r="G45" s="436"/>
      <c r="H45" s="83"/>
    </row>
    <row r="46" spans="1:8" ht="24.75" customHeight="1">
      <c r="A46" s="1419"/>
      <c r="B46" s="1381"/>
      <c r="C46" s="642" t="s">
        <v>99</v>
      </c>
      <c r="D46" s="70"/>
      <c r="E46" s="50"/>
      <c r="F46" s="42">
        <f t="shared" si="1"/>
        <v>0</v>
      </c>
      <c r="G46" s="148"/>
      <c r="H46" s="87"/>
    </row>
    <row r="47" spans="1:8">
      <c r="A47" s="1420"/>
      <c r="B47" s="1475" t="s">
        <v>62</v>
      </c>
      <c r="C47" s="1475"/>
      <c r="D47" s="77">
        <f>SUM(D45:D46)</f>
        <v>0</v>
      </c>
      <c r="E47" s="77">
        <f>SUM(E45:E46)</f>
        <v>0</v>
      </c>
      <c r="F47" s="46">
        <f t="shared" si="1"/>
        <v>0</v>
      </c>
      <c r="G47" s="276"/>
      <c r="H47" s="85"/>
    </row>
    <row r="48" spans="1:8">
      <c r="A48" s="1760" t="s">
        <v>60</v>
      </c>
      <c r="B48" s="1761"/>
      <c r="C48" s="1762"/>
      <c r="D48" s="331">
        <f>SUM(D22,D27,D30,D36,D39,,D44,D47)</f>
        <v>0</v>
      </c>
      <c r="E48" s="331">
        <f>SUM(E22,E27,E30,E36,E39,,E44,E47)</f>
        <v>0</v>
      </c>
      <c r="F48" s="331">
        <f t="shared" si="1"/>
        <v>0</v>
      </c>
      <c r="G48" s="526" t="e">
        <f>F48/D48*100%</f>
        <v>#DIV/0!</v>
      </c>
      <c r="H48" s="82"/>
    </row>
    <row r="49" spans="1:8">
      <c r="A49" s="1735" t="s">
        <v>0</v>
      </c>
      <c r="B49" s="1481"/>
      <c r="C49" s="1481"/>
      <c r="D49" s="1481"/>
      <c r="E49" s="1481"/>
      <c r="F49" s="1481"/>
      <c r="G49" s="1481"/>
      <c r="H49" s="1736"/>
    </row>
    <row r="50" spans="1:8" ht="17.5" customHeight="1">
      <c r="A50" s="1407" t="s">
        <v>75</v>
      </c>
      <c r="B50" s="1408"/>
      <c r="C50" s="1408"/>
      <c r="D50" s="1367" t="s">
        <v>234</v>
      </c>
      <c r="E50" s="1367" t="s">
        <v>21</v>
      </c>
      <c r="F50" s="1367" t="s">
        <v>236</v>
      </c>
      <c r="G50" s="1369" t="s">
        <v>163</v>
      </c>
      <c r="H50" s="1371" t="s">
        <v>147</v>
      </c>
    </row>
    <row r="51" spans="1:8" ht="18" customHeight="1">
      <c r="A51" s="88" t="s">
        <v>71</v>
      </c>
      <c r="B51" s="154" t="s">
        <v>61</v>
      </c>
      <c r="C51" s="154" t="s">
        <v>73</v>
      </c>
      <c r="D51" s="1368"/>
      <c r="E51" s="1368"/>
      <c r="F51" s="1368"/>
      <c r="G51" s="1370"/>
      <c r="H51" s="1372"/>
    </row>
    <row r="52" spans="1:8">
      <c r="A52" s="188" t="s">
        <v>78</v>
      </c>
      <c r="B52" s="1416" t="s">
        <v>65</v>
      </c>
      <c r="C52" s="539" t="s">
        <v>67</v>
      </c>
      <c r="D52" s="49"/>
      <c r="E52" s="49"/>
      <c r="F52" s="184">
        <f t="shared" ref="F52:F83" si="2">E52-D52</f>
        <v>0</v>
      </c>
      <c r="G52" s="436" t="e">
        <f>F52/D52*100%</f>
        <v>#DIV/0!</v>
      </c>
      <c r="H52" s="547"/>
    </row>
    <row r="53" spans="1:8" ht="18" customHeight="1">
      <c r="A53" s="68"/>
      <c r="B53" s="1381"/>
      <c r="C53" s="179" t="s">
        <v>88</v>
      </c>
      <c r="D53" s="41"/>
      <c r="E53" s="41"/>
      <c r="F53" s="42">
        <f t="shared" si="2"/>
        <v>0</v>
      </c>
      <c r="G53" s="148" t="e">
        <f>F53/D53*100%</f>
        <v>#DIV/0!</v>
      </c>
      <c r="H53" s="43"/>
    </row>
    <row r="54" spans="1:8" ht="18" customHeight="1">
      <c r="A54" s="68"/>
      <c r="B54" s="1381"/>
      <c r="C54" s="179" t="s">
        <v>221</v>
      </c>
      <c r="D54" s="42"/>
      <c r="E54" s="41"/>
      <c r="F54" s="42">
        <f t="shared" si="2"/>
        <v>0</v>
      </c>
      <c r="G54" s="148"/>
      <c r="H54" s="43"/>
    </row>
    <row r="55" spans="1:8" ht="18" customHeight="1">
      <c r="A55" s="68"/>
      <c r="B55" s="1381"/>
      <c r="C55" s="179" t="s">
        <v>248</v>
      </c>
      <c r="D55" s="41"/>
      <c r="E55" s="41"/>
      <c r="F55" s="42">
        <f t="shared" si="2"/>
        <v>0</v>
      </c>
      <c r="G55" s="148" t="e">
        <f>F55/D55*100%</f>
        <v>#DIV/0!</v>
      </c>
      <c r="H55" s="43"/>
    </row>
    <row r="56" spans="1:8" ht="18" customHeight="1">
      <c r="A56" s="68"/>
      <c r="B56" s="1381"/>
      <c r="C56" s="179" t="s">
        <v>178</v>
      </c>
      <c r="D56" s="41"/>
      <c r="E56" s="41"/>
      <c r="F56" s="42">
        <f t="shared" si="2"/>
        <v>0</v>
      </c>
      <c r="G56" s="148"/>
      <c r="H56" s="43"/>
    </row>
    <row r="57" spans="1:8" ht="18" customHeight="1">
      <c r="A57" s="68"/>
      <c r="B57" s="1381"/>
      <c r="C57" s="179" t="s">
        <v>127</v>
      </c>
      <c r="D57" s="41"/>
      <c r="E57" s="41"/>
      <c r="F57" s="42">
        <f t="shared" si="2"/>
        <v>0</v>
      </c>
      <c r="G57" s="148"/>
      <c r="H57" s="43"/>
    </row>
    <row r="58" spans="1:8" ht="18" customHeight="1">
      <c r="A58" s="68"/>
      <c r="B58" s="1417"/>
      <c r="C58" s="541" t="s">
        <v>93</v>
      </c>
      <c r="D58" s="542">
        <f>SUM(D52:D57)</f>
        <v>0</v>
      </c>
      <c r="E58" s="542">
        <f>SUM(E52:E57)</f>
        <v>0</v>
      </c>
      <c r="F58" s="523">
        <f t="shared" si="2"/>
        <v>0</v>
      </c>
      <c r="G58" s="543" t="e">
        <f>F58/D58*100%</f>
        <v>#DIV/0!</v>
      </c>
      <c r="H58" s="47"/>
    </row>
    <row r="59" spans="1:8" ht="18" customHeight="1">
      <c r="A59" s="68"/>
      <c r="B59" s="1416" t="s">
        <v>124</v>
      </c>
      <c r="C59" s="178" t="s">
        <v>135</v>
      </c>
      <c r="D59" s="544"/>
      <c r="E59" s="49"/>
      <c r="F59" s="184">
        <f t="shared" si="2"/>
        <v>0</v>
      </c>
      <c r="G59" s="436"/>
      <c r="H59" s="547"/>
    </row>
    <row r="60" spans="1:8" ht="18" customHeight="1">
      <c r="A60" s="68"/>
      <c r="B60" s="1381"/>
      <c r="C60" s="265" t="s">
        <v>184</v>
      </c>
      <c r="D60" s="41"/>
      <c r="E60" s="41"/>
      <c r="F60" s="42">
        <f t="shared" si="2"/>
        <v>0</v>
      </c>
      <c r="G60" s="148"/>
      <c r="H60" s="43"/>
    </row>
    <row r="61" spans="1:8" ht="18" customHeight="1">
      <c r="A61" s="68"/>
      <c r="B61" s="1381"/>
      <c r="C61" s="179" t="s">
        <v>84</v>
      </c>
      <c r="D61" s="41"/>
      <c r="E61" s="41"/>
      <c r="F61" s="42">
        <f t="shared" si="2"/>
        <v>0</v>
      </c>
      <c r="G61" s="148"/>
      <c r="H61" s="43"/>
    </row>
    <row r="62" spans="1:8">
      <c r="A62" s="68"/>
      <c r="B62" s="1417"/>
      <c r="C62" s="541" t="s">
        <v>93</v>
      </c>
      <c r="D62" s="71">
        <f>SUM(D59:D61)</f>
        <v>0</v>
      </c>
      <c r="E62" s="71">
        <f>SUM(E59:E61)</f>
        <v>0</v>
      </c>
      <c r="F62" s="46">
        <f t="shared" si="2"/>
        <v>0</v>
      </c>
      <c r="G62" s="276"/>
      <c r="H62" s="47"/>
    </row>
    <row r="63" spans="1:8">
      <c r="A63" s="68"/>
      <c r="B63" s="1416" t="s">
        <v>87</v>
      </c>
      <c r="C63" s="539" t="s">
        <v>89</v>
      </c>
      <c r="D63" s="184"/>
      <c r="E63" s="49"/>
      <c r="F63" s="184">
        <f t="shared" si="2"/>
        <v>0</v>
      </c>
      <c r="G63" s="436"/>
      <c r="H63" s="547"/>
    </row>
    <row r="64" spans="1:8" ht="17.25" customHeight="1">
      <c r="A64" s="68"/>
      <c r="B64" s="1381"/>
      <c r="C64" s="179" t="s">
        <v>237</v>
      </c>
      <c r="D64" s="252"/>
      <c r="E64" s="81"/>
      <c r="F64" s="42">
        <f t="shared" si="2"/>
        <v>0</v>
      </c>
      <c r="G64" s="148"/>
      <c r="H64" s="43"/>
    </row>
    <row r="65" spans="1:8" ht="17.25" customHeight="1">
      <c r="A65" s="68"/>
      <c r="B65" s="1381"/>
      <c r="C65" s="179" t="s">
        <v>129</v>
      </c>
      <c r="D65" s="252"/>
      <c r="E65" s="81"/>
      <c r="F65" s="42">
        <f t="shared" si="2"/>
        <v>0</v>
      </c>
      <c r="G65" s="148"/>
      <c r="H65" s="43"/>
    </row>
    <row r="66" spans="1:8" ht="17.25" customHeight="1">
      <c r="A66" s="68"/>
      <c r="B66" s="1381"/>
      <c r="C66" s="179" t="s">
        <v>141</v>
      </c>
      <c r="D66" s="252"/>
      <c r="E66" s="81"/>
      <c r="F66" s="42">
        <f t="shared" si="2"/>
        <v>0</v>
      </c>
      <c r="G66" s="148"/>
      <c r="H66" s="43"/>
    </row>
    <row r="67" spans="1:8" ht="17.25" customHeight="1">
      <c r="A67" s="110"/>
      <c r="B67" s="1381"/>
      <c r="C67" s="179" t="s">
        <v>70</v>
      </c>
      <c r="D67" s="253"/>
      <c r="E67" s="185"/>
      <c r="F67" s="151">
        <f t="shared" si="2"/>
        <v>0</v>
      </c>
      <c r="G67" s="148"/>
      <c r="H67" s="80"/>
    </row>
    <row r="68" spans="1:8" ht="17.25" customHeight="1">
      <c r="A68" s="110"/>
      <c r="B68" s="1381"/>
      <c r="C68" s="648" t="s">
        <v>85</v>
      </c>
      <c r="D68" s="50"/>
      <c r="E68" s="50"/>
      <c r="F68" s="70">
        <f t="shared" si="2"/>
        <v>0</v>
      </c>
      <c r="G68" s="148"/>
      <c r="H68" s="87"/>
    </row>
    <row r="69" spans="1:8" ht="17.25" customHeight="1">
      <c r="A69" s="110"/>
      <c r="B69" s="1381"/>
      <c r="C69" s="648" t="s">
        <v>132</v>
      </c>
      <c r="D69" s="50"/>
      <c r="E69" s="50"/>
      <c r="F69" s="70">
        <f t="shared" si="2"/>
        <v>0</v>
      </c>
      <c r="G69" s="148"/>
      <c r="H69" s="87"/>
    </row>
    <row r="70" spans="1:8">
      <c r="A70" s="110"/>
      <c r="B70" s="1417"/>
      <c r="C70" s="548" t="s">
        <v>93</v>
      </c>
      <c r="D70" s="549">
        <f>SUM(D63:D69)</f>
        <v>0</v>
      </c>
      <c r="E70" s="549">
        <f>SUM(E63:E69)</f>
        <v>0</v>
      </c>
      <c r="F70" s="46">
        <f t="shared" si="2"/>
        <v>0</v>
      </c>
      <c r="G70" s="276"/>
      <c r="H70" s="48"/>
    </row>
    <row r="71" spans="1:8">
      <c r="A71" s="155" t="s">
        <v>80</v>
      </c>
      <c r="B71" s="1763" t="s">
        <v>62</v>
      </c>
      <c r="C71" s="1764"/>
      <c r="D71" s="555">
        <f>SUM(D58,D62,D70)</f>
        <v>0</v>
      </c>
      <c r="E71" s="555">
        <f>SUM(E58,E62,E70)</f>
        <v>0</v>
      </c>
      <c r="F71" s="556">
        <f t="shared" si="2"/>
        <v>0</v>
      </c>
      <c r="G71" s="557" t="e">
        <f>F71/D71*100%</f>
        <v>#DIV/0!</v>
      </c>
      <c r="H71" s="552"/>
    </row>
    <row r="72" spans="1:8" ht="17.25" customHeight="1">
      <c r="A72" s="1500" t="s">
        <v>228</v>
      </c>
      <c r="B72" s="1416" t="s">
        <v>92</v>
      </c>
      <c r="C72" s="178" t="s">
        <v>208</v>
      </c>
      <c r="D72" s="254"/>
      <c r="E72" s="183"/>
      <c r="F72" s="585">
        <f t="shared" si="2"/>
        <v>0</v>
      </c>
      <c r="G72" s="436"/>
      <c r="H72" s="547"/>
    </row>
    <row r="73" spans="1:8" ht="17.25" customHeight="1">
      <c r="A73" s="1418"/>
      <c r="B73" s="1380"/>
      <c r="C73" s="647" t="s">
        <v>92</v>
      </c>
      <c r="D73" s="550"/>
      <c r="E73" s="551"/>
      <c r="F73" s="42">
        <f t="shared" si="2"/>
        <v>0</v>
      </c>
      <c r="G73" s="148"/>
      <c r="H73" s="43"/>
    </row>
    <row r="74" spans="1:8" ht="17.25" customHeight="1">
      <c r="A74" s="1419"/>
      <c r="B74" s="1381"/>
      <c r="C74" s="648" t="s">
        <v>246</v>
      </c>
      <c r="D74" s="255"/>
      <c r="E74" s="81"/>
      <c r="F74" s="42">
        <f t="shared" si="2"/>
        <v>0</v>
      </c>
      <c r="G74" s="148"/>
      <c r="H74" s="43"/>
    </row>
    <row r="75" spans="1:8">
      <c r="A75" s="1420"/>
      <c r="B75" s="1723" t="s">
        <v>62</v>
      </c>
      <c r="C75" s="1724"/>
      <c r="D75" s="256">
        <f>SUM(D72:D74)</f>
        <v>0</v>
      </c>
      <c r="E75" s="256">
        <f>SUM(E72:E74)</f>
        <v>0</v>
      </c>
      <c r="F75" s="46">
        <f t="shared" si="2"/>
        <v>0</v>
      </c>
      <c r="G75" s="276"/>
      <c r="H75" s="48"/>
    </row>
    <row r="76" spans="1:8">
      <c r="A76" s="1396" t="s">
        <v>91</v>
      </c>
      <c r="B76" s="1399" t="s">
        <v>87</v>
      </c>
      <c r="C76" s="378" t="s">
        <v>64</v>
      </c>
      <c r="D76" s="267"/>
      <c r="E76" s="267"/>
      <c r="F76" s="73">
        <f t="shared" si="2"/>
        <v>0</v>
      </c>
      <c r="G76" s="148"/>
      <c r="H76" s="283"/>
    </row>
    <row r="77" spans="1:8">
      <c r="A77" s="1396"/>
      <c r="B77" s="1399"/>
      <c r="C77" s="378" t="s">
        <v>199</v>
      </c>
      <c r="D77" s="267"/>
      <c r="E77" s="267"/>
      <c r="F77" s="70">
        <f t="shared" si="2"/>
        <v>0</v>
      </c>
      <c r="G77" s="148"/>
      <c r="H77" s="283"/>
    </row>
    <row r="78" spans="1:8">
      <c r="A78" s="1396"/>
      <c r="B78" s="1399"/>
      <c r="C78" s="378" t="s">
        <v>90</v>
      </c>
      <c r="D78" s="267"/>
      <c r="E78" s="267"/>
      <c r="F78" s="70">
        <f t="shared" si="2"/>
        <v>0</v>
      </c>
      <c r="G78" s="148"/>
      <c r="H78" s="283"/>
    </row>
    <row r="79" spans="1:8">
      <c r="A79" s="1396"/>
      <c r="B79" s="1399"/>
      <c r="C79" s="273" t="s">
        <v>69</v>
      </c>
      <c r="D79" s="50"/>
      <c r="E79" s="50"/>
      <c r="F79" s="70">
        <f t="shared" si="2"/>
        <v>0</v>
      </c>
      <c r="G79" s="148"/>
      <c r="H79" s="87"/>
    </row>
    <row r="80" spans="1:8">
      <c r="A80" s="1396"/>
      <c r="B80" s="1399"/>
      <c r="C80" s="273" t="s">
        <v>217</v>
      </c>
      <c r="D80" s="50"/>
      <c r="E80" s="50"/>
      <c r="F80" s="70">
        <f t="shared" si="2"/>
        <v>0</v>
      </c>
      <c r="G80" s="148"/>
      <c r="H80" s="87"/>
    </row>
    <row r="81" spans="1:8">
      <c r="A81" s="1396"/>
      <c r="B81" s="1752"/>
      <c r="C81" s="272" t="s">
        <v>93</v>
      </c>
      <c r="D81" s="70">
        <f>SUM(D76:D80)</f>
        <v>0</v>
      </c>
      <c r="E81" s="70">
        <f>SUM(E76:E80)</f>
        <v>0</v>
      </c>
      <c r="F81" s="70">
        <f t="shared" si="2"/>
        <v>0</v>
      </c>
      <c r="G81" s="148"/>
      <c r="H81" s="87"/>
    </row>
    <row r="82" spans="1:8" ht="12" customHeight="1">
      <c r="A82" s="1396"/>
      <c r="B82" s="1753" t="s">
        <v>91</v>
      </c>
      <c r="C82" s="175" t="s">
        <v>191</v>
      </c>
      <c r="D82" s="267"/>
      <c r="E82" s="267"/>
      <c r="F82" s="70">
        <f t="shared" si="2"/>
        <v>0</v>
      </c>
      <c r="G82" s="148"/>
      <c r="H82" s="283"/>
    </row>
    <row r="83" spans="1:8" ht="12" customHeight="1">
      <c r="A83" s="1396"/>
      <c r="B83" s="1402"/>
      <c r="C83" s="175" t="s">
        <v>98</v>
      </c>
      <c r="D83" s="50"/>
      <c r="E83" s="50"/>
      <c r="F83" s="70">
        <f t="shared" si="2"/>
        <v>0</v>
      </c>
      <c r="G83" s="148"/>
      <c r="H83" s="87"/>
    </row>
    <row r="84" spans="1:8" ht="12" customHeight="1">
      <c r="A84" s="1396"/>
      <c r="B84" s="1402"/>
      <c r="C84" s="175" t="s">
        <v>115</v>
      </c>
      <c r="D84" s="50"/>
      <c r="E84" s="50"/>
      <c r="F84" s="70">
        <f t="shared" ref="F84:F112" si="3">E84-D84</f>
        <v>0</v>
      </c>
      <c r="G84" s="148"/>
      <c r="H84" s="87"/>
    </row>
    <row r="85" spans="1:8" ht="12" customHeight="1">
      <c r="A85" s="1396"/>
      <c r="B85" s="1402"/>
      <c r="C85" s="175" t="s">
        <v>240</v>
      </c>
      <c r="D85" s="50"/>
      <c r="E85" s="50"/>
      <c r="F85" s="70">
        <f t="shared" si="3"/>
        <v>0</v>
      </c>
      <c r="G85" s="148"/>
      <c r="H85" s="87"/>
    </row>
    <row r="86" spans="1:8" ht="12" customHeight="1">
      <c r="A86" s="1396"/>
      <c r="B86" s="1402"/>
      <c r="C86" s="175" t="s">
        <v>110</v>
      </c>
      <c r="D86" s="50"/>
      <c r="E86" s="50"/>
      <c r="F86" s="70">
        <f t="shared" si="3"/>
        <v>0</v>
      </c>
      <c r="G86" s="148"/>
      <c r="H86" s="87"/>
    </row>
    <row r="87" spans="1:8" ht="12" customHeight="1">
      <c r="A87" s="1396"/>
      <c r="B87" s="1402"/>
      <c r="C87" s="175" t="s">
        <v>249</v>
      </c>
      <c r="D87" s="50"/>
      <c r="E87" s="50"/>
      <c r="F87" s="70">
        <f t="shared" si="3"/>
        <v>0</v>
      </c>
      <c r="G87" s="148"/>
      <c r="H87" s="87"/>
    </row>
    <row r="88" spans="1:8" ht="12" customHeight="1">
      <c r="A88" s="1396"/>
      <c r="B88" s="1402"/>
      <c r="C88" s="175" t="s">
        <v>104</v>
      </c>
      <c r="D88" s="50"/>
      <c r="E88" s="50"/>
      <c r="F88" s="70">
        <f t="shared" si="3"/>
        <v>0</v>
      </c>
      <c r="G88" s="148"/>
      <c r="H88" s="87"/>
    </row>
    <row r="89" spans="1:8" ht="12" customHeight="1">
      <c r="A89" s="1396"/>
      <c r="B89" s="1402"/>
      <c r="C89" s="175" t="s">
        <v>239</v>
      </c>
      <c r="D89" s="50"/>
      <c r="E89" s="50"/>
      <c r="F89" s="70">
        <f t="shared" si="3"/>
        <v>0</v>
      </c>
      <c r="G89" s="148"/>
      <c r="H89" s="87"/>
    </row>
    <row r="90" spans="1:8" ht="12" customHeight="1">
      <c r="A90" s="1396"/>
      <c r="B90" s="1402"/>
      <c r="C90" s="175" t="s">
        <v>188</v>
      </c>
      <c r="D90" s="50"/>
      <c r="E90" s="50"/>
      <c r="F90" s="70">
        <f t="shared" si="3"/>
        <v>0</v>
      </c>
      <c r="G90" s="148"/>
      <c r="H90" s="87"/>
    </row>
    <row r="91" spans="1:8" ht="12" customHeight="1">
      <c r="A91" s="1396"/>
      <c r="B91" s="1402"/>
      <c r="C91" s="175" t="s">
        <v>194</v>
      </c>
      <c r="D91" s="50"/>
      <c r="E91" s="50"/>
      <c r="F91" s="70">
        <f t="shared" si="3"/>
        <v>0</v>
      </c>
      <c r="G91" s="148"/>
      <c r="H91" s="87"/>
    </row>
    <row r="92" spans="1:8" ht="12" customHeight="1">
      <c r="A92" s="1396"/>
      <c r="B92" s="1402"/>
      <c r="C92" s="175" t="s">
        <v>203</v>
      </c>
      <c r="D92" s="50"/>
      <c r="E92" s="50"/>
      <c r="F92" s="70">
        <f t="shared" si="3"/>
        <v>0</v>
      </c>
      <c r="G92" s="148"/>
      <c r="H92" s="87"/>
    </row>
    <row r="93" spans="1:8" ht="12" customHeight="1">
      <c r="A93" s="1396"/>
      <c r="B93" s="1402"/>
      <c r="C93" s="175" t="s">
        <v>179</v>
      </c>
      <c r="D93" s="50"/>
      <c r="E93" s="50"/>
      <c r="F93" s="70">
        <f t="shared" si="3"/>
        <v>0</v>
      </c>
      <c r="G93" s="148"/>
      <c r="H93" s="87"/>
    </row>
    <row r="94" spans="1:8" ht="12" customHeight="1">
      <c r="A94" s="1396"/>
      <c r="B94" s="1402"/>
      <c r="C94" s="175" t="s">
        <v>214</v>
      </c>
      <c r="D94" s="50"/>
      <c r="E94" s="50"/>
      <c r="F94" s="70">
        <f t="shared" si="3"/>
        <v>0</v>
      </c>
      <c r="G94" s="148"/>
      <c r="H94" s="87"/>
    </row>
    <row r="95" spans="1:8" ht="12" customHeight="1">
      <c r="A95" s="1396"/>
      <c r="B95" s="1402"/>
      <c r="C95" s="175" t="s">
        <v>108</v>
      </c>
      <c r="D95" s="50"/>
      <c r="E95" s="50"/>
      <c r="F95" s="70">
        <f t="shared" si="3"/>
        <v>0</v>
      </c>
      <c r="G95" s="148"/>
      <c r="H95" s="87"/>
    </row>
    <row r="96" spans="1:8" ht="12" customHeight="1">
      <c r="A96" s="1396"/>
      <c r="B96" s="1402"/>
      <c r="C96" s="175" t="s">
        <v>225</v>
      </c>
      <c r="D96" s="50"/>
      <c r="E96" s="50"/>
      <c r="F96" s="70">
        <f t="shared" si="3"/>
        <v>0</v>
      </c>
      <c r="G96" s="148"/>
      <c r="H96" s="87"/>
    </row>
    <row r="97" spans="1:8" ht="12" customHeight="1">
      <c r="A97" s="1396"/>
      <c r="B97" s="1402"/>
      <c r="C97" s="175" t="s">
        <v>101</v>
      </c>
      <c r="D97" s="50"/>
      <c r="E97" s="50"/>
      <c r="F97" s="70">
        <f t="shared" si="3"/>
        <v>0</v>
      </c>
      <c r="G97" s="148"/>
      <c r="H97" s="87"/>
    </row>
    <row r="98" spans="1:8" ht="15.75" customHeight="1">
      <c r="A98" s="1396"/>
      <c r="B98" s="1402"/>
      <c r="C98" s="175" t="s">
        <v>100</v>
      </c>
      <c r="D98" s="50"/>
      <c r="E98" s="50"/>
      <c r="F98" s="70">
        <f t="shared" si="3"/>
        <v>0</v>
      </c>
      <c r="G98" s="148"/>
      <c r="H98" s="87"/>
    </row>
    <row r="99" spans="1:8" ht="15.75" customHeight="1">
      <c r="A99" s="1396"/>
      <c r="B99" s="1402"/>
      <c r="C99" s="175" t="s">
        <v>222</v>
      </c>
      <c r="D99" s="50"/>
      <c r="E99" s="803"/>
      <c r="F99" s="70">
        <f t="shared" si="3"/>
        <v>0</v>
      </c>
      <c r="G99" s="148"/>
      <c r="H99" s="87"/>
    </row>
    <row r="100" spans="1:8" ht="15.75" customHeight="1">
      <c r="A100" s="1396"/>
      <c r="B100" s="1402"/>
      <c r="C100" s="175" t="s">
        <v>213</v>
      </c>
      <c r="D100" s="50"/>
      <c r="E100" s="803"/>
      <c r="F100" s="70">
        <f t="shared" si="3"/>
        <v>0</v>
      </c>
      <c r="G100" s="148"/>
      <c r="H100" s="87"/>
    </row>
    <row r="101" spans="1:8" ht="15.75" customHeight="1">
      <c r="A101" s="1396"/>
      <c r="B101" s="1402"/>
      <c r="C101" s="175" t="s">
        <v>111</v>
      </c>
      <c r="D101" s="50"/>
      <c r="E101" s="803"/>
      <c r="F101" s="70">
        <f t="shared" si="3"/>
        <v>0</v>
      </c>
      <c r="G101" s="148"/>
      <c r="H101" s="87"/>
    </row>
    <row r="102" spans="1:8" ht="15.75" customHeight="1">
      <c r="A102" s="1396"/>
      <c r="B102" s="1402"/>
      <c r="C102" s="175" t="s">
        <v>182</v>
      </c>
      <c r="D102" s="50"/>
      <c r="E102" s="803"/>
      <c r="F102" s="70">
        <f t="shared" si="3"/>
        <v>0</v>
      </c>
      <c r="G102" s="148"/>
      <c r="H102" s="87"/>
    </row>
    <row r="103" spans="1:8" ht="15.75" customHeight="1">
      <c r="A103" s="1396"/>
      <c r="B103" s="1402"/>
      <c r="C103" s="175" t="s">
        <v>224</v>
      </c>
      <c r="D103" s="50"/>
      <c r="E103" s="803"/>
      <c r="F103" s="70">
        <f t="shared" si="3"/>
        <v>0</v>
      </c>
      <c r="G103" s="148"/>
      <c r="H103" s="87"/>
    </row>
    <row r="104" spans="1:8">
      <c r="A104" s="1396"/>
      <c r="B104" s="1380"/>
      <c r="C104" s="263" t="s">
        <v>93</v>
      </c>
      <c r="D104" s="70">
        <f>SUM(D82:D103)</f>
        <v>0</v>
      </c>
      <c r="E104" s="819">
        <f>SUM(E82:E103)</f>
        <v>0</v>
      </c>
      <c r="F104" s="70">
        <f t="shared" si="3"/>
        <v>0</v>
      </c>
      <c r="G104" s="148"/>
      <c r="H104" s="87"/>
    </row>
    <row r="105" spans="1:8">
      <c r="A105" s="1397"/>
      <c r="B105" s="1475" t="s">
        <v>62</v>
      </c>
      <c r="C105" s="1475"/>
      <c r="D105" s="77">
        <f>SUM(D81,D104)</f>
        <v>0</v>
      </c>
      <c r="E105" s="832">
        <f>SUM(E81,E104)</f>
        <v>0</v>
      </c>
      <c r="F105" s="46">
        <f t="shared" si="3"/>
        <v>0</v>
      </c>
      <c r="G105" s="682"/>
      <c r="H105" s="329"/>
    </row>
    <row r="106" spans="1:8">
      <c r="A106" s="1396" t="s">
        <v>68</v>
      </c>
      <c r="B106" s="373" t="s">
        <v>68</v>
      </c>
      <c r="C106" s="265" t="s">
        <v>68</v>
      </c>
      <c r="D106" s="814"/>
      <c r="E106" s="81"/>
      <c r="F106" s="42">
        <f t="shared" si="3"/>
        <v>0</v>
      </c>
      <c r="G106" s="148"/>
      <c r="H106" s="43"/>
    </row>
    <row r="107" spans="1:8">
      <c r="A107" s="1397"/>
      <c r="B107" s="1479" t="s">
        <v>62</v>
      </c>
      <c r="C107" s="1480"/>
      <c r="D107" s="77">
        <f>D106</f>
        <v>0</v>
      </c>
      <c r="E107" s="809">
        <f>E106</f>
        <v>0</v>
      </c>
      <c r="F107" s="187">
        <f t="shared" si="3"/>
        <v>0</v>
      </c>
      <c r="G107" s="281"/>
      <c r="H107" s="48"/>
    </row>
    <row r="108" spans="1:8">
      <c r="A108" s="1378" t="s">
        <v>116</v>
      </c>
      <c r="B108" s="1380" t="s">
        <v>116</v>
      </c>
      <c r="C108" s="647" t="s">
        <v>58</v>
      </c>
      <c r="D108" s="815"/>
      <c r="E108" s="260"/>
      <c r="F108" s="186">
        <f t="shared" si="3"/>
        <v>0</v>
      </c>
      <c r="G108" s="148" t="e">
        <f>F108/D108*100%</f>
        <v>#DIV/0!</v>
      </c>
      <c r="H108" s="45"/>
    </row>
    <row r="109" spans="1:8">
      <c r="A109" s="1378"/>
      <c r="B109" s="1381"/>
      <c r="C109" s="648" t="s">
        <v>59</v>
      </c>
      <c r="D109" s="800"/>
      <c r="E109" s="81"/>
      <c r="F109" s="42">
        <f t="shared" si="3"/>
        <v>0</v>
      </c>
      <c r="G109" s="148"/>
      <c r="H109" s="43"/>
    </row>
    <row r="110" spans="1:8">
      <c r="A110" s="1749"/>
      <c r="B110" s="1715" t="s">
        <v>62</v>
      </c>
      <c r="C110" s="1716"/>
      <c r="D110" s="826">
        <f>SUM(D108:D109)</f>
        <v>0</v>
      </c>
      <c r="E110" s="820">
        <f>SUM(E108:E109)</f>
        <v>0</v>
      </c>
      <c r="F110" s="46">
        <f t="shared" si="3"/>
        <v>0</v>
      </c>
      <c r="G110" s="276" t="e">
        <f>F110/D110*100%</f>
        <v>#DIV/0!</v>
      </c>
      <c r="H110" s="48"/>
    </row>
    <row r="111" spans="1:8">
      <c r="A111" s="696" t="s">
        <v>153</v>
      </c>
      <c r="B111" s="697" t="s">
        <v>153</v>
      </c>
      <c r="C111" s="698" t="s">
        <v>160</v>
      </c>
      <c r="D111" s="690"/>
      <c r="E111" s="691"/>
      <c r="F111" s="669">
        <f t="shared" si="3"/>
        <v>0</v>
      </c>
      <c r="G111" s="670"/>
      <c r="H111" s="671"/>
    </row>
    <row r="112" spans="1:8">
      <c r="A112" s="1495" t="s">
        <v>60</v>
      </c>
      <c r="B112" s="1496"/>
      <c r="C112" s="1497"/>
      <c r="D112" s="331">
        <f>SUM(D71,D75,D105,D107,D110,D111)</f>
        <v>0</v>
      </c>
      <c r="E112" s="331">
        <f>SUM(E71,E75,E105,E107,E110,E111)</f>
        <v>0</v>
      </c>
      <c r="F112" s="331">
        <f t="shared" si="3"/>
        <v>0</v>
      </c>
      <c r="G112" s="526" t="e">
        <f>F112/D112*100%</f>
        <v>#DIV/0!</v>
      </c>
      <c r="H112" s="82"/>
    </row>
  </sheetData>
  <mergeCells count="60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H49"/>
    <mergeCell ref="A50:C50"/>
    <mergeCell ref="D50:D51"/>
    <mergeCell ref="E50:E51"/>
    <mergeCell ref="F50:F51"/>
    <mergeCell ref="G50:G51"/>
    <mergeCell ref="H50:H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H2"/>
    <mergeCell ref="A3:H4"/>
    <mergeCell ref="A5:H5"/>
    <mergeCell ref="A6:C6"/>
    <mergeCell ref="D6:D7"/>
    <mergeCell ref="E6:E7"/>
    <mergeCell ref="F6:F7"/>
    <mergeCell ref="G6:G7"/>
    <mergeCell ref="H6:H7"/>
  </mergeCells>
  <phoneticPr fontId="23" type="noConversion"/>
  <pageMargins left="0.69972223043441772" right="0.69972223043441772" top="0.75" bottom="0.75" header="0.30000001192092896" footer="0.30000001192092896"/>
  <pageSetup paperSize="9" orientation="portrait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66FF33"/>
  </sheetPr>
  <dimension ref="A1:I81"/>
  <sheetViews>
    <sheetView topLeftCell="A59" zoomScaleNormal="100" zoomScaleSheetLayoutView="75" workbookViewId="0">
      <selection activeCell="F25" sqref="F25"/>
    </sheetView>
  </sheetViews>
  <sheetFormatPr defaultColWidth="8.58203125" defaultRowHeight="17"/>
  <cols>
    <col min="1" max="1" width="15.75" style="1" customWidth="1"/>
    <col min="2" max="2" width="15.33203125" style="1" customWidth="1"/>
    <col min="3" max="3" width="18.08203125" style="1" customWidth="1"/>
    <col min="4" max="4" width="19" style="1" customWidth="1"/>
    <col min="5" max="5" width="20.5" style="1" customWidth="1"/>
    <col min="6" max="6" width="18.08203125" style="1" customWidth="1"/>
    <col min="7" max="7" width="17.25" style="1" customWidth="1"/>
    <col min="8" max="8" width="11.08203125" style="1" customWidth="1"/>
    <col min="9" max="9" width="42" style="1" customWidth="1"/>
  </cols>
  <sheetData>
    <row r="1" spans="1:9" ht="20.5">
      <c r="A1" s="1790"/>
      <c r="B1" s="1790"/>
      <c r="C1" s="1790"/>
      <c r="D1" s="1790"/>
      <c r="E1" s="1790"/>
      <c r="F1" s="1790"/>
      <c r="G1" s="1790"/>
      <c r="H1" s="1790"/>
      <c r="I1" s="1790"/>
    </row>
    <row r="2" spans="1:9" ht="30">
      <c r="A2" s="1791" t="s">
        <v>257</v>
      </c>
      <c r="B2" s="1791"/>
      <c r="C2" s="1791"/>
      <c r="D2" s="1791"/>
      <c r="E2" s="1791"/>
      <c r="F2" s="1791"/>
      <c r="G2" s="1791"/>
      <c r="H2" s="1791"/>
      <c r="I2" s="1791"/>
    </row>
    <row r="3" spans="1:9" ht="17.149999999999999" customHeight="1">
      <c r="A3" s="1611" t="s">
        <v>53</v>
      </c>
      <c r="B3" s="1611"/>
      <c r="C3" s="1611"/>
      <c r="D3" s="1611"/>
      <c r="E3" s="1611"/>
      <c r="F3" s="1611"/>
      <c r="G3" s="1611"/>
      <c r="H3" s="1611"/>
      <c r="I3" s="1611"/>
    </row>
    <row r="4" spans="1:9" ht="17.149999999999999" customHeight="1">
      <c r="A4" s="1611"/>
      <c r="B4" s="1611"/>
      <c r="C4" s="1611"/>
      <c r="D4" s="1611"/>
      <c r="E4" s="1611"/>
      <c r="F4" s="1611"/>
      <c r="G4" s="1611"/>
      <c r="H4" s="1611"/>
      <c r="I4" s="1611"/>
    </row>
    <row r="5" spans="1:9" ht="17.5">
      <c r="A5" s="1792" t="s">
        <v>1</v>
      </c>
      <c r="B5" s="1792"/>
      <c r="C5" s="1792"/>
      <c r="D5" s="1792"/>
      <c r="E5" s="1792"/>
      <c r="F5" s="1792"/>
      <c r="G5" s="1792"/>
      <c r="H5" s="1792"/>
      <c r="I5" s="1792"/>
    </row>
    <row r="6" spans="1:9" ht="17.25" customHeight="1">
      <c r="A6" s="1423" t="s">
        <v>121</v>
      </c>
      <c r="B6" s="1424"/>
      <c r="C6" s="1424"/>
      <c r="D6" s="1367" t="s">
        <v>9</v>
      </c>
      <c r="E6" s="1367" t="s">
        <v>26</v>
      </c>
      <c r="F6" s="1367" t="s">
        <v>28</v>
      </c>
      <c r="G6" s="1367" t="s">
        <v>236</v>
      </c>
      <c r="H6" s="1369" t="s">
        <v>163</v>
      </c>
      <c r="I6" s="1371" t="s">
        <v>147</v>
      </c>
    </row>
    <row r="7" spans="1:9" ht="17.25" customHeight="1">
      <c r="A7" s="100" t="s">
        <v>71</v>
      </c>
      <c r="B7" s="101" t="s">
        <v>61</v>
      </c>
      <c r="C7" s="101" t="s">
        <v>73</v>
      </c>
      <c r="D7" s="1368"/>
      <c r="E7" s="1368"/>
      <c r="F7" s="1368"/>
      <c r="G7" s="1368"/>
      <c r="H7" s="1793"/>
      <c r="I7" s="1513"/>
    </row>
    <row r="8" spans="1:9">
      <c r="A8" s="1774" t="s">
        <v>66</v>
      </c>
      <c r="B8" s="1767" t="s">
        <v>66</v>
      </c>
      <c r="C8" s="201" t="s">
        <v>107</v>
      </c>
      <c r="D8" s="27"/>
      <c r="E8" s="27"/>
      <c r="F8" s="24"/>
      <c r="G8" s="11">
        <f>F8-D8</f>
        <v>0</v>
      </c>
      <c r="H8" s="157" t="e">
        <f>G8/D8*100</f>
        <v>#DIV/0!</v>
      </c>
      <c r="I8" s="211"/>
    </row>
    <row r="9" spans="1:9">
      <c r="A9" s="1776"/>
      <c r="B9" s="1768"/>
      <c r="C9" s="411" t="s">
        <v>117</v>
      </c>
      <c r="D9" s="451"/>
      <c r="E9" s="451"/>
      <c r="F9" s="452"/>
      <c r="G9" s="11">
        <f>F9-D9</f>
        <v>0</v>
      </c>
      <c r="H9" s="157" t="e">
        <f>G9/D9*100</f>
        <v>#DIV/0!</v>
      </c>
      <c r="I9" s="453"/>
    </row>
    <row r="10" spans="1:9">
      <c r="A10" s="1775"/>
      <c r="B10" s="1772" t="s">
        <v>62</v>
      </c>
      <c r="C10" s="1772"/>
      <c r="D10" s="102"/>
      <c r="E10" s="102"/>
      <c r="F10" s="103"/>
      <c r="G10" s="104">
        <f t="shared" ref="G10:G33" si="0">F10-D10</f>
        <v>0</v>
      </c>
      <c r="H10" s="171" t="e">
        <f t="shared" ref="H10:H33" si="1">G10/D10*100</f>
        <v>#DIV/0!</v>
      </c>
      <c r="I10" s="212"/>
    </row>
    <row r="11" spans="1:9">
      <c r="A11" s="1782" t="s">
        <v>190</v>
      </c>
      <c r="B11" s="398" t="s">
        <v>118</v>
      </c>
      <c r="C11" s="198" t="s">
        <v>162</v>
      </c>
      <c r="D11" s="121"/>
      <c r="E11" s="121"/>
      <c r="F11" s="119"/>
      <c r="G11" s="122">
        <f t="shared" si="0"/>
        <v>0</v>
      </c>
      <c r="H11" s="170" t="e">
        <f t="shared" si="1"/>
        <v>#DIV/0!</v>
      </c>
      <c r="I11" s="213"/>
    </row>
    <row r="12" spans="1:9">
      <c r="A12" s="1782"/>
      <c r="B12" s="408" t="s">
        <v>172</v>
      </c>
      <c r="C12" s="198" t="s">
        <v>172</v>
      </c>
      <c r="D12" s="27"/>
      <c r="E12" s="27"/>
      <c r="F12" s="24"/>
      <c r="G12" s="11">
        <f t="shared" si="0"/>
        <v>0</v>
      </c>
      <c r="H12" s="157" t="e">
        <f t="shared" si="1"/>
        <v>#DIV/0!</v>
      </c>
      <c r="I12" s="211"/>
    </row>
    <row r="13" spans="1:9">
      <c r="A13" s="1766"/>
      <c r="B13" s="1780" t="s">
        <v>62</v>
      </c>
      <c r="C13" s="1781"/>
      <c r="D13" s="172"/>
      <c r="E13" s="172"/>
      <c r="F13" s="173"/>
      <c r="G13" s="104">
        <f t="shared" si="0"/>
        <v>0</v>
      </c>
      <c r="H13" s="171" t="e">
        <f t="shared" si="1"/>
        <v>#DIV/0!</v>
      </c>
      <c r="I13" s="214"/>
    </row>
    <row r="14" spans="1:9">
      <c r="A14" s="1773" t="s">
        <v>211</v>
      </c>
      <c r="B14" s="1770" t="s">
        <v>138</v>
      </c>
      <c r="C14" s="220" t="s">
        <v>138</v>
      </c>
      <c r="D14" s="114"/>
      <c r="E14" s="114"/>
      <c r="F14" s="115"/>
      <c r="G14" s="122">
        <f t="shared" si="0"/>
        <v>0</v>
      </c>
      <c r="H14" s="170" t="e">
        <f t="shared" si="1"/>
        <v>#DIV/0!</v>
      </c>
      <c r="I14" s="215"/>
    </row>
    <row r="15" spans="1:9">
      <c r="A15" s="1773"/>
      <c r="B15" s="1771"/>
      <c r="C15" s="220" t="s">
        <v>62</v>
      </c>
      <c r="D15" s="114"/>
      <c r="E15" s="114"/>
      <c r="F15" s="115"/>
      <c r="G15" s="11">
        <f t="shared" si="0"/>
        <v>0</v>
      </c>
      <c r="H15" s="157" t="e">
        <f t="shared" si="1"/>
        <v>#DIV/0!</v>
      </c>
      <c r="I15" s="215"/>
    </row>
    <row r="16" spans="1:9">
      <c r="A16" s="1774"/>
      <c r="B16" s="1769" t="s">
        <v>226</v>
      </c>
      <c r="C16" s="203" t="s">
        <v>151</v>
      </c>
      <c r="D16" s="99"/>
      <c r="E16" s="99"/>
      <c r="F16" s="98"/>
      <c r="G16" s="11">
        <f t="shared" si="0"/>
        <v>0</v>
      </c>
      <c r="H16" s="157" t="e">
        <f t="shared" si="1"/>
        <v>#DIV/0!</v>
      </c>
      <c r="I16" s="216"/>
    </row>
    <row r="17" spans="1:9">
      <c r="A17" s="1774"/>
      <c r="B17" s="1770"/>
      <c r="C17" s="203" t="s">
        <v>143</v>
      </c>
      <c r="D17" s="99"/>
      <c r="E17" s="99"/>
      <c r="F17" s="98"/>
      <c r="G17" s="11">
        <f t="shared" si="0"/>
        <v>0</v>
      </c>
      <c r="H17" s="157" t="e">
        <f t="shared" si="1"/>
        <v>#DIV/0!</v>
      </c>
      <c r="I17" s="216"/>
    </row>
    <row r="18" spans="1:9">
      <c r="A18" s="1774"/>
      <c r="B18" s="1770"/>
      <c r="C18" s="203" t="s">
        <v>157</v>
      </c>
      <c r="D18" s="99"/>
      <c r="E18" s="99"/>
      <c r="F18" s="98"/>
      <c r="G18" s="11">
        <f t="shared" si="0"/>
        <v>0</v>
      </c>
      <c r="H18" s="157" t="e">
        <f t="shared" si="1"/>
        <v>#DIV/0!</v>
      </c>
      <c r="I18" s="216"/>
    </row>
    <row r="19" spans="1:9">
      <c r="A19" s="1774"/>
      <c r="B19" s="1771"/>
      <c r="C19" s="203" t="s">
        <v>62</v>
      </c>
      <c r="D19" s="99"/>
      <c r="E19" s="99"/>
      <c r="F19" s="98"/>
      <c r="G19" s="11">
        <f t="shared" si="0"/>
        <v>0</v>
      </c>
      <c r="H19" s="157" t="e">
        <f t="shared" si="1"/>
        <v>#DIV/0!</v>
      </c>
      <c r="I19" s="216"/>
    </row>
    <row r="20" spans="1:9">
      <c r="A20" s="1775"/>
      <c r="B20" s="1772" t="s">
        <v>62</v>
      </c>
      <c r="C20" s="1772"/>
      <c r="D20" s="105"/>
      <c r="E20" s="105"/>
      <c r="F20" s="106"/>
      <c r="G20" s="104">
        <f t="shared" si="0"/>
        <v>0</v>
      </c>
      <c r="H20" s="171" t="e">
        <f t="shared" si="1"/>
        <v>#DIV/0!</v>
      </c>
      <c r="I20" s="217"/>
    </row>
    <row r="21" spans="1:9">
      <c r="A21" s="1773" t="s">
        <v>57</v>
      </c>
      <c r="B21" s="221" t="s">
        <v>57</v>
      </c>
      <c r="C21" s="222" t="s">
        <v>57</v>
      </c>
      <c r="D21" s="115"/>
      <c r="E21" s="115"/>
      <c r="F21" s="114"/>
      <c r="G21" s="122">
        <f t="shared" si="0"/>
        <v>0</v>
      </c>
      <c r="H21" s="170" t="e">
        <f t="shared" si="1"/>
        <v>#DIV/0!</v>
      </c>
      <c r="I21" s="218"/>
    </row>
    <row r="22" spans="1:9">
      <c r="A22" s="1775"/>
      <c r="B22" s="1772" t="s">
        <v>62</v>
      </c>
      <c r="C22" s="1772"/>
      <c r="D22" s="106"/>
      <c r="E22" s="106"/>
      <c r="F22" s="107"/>
      <c r="G22" s="104">
        <f t="shared" si="0"/>
        <v>0</v>
      </c>
      <c r="H22" s="171" t="e">
        <f t="shared" si="1"/>
        <v>#DIV/0!</v>
      </c>
      <c r="I22" s="217"/>
    </row>
    <row r="23" spans="1:9">
      <c r="A23" s="1765" t="s">
        <v>79</v>
      </c>
      <c r="B23" s="393" t="s">
        <v>79</v>
      </c>
      <c r="C23" s="473" t="s">
        <v>164</v>
      </c>
      <c r="D23" s="474"/>
      <c r="E23" s="474"/>
      <c r="F23" s="474"/>
      <c r="G23" s="9">
        <f t="shared" si="0"/>
        <v>0</v>
      </c>
      <c r="H23" s="475" t="e">
        <f t="shared" si="1"/>
        <v>#DIV/0!</v>
      </c>
      <c r="I23" s="476"/>
    </row>
    <row r="24" spans="1:9">
      <c r="A24" s="1766"/>
      <c r="B24" s="1354" t="s">
        <v>62</v>
      </c>
      <c r="C24" s="1355"/>
      <c r="D24" s="105"/>
      <c r="E24" s="105"/>
      <c r="F24" s="105"/>
      <c r="G24" s="477">
        <f t="shared" si="0"/>
        <v>0</v>
      </c>
      <c r="H24" s="478" t="e">
        <f t="shared" si="1"/>
        <v>#DIV/0!</v>
      </c>
      <c r="I24" s="107"/>
    </row>
    <row r="25" spans="1:9">
      <c r="A25" s="407" t="s">
        <v>152</v>
      </c>
      <c r="B25" s="408" t="s">
        <v>152</v>
      </c>
      <c r="C25" s="198" t="s">
        <v>152</v>
      </c>
      <c r="D25" s="114"/>
      <c r="E25" s="114"/>
      <c r="F25" s="114"/>
      <c r="G25" s="122">
        <f t="shared" si="0"/>
        <v>0</v>
      </c>
      <c r="H25" s="170" t="e">
        <f t="shared" si="1"/>
        <v>#DIV/0!</v>
      </c>
      <c r="I25" s="472"/>
    </row>
    <row r="26" spans="1:9">
      <c r="A26" s="471"/>
      <c r="B26" s="1772" t="s">
        <v>62</v>
      </c>
      <c r="C26" s="1772"/>
      <c r="D26" s="105"/>
      <c r="E26" s="105"/>
      <c r="F26" s="105"/>
      <c r="G26" s="104">
        <f t="shared" si="0"/>
        <v>0</v>
      </c>
      <c r="H26" s="171" t="e">
        <f t="shared" si="1"/>
        <v>#DIV/0!</v>
      </c>
      <c r="I26" s="217"/>
    </row>
    <row r="27" spans="1:9">
      <c r="A27" s="1773" t="s">
        <v>86</v>
      </c>
      <c r="B27" s="1771" t="s">
        <v>86</v>
      </c>
      <c r="C27" s="221" t="s">
        <v>122</v>
      </c>
      <c r="D27" s="114"/>
      <c r="E27" s="114"/>
      <c r="F27" s="114"/>
      <c r="G27" s="122">
        <f t="shared" si="0"/>
        <v>0</v>
      </c>
      <c r="H27" s="170" t="e">
        <f t="shared" si="1"/>
        <v>#DIV/0!</v>
      </c>
      <c r="I27" s="218"/>
    </row>
    <row r="28" spans="1:9">
      <c r="A28" s="1774"/>
      <c r="B28" s="1777"/>
      <c r="C28" s="201" t="s">
        <v>207</v>
      </c>
      <c r="D28" s="99"/>
      <c r="E28" s="99"/>
      <c r="F28" s="99"/>
      <c r="G28" s="11">
        <f t="shared" si="0"/>
        <v>0</v>
      </c>
      <c r="H28" s="157" t="e">
        <f t="shared" si="1"/>
        <v>#DIV/0!</v>
      </c>
      <c r="I28" s="219"/>
    </row>
    <row r="29" spans="1:9">
      <c r="A29" s="1775"/>
      <c r="B29" s="1772" t="s">
        <v>62</v>
      </c>
      <c r="C29" s="1772"/>
      <c r="D29" s="105"/>
      <c r="E29" s="105"/>
      <c r="F29" s="105"/>
      <c r="G29" s="104">
        <f t="shared" si="0"/>
        <v>0</v>
      </c>
      <c r="H29" s="171" t="e">
        <f t="shared" si="1"/>
        <v>#DIV/0!</v>
      </c>
      <c r="I29" s="217"/>
    </row>
    <row r="30" spans="1:9">
      <c r="A30" s="1773" t="s">
        <v>201</v>
      </c>
      <c r="B30" s="1771" t="s">
        <v>180</v>
      </c>
      <c r="C30" s="221" t="s">
        <v>177</v>
      </c>
      <c r="D30" s="97"/>
      <c r="E30" s="97"/>
      <c r="F30" s="12"/>
      <c r="G30" s="122">
        <f t="shared" si="0"/>
        <v>0</v>
      </c>
      <c r="H30" s="170" t="e">
        <f t="shared" si="1"/>
        <v>#DIV/0!</v>
      </c>
      <c r="I30" s="13"/>
    </row>
    <row r="31" spans="1:9">
      <c r="A31" s="1774"/>
      <c r="B31" s="1777"/>
      <c r="C31" s="201" t="s">
        <v>232</v>
      </c>
      <c r="D31" s="97"/>
      <c r="E31" s="97"/>
      <c r="F31" s="12"/>
      <c r="G31" s="11">
        <f t="shared" si="0"/>
        <v>0</v>
      </c>
      <c r="H31" s="157" t="e">
        <f t="shared" si="1"/>
        <v>#DIV/0!</v>
      </c>
      <c r="I31" s="13"/>
    </row>
    <row r="32" spans="1:9">
      <c r="A32" s="1776"/>
      <c r="B32" s="1778" t="s">
        <v>62</v>
      </c>
      <c r="C32" s="1779"/>
      <c r="D32" s="169"/>
      <c r="E32" s="169"/>
      <c r="F32" s="158"/>
      <c r="G32" s="159">
        <f t="shared" si="0"/>
        <v>0</v>
      </c>
      <c r="H32" s="160" t="e">
        <f t="shared" si="1"/>
        <v>#DIV/0!</v>
      </c>
      <c r="I32" s="161"/>
    </row>
    <row r="33" spans="1:9">
      <c r="A33" s="1783" t="s">
        <v>60</v>
      </c>
      <c r="B33" s="1784"/>
      <c r="C33" s="1784"/>
      <c r="D33" s="108">
        <f>SUM(D10,D13,D20,D22,D26,D29,D32)</f>
        <v>0</v>
      </c>
      <c r="E33" s="108"/>
      <c r="F33" s="108">
        <f>SUM(F10,F13,F20,F22,F26,F29,F32)</f>
        <v>0</v>
      </c>
      <c r="G33" s="162">
        <f t="shared" si="0"/>
        <v>0</v>
      </c>
      <c r="H33" s="163" t="e">
        <f t="shared" si="1"/>
        <v>#DIV/0!</v>
      </c>
      <c r="I33" s="109"/>
    </row>
    <row r="34" spans="1:9">
      <c r="A34" s="1785" t="s">
        <v>4</v>
      </c>
      <c r="B34" s="1786"/>
      <c r="C34" s="1786"/>
      <c r="D34" s="1786"/>
      <c r="E34" s="1786"/>
      <c r="F34" s="1786"/>
      <c r="G34" s="1786"/>
      <c r="H34" s="1786"/>
      <c r="I34" s="1787"/>
    </row>
    <row r="35" spans="1:9" ht="17.25" customHeight="1">
      <c r="A35" s="1788" t="s">
        <v>121</v>
      </c>
      <c r="B35" s="1789"/>
      <c r="C35" s="1789"/>
      <c r="D35" s="1367" t="s">
        <v>9</v>
      </c>
      <c r="E35" s="1367" t="s">
        <v>26</v>
      </c>
      <c r="F35" s="1367" t="s">
        <v>28</v>
      </c>
      <c r="G35" s="1367" t="s">
        <v>236</v>
      </c>
      <c r="H35" s="1369" t="s">
        <v>163</v>
      </c>
      <c r="I35" s="1371" t="s">
        <v>147</v>
      </c>
    </row>
    <row r="36" spans="1:9" ht="17.25" customHeight="1">
      <c r="A36" s="117" t="s">
        <v>71</v>
      </c>
      <c r="B36" s="116" t="s">
        <v>61</v>
      </c>
      <c r="C36" s="89" t="s">
        <v>73</v>
      </c>
      <c r="D36" s="1368"/>
      <c r="E36" s="1368"/>
      <c r="F36" s="1368"/>
      <c r="G36" s="1368"/>
      <c r="H36" s="1370"/>
      <c r="I36" s="1372"/>
    </row>
    <row r="37" spans="1:9">
      <c r="A37" s="1363" t="s">
        <v>65</v>
      </c>
      <c r="B37" s="205" t="s">
        <v>174</v>
      </c>
      <c r="C37" s="204" t="s">
        <v>167</v>
      </c>
      <c r="D37" s="92"/>
      <c r="E37" s="92"/>
      <c r="F37" s="93"/>
      <c r="G37" s="93">
        <f>F37-D37</f>
        <v>0</v>
      </c>
      <c r="H37" s="164" t="e">
        <f>G37/D37*100</f>
        <v>#DIV/0!</v>
      </c>
      <c r="I37" s="7"/>
    </row>
    <row r="38" spans="1:9">
      <c r="A38" s="1363"/>
      <c r="B38" s="1350" t="s">
        <v>113</v>
      </c>
      <c r="C38" s="205" t="s">
        <v>150</v>
      </c>
      <c r="D38" s="14"/>
      <c r="E38" s="14"/>
      <c r="F38" s="15"/>
      <c r="G38" s="15">
        <f t="shared" ref="G38:G81" si="2">F38-D38</f>
        <v>0</v>
      </c>
      <c r="H38" s="230" t="e">
        <f t="shared" ref="H38:H81" si="3">G38/D38*100</f>
        <v>#DIV/0!</v>
      </c>
      <c r="I38" s="16"/>
    </row>
    <row r="39" spans="1:9">
      <c r="A39" s="1363"/>
      <c r="B39" s="1350"/>
      <c r="C39" s="205" t="s">
        <v>195</v>
      </c>
      <c r="D39" s="17"/>
      <c r="E39" s="17"/>
      <c r="F39" s="18"/>
      <c r="G39" s="15">
        <f t="shared" si="2"/>
        <v>0</v>
      </c>
      <c r="H39" s="230" t="e">
        <f t="shared" si="3"/>
        <v>#DIV/0!</v>
      </c>
      <c r="I39" s="16"/>
    </row>
    <row r="40" spans="1:9">
      <c r="A40" s="1363"/>
      <c r="B40" s="205" t="s">
        <v>146</v>
      </c>
      <c r="C40" s="205" t="s">
        <v>146</v>
      </c>
      <c r="D40" s="14"/>
      <c r="E40" s="14"/>
      <c r="F40" s="15"/>
      <c r="G40" s="15">
        <f t="shared" si="2"/>
        <v>0</v>
      </c>
      <c r="H40" s="230" t="e">
        <f t="shared" si="3"/>
        <v>#DIV/0!</v>
      </c>
      <c r="I40" s="16"/>
    </row>
    <row r="41" spans="1:9">
      <c r="A41" s="1363"/>
      <c r="B41" s="1350" t="s">
        <v>206</v>
      </c>
      <c r="C41" s="205" t="s">
        <v>131</v>
      </c>
      <c r="D41" s="14"/>
      <c r="E41" s="14"/>
      <c r="F41" s="15"/>
      <c r="G41" s="15">
        <f t="shared" si="2"/>
        <v>0</v>
      </c>
      <c r="H41" s="230" t="e">
        <f t="shared" si="3"/>
        <v>#DIV/0!</v>
      </c>
      <c r="I41" s="16"/>
    </row>
    <row r="42" spans="1:9" ht="34">
      <c r="A42" s="1363"/>
      <c r="B42" s="1350"/>
      <c r="C42" s="205" t="s">
        <v>248</v>
      </c>
      <c r="D42" s="14"/>
      <c r="E42" s="14"/>
      <c r="F42" s="18"/>
      <c r="G42" s="15">
        <f t="shared" si="2"/>
        <v>0</v>
      </c>
      <c r="H42" s="230" t="e">
        <f t="shared" si="3"/>
        <v>#DIV/0!</v>
      </c>
      <c r="I42" s="16"/>
    </row>
    <row r="43" spans="1:9">
      <c r="A43" s="1364"/>
      <c r="B43" s="1344" t="s">
        <v>62</v>
      </c>
      <c r="C43" s="1345"/>
      <c r="D43" s="123"/>
      <c r="E43" s="123"/>
      <c r="F43" s="123"/>
      <c r="G43" s="130">
        <f t="shared" si="2"/>
        <v>0</v>
      </c>
      <c r="H43" s="231" t="e">
        <f t="shared" si="3"/>
        <v>#DIV/0!</v>
      </c>
      <c r="I43" s="21"/>
    </row>
    <row r="44" spans="1:9">
      <c r="A44" s="1362" t="s">
        <v>87</v>
      </c>
      <c r="B44" s="1365" t="s">
        <v>227</v>
      </c>
      <c r="C44" s="223" t="s">
        <v>137</v>
      </c>
      <c r="D44" s="92"/>
      <c r="E44" s="92"/>
      <c r="F44" s="93"/>
      <c r="G44" s="93">
        <f t="shared" si="2"/>
        <v>0</v>
      </c>
      <c r="H44" s="164" t="e">
        <f t="shared" si="3"/>
        <v>#DIV/0!</v>
      </c>
      <c r="I44" s="7"/>
    </row>
    <row r="45" spans="1:9" ht="34">
      <c r="A45" s="1363"/>
      <c r="B45" s="1359"/>
      <c r="C45" s="207" t="s">
        <v>20</v>
      </c>
      <c r="D45" s="14"/>
      <c r="E45" s="14"/>
      <c r="F45" s="15"/>
      <c r="G45" s="15">
        <f t="shared" si="2"/>
        <v>0</v>
      </c>
      <c r="H45" s="230" t="e">
        <f t="shared" si="3"/>
        <v>#DIV/0!</v>
      </c>
      <c r="I45" s="16"/>
    </row>
    <row r="46" spans="1:9">
      <c r="A46" s="1363"/>
      <c r="B46" s="1359"/>
      <c r="C46" s="208" t="s">
        <v>85</v>
      </c>
      <c r="D46" s="14"/>
      <c r="E46" s="14"/>
      <c r="F46" s="15"/>
      <c r="G46" s="15">
        <f t="shared" si="2"/>
        <v>0</v>
      </c>
      <c r="H46" s="230" t="e">
        <f t="shared" si="3"/>
        <v>#DIV/0!</v>
      </c>
      <c r="I46" s="16"/>
    </row>
    <row r="47" spans="1:9">
      <c r="A47" s="1363"/>
      <c r="B47" s="1359"/>
      <c r="C47" s="208" t="s">
        <v>89</v>
      </c>
      <c r="D47" s="19"/>
      <c r="E47" s="19"/>
      <c r="F47" s="19"/>
      <c r="G47" s="15">
        <f t="shared" si="2"/>
        <v>0</v>
      </c>
      <c r="H47" s="230" t="e">
        <f t="shared" si="3"/>
        <v>#DIV/0!</v>
      </c>
      <c r="I47" s="20"/>
    </row>
    <row r="48" spans="1:9">
      <c r="A48" s="1363"/>
      <c r="B48" s="1359"/>
      <c r="C48" s="208" t="s">
        <v>70</v>
      </c>
      <c r="D48" s="30"/>
      <c r="E48" s="30"/>
      <c r="F48" s="19"/>
      <c r="G48" s="15">
        <f t="shared" si="2"/>
        <v>0</v>
      </c>
      <c r="H48" s="230" t="e">
        <f t="shared" si="3"/>
        <v>#DIV/0!</v>
      </c>
      <c r="I48" s="20"/>
    </row>
    <row r="49" spans="1:9">
      <c r="A49" s="1363"/>
      <c r="B49" s="1359"/>
      <c r="C49" s="203" t="s">
        <v>169</v>
      </c>
      <c r="D49" s="30"/>
      <c r="E49" s="30"/>
      <c r="F49" s="19"/>
      <c r="G49" s="15">
        <f t="shared" si="2"/>
        <v>0</v>
      </c>
      <c r="H49" s="230" t="e">
        <f t="shared" si="3"/>
        <v>#DIV/0!</v>
      </c>
      <c r="I49" s="20"/>
    </row>
    <row r="50" spans="1:9">
      <c r="A50" s="1363"/>
      <c r="B50" s="1359"/>
      <c r="C50" s="203" t="s">
        <v>132</v>
      </c>
      <c r="D50" s="30"/>
      <c r="E50" s="30"/>
      <c r="F50" s="19"/>
      <c r="G50" s="15">
        <f t="shared" si="2"/>
        <v>0</v>
      </c>
      <c r="H50" s="230" t="e">
        <f t="shared" si="3"/>
        <v>#DIV/0!</v>
      </c>
      <c r="I50" s="20"/>
    </row>
    <row r="51" spans="1:9">
      <c r="A51" s="1363"/>
      <c r="B51" s="1360"/>
      <c r="C51" s="224" t="s">
        <v>62</v>
      </c>
      <c r="D51" s="90"/>
      <c r="E51" s="90"/>
      <c r="F51" s="123"/>
      <c r="G51" s="130">
        <f t="shared" si="2"/>
        <v>0</v>
      </c>
      <c r="H51" s="231" t="e">
        <f t="shared" si="3"/>
        <v>#DIV/0!</v>
      </c>
      <c r="I51" s="21"/>
    </row>
    <row r="52" spans="1:9">
      <c r="A52" s="1363"/>
      <c r="B52" s="1359" t="s">
        <v>209</v>
      </c>
      <c r="C52" s="225" t="s">
        <v>124</v>
      </c>
      <c r="D52" s="30"/>
      <c r="E52" s="30"/>
      <c r="F52" s="232"/>
      <c r="G52" s="93">
        <f t="shared" si="2"/>
        <v>0</v>
      </c>
      <c r="H52" s="164" t="e">
        <f t="shared" si="3"/>
        <v>#DIV/0!</v>
      </c>
      <c r="I52" s="25"/>
    </row>
    <row r="53" spans="1:9">
      <c r="A53" s="1363"/>
      <c r="B53" s="1359"/>
      <c r="C53" s="225" t="s">
        <v>74</v>
      </c>
      <c r="D53" s="30"/>
      <c r="E53" s="30"/>
      <c r="F53" s="19"/>
      <c r="G53" s="15">
        <f t="shared" si="2"/>
        <v>0</v>
      </c>
      <c r="H53" s="230" t="e">
        <f t="shared" si="3"/>
        <v>#DIV/0!</v>
      </c>
      <c r="I53" s="20"/>
    </row>
    <row r="54" spans="1:9">
      <c r="A54" s="1363"/>
      <c r="B54" s="1359"/>
      <c r="C54" s="225" t="s">
        <v>84</v>
      </c>
      <c r="D54" s="30"/>
      <c r="E54" s="30"/>
      <c r="F54" s="19"/>
      <c r="G54" s="15">
        <f t="shared" si="2"/>
        <v>0</v>
      </c>
      <c r="H54" s="230" t="e">
        <f t="shared" si="3"/>
        <v>#DIV/0!</v>
      </c>
      <c r="I54" s="20"/>
    </row>
    <row r="55" spans="1:9">
      <c r="A55" s="1363"/>
      <c r="B55" s="1360"/>
      <c r="C55" s="226" t="s">
        <v>62</v>
      </c>
      <c r="D55" s="124"/>
      <c r="E55" s="124"/>
      <c r="F55" s="123"/>
      <c r="G55" s="130">
        <f t="shared" si="2"/>
        <v>0</v>
      </c>
      <c r="H55" s="231" t="e">
        <f t="shared" si="3"/>
        <v>#DIV/0!</v>
      </c>
      <c r="I55" s="21"/>
    </row>
    <row r="56" spans="1:9">
      <c r="A56" s="1364"/>
      <c r="B56" s="1356" t="s">
        <v>62</v>
      </c>
      <c r="C56" s="1357"/>
      <c r="D56" s="90"/>
      <c r="E56" s="90"/>
      <c r="F56" s="90"/>
      <c r="G56" s="93">
        <f t="shared" si="2"/>
        <v>0</v>
      </c>
      <c r="H56" s="164" t="e">
        <f t="shared" si="3"/>
        <v>#DIV/0!</v>
      </c>
      <c r="I56" s="91"/>
    </row>
    <row r="57" spans="1:9">
      <c r="A57" s="1362" t="s">
        <v>219</v>
      </c>
      <c r="B57" s="1365" t="s">
        <v>223</v>
      </c>
      <c r="C57" s="223" t="s">
        <v>247</v>
      </c>
      <c r="D57" s="92"/>
      <c r="E57" s="92"/>
      <c r="F57" s="93"/>
      <c r="G57" s="93">
        <f t="shared" si="2"/>
        <v>0</v>
      </c>
      <c r="H57" s="164" t="e">
        <f t="shared" si="3"/>
        <v>#DIV/0!</v>
      </c>
      <c r="I57" s="7"/>
    </row>
    <row r="58" spans="1:9">
      <c r="A58" s="1363"/>
      <c r="B58" s="1359"/>
      <c r="C58" s="207" t="s">
        <v>235</v>
      </c>
      <c r="D58" s="14"/>
      <c r="E58" s="14"/>
      <c r="F58" s="15"/>
      <c r="G58" s="15">
        <f t="shared" si="2"/>
        <v>0</v>
      </c>
      <c r="H58" s="230" t="e">
        <f t="shared" si="3"/>
        <v>#DIV/0!</v>
      </c>
      <c r="I58" s="16"/>
    </row>
    <row r="59" spans="1:9">
      <c r="A59" s="1363"/>
      <c r="B59" s="1359"/>
      <c r="C59" s="207" t="s">
        <v>63</v>
      </c>
      <c r="D59" s="14"/>
      <c r="E59" s="14"/>
      <c r="F59" s="15"/>
      <c r="G59" s="15">
        <f t="shared" si="2"/>
        <v>0</v>
      </c>
      <c r="H59" s="230" t="e">
        <f t="shared" si="3"/>
        <v>#DIV/0!</v>
      </c>
      <c r="I59" s="16"/>
    </row>
    <row r="60" spans="1:9">
      <c r="A60" s="1363"/>
      <c r="B60" s="1359"/>
      <c r="C60" s="208" t="s">
        <v>136</v>
      </c>
      <c r="D60" s="23"/>
      <c r="E60" s="23"/>
      <c r="F60" s="24"/>
      <c r="G60" s="15">
        <f t="shared" si="2"/>
        <v>0</v>
      </c>
      <c r="H60" s="230" t="e">
        <f t="shared" si="3"/>
        <v>#DIV/0!</v>
      </c>
      <c r="I60" s="16"/>
    </row>
    <row r="61" spans="1:9">
      <c r="A61" s="1363"/>
      <c r="B61" s="1366"/>
      <c r="C61" s="208" t="s">
        <v>238</v>
      </c>
      <c r="D61" s="23"/>
      <c r="E61" s="23"/>
      <c r="F61" s="11"/>
      <c r="G61" s="15">
        <f t="shared" si="2"/>
        <v>0</v>
      </c>
      <c r="H61" s="230" t="e">
        <f t="shared" si="3"/>
        <v>#DIV/0!</v>
      </c>
      <c r="I61" s="16"/>
    </row>
    <row r="62" spans="1:9">
      <c r="A62" s="1364"/>
      <c r="B62" s="1354" t="s">
        <v>62</v>
      </c>
      <c r="C62" s="1355"/>
      <c r="D62" s="125"/>
      <c r="E62" s="125"/>
      <c r="F62" s="104"/>
      <c r="G62" s="130">
        <f t="shared" si="2"/>
        <v>0</v>
      </c>
      <c r="H62" s="231" t="e">
        <f t="shared" si="3"/>
        <v>#DIV/0!</v>
      </c>
      <c r="I62" s="29"/>
    </row>
    <row r="63" spans="1:9">
      <c r="A63" s="1346" t="s">
        <v>215</v>
      </c>
      <c r="B63" s="204" t="s">
        <v>118</v>
      </c>
      <c r="C63" s="202" t="s">
        <v>128</v>
      </c>
      <c r="D63" s="126"/>
      <c r="E63" s="126"/>
      <c r="F63" s="127"/>
      <c r="G63" s="93">
        <f t="shared" si="2"/>
        <v>0</v>
      </c>
      <c r="H63" s="164" t="e">
        <f t="shared" si="3"/>
        <v>#DIV/0!</v>
      </c>
      <c r="I63" s="7"/>
    </row>
    <row r="64" spans="1:9">
      <c r="A64" s="1347"/>
      <c r="B64" s="205" t="s">
        <v>172</v>
      </c>
      <c r="C64" s="227" t="s">
        <v>241</v>
      </c>
      <c r="D64" s="118"/>
      <c r="E64" s="118"/>
      <c r="F64" s="24"/>
      <c r="G64" s="15">
        <f t="shared" si="2"/>
        <v>0</v>
      </c>
      <c r="H64" s="230" t="e">
        <f t="shared" si="3"/>
        <v>#DIV/0!</v>
      </c>
      <c r="I64" s="16"/>
    </row>
    <row r="65" spans="1:9">
      <c r="A65" s="1348"/>
      <c r="B65" s="1356" t="s">
        <v>62</v>
      </c>
      <c r="C65" s="1357"/>
      <c r="D65" s="90"/>
      <c r="E65" s="90"/>
      <c r="F65" s="123"/>
      <c r="G65" s="130">
        <f t="shared" si="2"/>
        <v>0</v>
      </c>
      <c r="H65" s="231" t="e">
        <f t="shared" si="3"/>
        <v>#DIV/0!</v>
      </c>
      <c r="I65" s="21"/>
    </row>
    <row r="66" spans="1:9">
      <c r="A66" s="1346" t="s">
        <v>228</v>
      </c>
      <c r="B66" s="1349" t="s">
        <v>92</v>
      </c>
      <c r="C66" s="204" t="s">
        <v>92</v>
      </c>
      <c r="D66" s="26"/>
      <c r="E66" s="26"/>
      <c r="F66" s="9"/>
      <c r="G66" s="93">
        <f t="shared" si="2"/>
        <v>0</v>
      </c>
      <c r="H66" s="164" t="e">
        <f t="shared" si="3"/>
        <v>#DIV/0!</v>
      </c>
      <c r="I66" s="7"/>
    </row>
    <row r="67" spans="1:9">
      <c r="A67" s="1347"/>
      <c r="B67" s="1350"/>
      <c r="C67" s="205" t="s">
        <v>168</v>
      </c>
      <c r="D67" s="27"/>
      <c r="E67" s="27"/>
      <c r="F67" s="11"/>
      <c r="G67" s="15">
        <f t="shared" si="2"/>
        <v>0</v>
      </c>
      <c r="H67" s="230" t="e">
        <f t="shared" si="3"/>
        <v>#DIV/0!</v>
      </c>
      <c r="I67" s="16"/>
    </row>
    <row r="68" spans="1:9">
      <c r="A68" s="1347"/>
      <c r="B68" s="1358"/>
      <c r="C68" s="228" t="s">
        <v>62</v>
      </c>
      <c r="D68" s="102"/>
      <c r="E68" s="102"/>
      <c r="F68" s="104"/>
      <c r="G68" s="130">
        <f t="shared" si="2"/>
        <v>0</v>
      </c>
      <c r="H68" s="231" t="e">
        <f t="shared" si="3"/>
        <v>#DIV/0!</v>
      </c>
      <c r="I68" s="29"/>
    </row>
    <row r="69" spans="1:9">
      <c r="A69" s="1347"/>
      <c r="B69" s="1359" t="s">
        <v>148</v>
      </c>
      <c r="C69" s="206" t="s">
        <v>208</v>
      </c>
      <c r="D69" s="128"/>
      <c r="E69" s="128"/>
      <c r="F69" s="31"/>
      <c r="G69" s="93">
        <f t="shared" si="2"/>
        <v>0</v>
      </c>
      <c r="H69" s="164" t="e">
        <f t="shared" si="3"/>
        <v>#DIV/0!</v>
      </c>
      <c r="I69" s="7"/>
    </row>
    <row r="70" spans="1:9">
      <c r="A70" s="1347"/>
      <c r="B70" s="1360"/>
      <c r="C70" s="228" t="s">
        <v>62</v>
      </c>
      <c r="D70" s="129"/>
      <c r="E70" s="129"/>
      <c r="F70" s="233"/>
      <c r="G70" s="130">
        <f t="shared" si="2"/>
        <v>0</v>
      </c>
      <c r="H70" s="231" t="e">
        <f t="shared" si="3"/>
        <v>#DIV/0!</v>
      </c>
      <c r="I70" s="29"/>
    </row>
    <row r="71" spans="1:9">
      <c r="A71" s="1348"/>
      <c r="B71" s="1361" t="s">
        <v>62</v>
      </c>
      <c r="C71" s="1361"/>
      <c r="D71" s="90"/>
      <c r="E71" s="90"/>
      <c r="F71" s="90"/>
      <c r="G71" s="93">
        <f t="shared" si="2"/>
        <v>0</v>
      </c>
      <c r="H71" s="164" t="e">
        <f t="shared" si="3"/>
        <v>#DIV/0!</v>
      </c>
      <c r="I71" s="91"/>
    </row>
    <row r="72" spans="1:9">
      <c r="A72" s="1347" t="s">
        <v>161</v>
      </c>
      <c r="B72" s="229" t="s">
        <v>161</v>
      </c>
      <c r="C72" s="229" t="s">
        <v>161</v>
      </c>
      <c r="D72" s="120"/>
      <c r="E72" s="120"/>
      <c r="F72" s="94"/>
      <c r="G72" s="93">
        <f t="shared" si="2"/>
        <v>0</v>
      </c>
      <c r="H72" s="164" t="e">
        <f t="shared" si="3"/>
        <v>#DIV/0!</v>
      </c>
      <c r="I72" s="25"/>
    </row>
    <row r="73" spans="1:9">
      <c r="A73" s="1348"/>
      <c r="B73" s="1344" t="s">
        <v>62</v>
      </c>
      <c r="C73" s="1345"/>
      <c r="D73" s="32"/>
      <c r="E73" s="32"/>
      <c r="F73" s="32"/>
      <c r="G73" s="130">
        <f t="shared" si="2"/>
        <v>0</v>
      </c>
      <c r="H73" s="231" t="e">
        <f t="shared" si="3"/>
        <v>#DIV/0!</v>
      </c>
      <c r="I73" s="21"/>
    </row>
    <row r="74" spans="1:9">
      <c r="A74" s="1346" t="s">
        <v>68</v>
      </c>
      <c r="B74" s="209" t="s">
        <v>68</v>
      </c>
      <c r="C74" s="209" t="s">
        <v>68</v>
      </c>
      <c r="D74" s="35"/>
      <c r="E74" s="35"/>
      <c r="F74" s="33"/>
      <c r="G74" s="93">
        <f t="shared" si="2"/>
        <v>0</v>
      </c>
      <c r="H74" s="164" t="e">
        <f t="shared" si="3"/>
        <v>#DIV/0!</v>
      </c>
      <c r="I74" s="34"/>
    </row>
    <row r="75" spans="1:9">
      <c r="A75" s="1348"/>
      <c r="B75" s="1344" t="s">
        <v>62</v>
      </c>
      <c r="C75" s="1345"/>
      <c r="D75" s="22"/>
      <c r="E75" s="22"/>
      <c r="F75" s="95"/>
      <c r="G75" s="130">
        <f t="shared" si="2"/>
        <v>0</v>
      </c>
      <c r="H75" s="231" t="e">
        <f t="shared" si="3"/>
        <v>#DIV/0!</v>
      </c>
      <c r="I75" s="96"/>
    </row>
    <row r="76" spans="1:9">
      <c r="A76" s="1346" t="s">
        <v>116</v>
      </c>
      <c r="B76" s="1349" t="s">
        <v>116</v>
      </c>
      <c r="C76" s="204" t="s">
        <v>58</v>
      </c>
      <c r="D76" s="36"/>
      <c r="E76" s="36"/>
      <c r="F76" s="37"/>
      <c r="G76" s="93">
        <f t="shared" si="2"/>
        <v>0</v>
      </c>
      <c r="H76" s="164" t="e">
        <f t="shared" si="3"/>
        <v>#DIV/0!</v>
      </c>
      <c r="I76" s="7"/>
    </row>
    <row r="77" spans="1:9">
      <c r="A77" s="1347"/>
      <c r="B77" s="1350"/>
      <c r="C77" s="204" t="s">
        <v>59</v>
      </c>
      <c r="D77" s="38"/>
      <c r="E77" s="38"/>
      <c r="F77" s="37"/>
      <c r="G77" s="93">
        <f t="shared" si="2"/>
        <v>0</v>
      </c>
      <c r="H77" s="164" t="e">
        <f t="shared" si="3"/>
        <v>#DIV/0!</v>
      </c>
      <c r="I77" s="7"/>
    </row>
    <row r="78" spans="1:9">
      <c r="A78" s="1348"/>
      <c r="B78" s="1356" t="s">
        <v>62</v>
      </c>
      <c r="C78" s="1357"/>
      <c r="D78" s="90"/>
      <c r="E78" s="90"/>
      <c r="F78" s="123"/>
      <c r="G78" s="130">
        <f t="shared" si="2"/>
        <v>0</v>
      </c>
      <c r="H78" s="231" t="e">
        <f t="shared" si="3"/>
        <v>#DIV/0!</v>
      </c>
      <c r="I78" s="21"/>
    </row>
    <row r="79" spans="1:9">
      <c r="A79" s="1346" t="s">
        <v>153</v>
      </c>
      <c r="B79" s="210" t="s">
        <v>153</v>
      </c>
      <c r="C79" s="210" t="s">
        <v>160</v>
      </c>
      <c r="D79" s="36"/>
      <c r="E79" s="36"/>
      <c r="F79" s="6"/>
      <c r="G79" s="93">
        <f t="shared" si="2"/>
        <v>0</v>
      </c>
      <c r="H79" s="164" t="e">
        <f t="shared" si="3"/>
        <v>#DIV/0!</v>
      </c>
      <c r="I79" s="8"/>
    </row>
    <row r="80" spans="1:9">
      <c r="A80" s="1348"/>
      <c r="B80" s="1442" t="s">
        <v>62</v>
      </c>
      <c r="C80" s="1442"/>
      <c r="D80" s="28"/>
      <c r="E80" s="28"/>
      <c r="F80" s="28"/>
      <c r="G80" s="130">
        <f t="shared" si="2"/>
        <v>0</v>
      </c>
      <c r="H80" s="231" t="e">
        <f t="shared" si="3"/>
        <v>#DIV/0!</v>
      </c>
      <c r="I80" s="29"/>
    </row>
    <row r="81" spans="1:9">
      <c r="A81" s="1336" t="s">
        <v>60</v>
      </c>
      <c r="B81" s="1337"/>
      <c r="C81" s="1338"/>
      <c r="D81" s="165">
        <f>SUM(D43,D56,D62,D65,D71,D73,D75,D78,D80)</f>
        <v>0</v>
      </c>
      <c r="E81" s="165"/>
      <c r="F81" s="165">
        <f>SUM(F43,F56,F62,F65,F71,F73,F75,F78,F80)</f>
        <v>0</v>
      </c>
      <c r="G81" s="167">
        <f t="shared" si="2"/>
        <v>0</v>
      </c>
      <c r="H81" s="168" t="e">
        <f t="shared" si="3"/>
        <v>#DIV/0!</v>
      </c>
      <c r="I81" s="166"/>
    </row>
  </sheetData>
  <mergeCells count="67">
    <mergeCell ref="A1:I1"/>
    <mergeCell ref="A2:I2"/>
    <mergeCell ref="A3:I4"/>
    <mergeCell ref="A5:I5"/>
    <mergeCell ref="A6:C6"/>
    <mergeCell ref="D6:D7"/>
    <mergeCell ref="F6:F7"/>
    <mergeCell ref="G6:G7"/>
    <mergeCell ref="H6:H7"/>
    <mergeCell ref="I6:I7"/>
    <mergeCell ref="E6:E7"/>
    <mergeCell ref="A27:A29"/>
    <mergeCell ref="B62:C62"/>
    <mergeCell ref="A63:A65"/>
    <mergeCell ref="B44:B51"/>
    <mergeCell ref="B52:B55"/>
    <mergeCell ref="B65:C65"/>
    <mergeCell ref="A44:A56"/>
    <mergeCell ref="B57:B61"/>
    <mergeCell ref="A57:A62"/>
    <mergeCell ref="B27:B28"/>
    <mergeCell ref="B29:C29"/>
    <mergeCell ref="A33:C33"/>
    <mergeCell ref="A34:I34"/>
    <mergeCell ref="A35:C35"/>
    <mergeCell ref="D35:D36"/>
    <mergeCell ref="F35:F36"/>
    <mergeCell ref="B75:C75"/>
    <mergeCell ref="H35:H36"/>
    <mergeCell ref="A76:A78"/>
    <mergeCell ref="B76:B77"/>
    <mergeCell ref="B10:C10"/>
    <mergeCell ref="A14:A20"/>
    <mergeCell ref="B20:C20"/>
    <mergeCell ref="A30:A32"/>
    <mergeCell ref="B30:B31"/>
    <mergeCell ref="A21:A22"/>
    <mergeCell ref="B22:C22"/>
    <mergeCell ref="B26:C26"/>
    <mergeCell ref="A8:A10"/>
    <mergeCell ref="B32:C32"/>
    <mergeCell ref="B13:C13"/>
    <mergeCell ref="A11:A13"/>
    <mergeCell ref="I35:I36"/>
    <mergeCell ref="B69:B70"/>
    <mergeCell ref="B66:B68"/>
    <mergeCell ref="B8:B9"/>
    <mergeCell ref="B24:C24"/>
    <mergeCell ref="G35:G36"/>
    <mergeCell ref="B16:B19"/>
    <mergeCell ref="B14:B15"/>
    <mergeCell ref="A23:A24"/>
    <mergeCell ref="A81:C81"/>
    <mergeCell ref="E35:E36"/>
    <mergeCell ref="A79:A80"/>
    <mergeCell ref="B80:C80"/>
    <mergeCell ref="B38:B39"/>
    <mergeCell ref="B41:B42"/>
    <mergeCell ref="B43:C43"/>
    <mergeCell ref="A74:A75"/>
    <mergeCell ref="B78:C78"/>
    <mergeCell ref="A66:A71"/>
    <mergeCell ref="B71:C71"/>
    <mergeCell ref="B56:C56"/>
    <mergeCell ref="A37:A43"/>
    <mergeCell ref="A72:A73"/>
    <mergeCell ref="B73:C73"/>
  </mergeCells>
  <phoneticPr fontId="23" type="noConversion"/>
  <pageMargins left="0.69972223043441772" right="0.69972223043441772" top="0.75" bottom="0.75" header="0.30000001192092896" footer="0.30000001192092896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2060"/>
    <pageSetUpPr fitToPage="1"/>
  </sheetPr>
  <dimension ref="A2:I115"/>
  <sheetViews>
    <sheetView topLeftCell="A94" zoomScaleNormal="100" zoomScaleSheetLayoutView="75" workbookViewId="0">
      <selection activeCell="I100" sqref="I100"/>
    </sheetView>
  </sheetViews>
  <sheetFormatPr defaultColWidth="8.58203125" defaultRowHeight="17"/>
  <cols>
    <col min="1" max="1" width="17.58203125" style="1" customWidth="1"/>
    <col min="2" max="2" width="15.33203125" style="1" customWidth="1"/>
    <col min="3" max="3" width="22.08203125" style="1" customWidth="1"/>
    <col min="4" max="4" width="20" style="1" customWidth="1"/>
    <col min="5" max="5" width="18.75" style="1" customWidth="1"/>
    <col min="6" max="6" width="17.58203125" style="1" customWidth="1"/>
    <col min="7" max="7" width="18" style="1" customWidth="1"/>
    <col min="9" max="9" width="45.33203125" style="1" customWidth="1"/>
  </cols>
  <sheetData>
    <row r="2" spans="1:9" ht="30.75" customHeight="1">
      <c r="A2" s="1745" t="s">
        <v>54</v>
      </c>
      <c r="B2" s="1746"/>
      <c r="C2" s="1746"/>
      <c r="D2" s="1746"/>
      <c r="E2" s="1746"/>
      <c r="F2" s="1746"/>
      <c r="G2" s="1746"/>
      <c r="H2" s="1746"/>
      <c r="I2" s="1746"/>
    </row>
    <row r="3" spans="1:9">
      <c r="A3" s="1611" t="s">
        <v>40</v>
      </c>
      <c r="B3" s="1611"/>
      <c r="C3" s="1611"/>
      <c r="D3" s="1611"/>
      <c r="E3" s="1611"/>
      <c r="F3" s="1611"/>
      <c r="G3" s="1611"/>
      <c r="H3" s="1611"/>
      <c r="I3" s="1611"/>
    </row>
    <row r="4" spans="1:9">
      <c r="A4" s="1611"/>
      <c r="B4" s="1611"/>
      <c r="C4" s="1611"/>
      <c r="D4" s="1611"/>
      <c r="E4" s="1611"/>
      <c r="F4" s="1611"/>
      <c r="G4" s="1611"/>
      <c r="H4" s="1611"/>
      <c r="I4" s="1611"/>
    </row>
    <row r="5" spans="1:9">
      <c r="A5" s="1747" t="s">
        <v>45</v>
      </c>
      <c r="B5" s="1747"/>
      <c r="C5" s="1747"/>
      <c r="D5" s="1747"/>
      <c r="E5" s="1747"/>
      <c r="F5" s="1747"/>
      <c r="G5" s="1747"/>
      <c r="H5" s="1747"/>
      <c r="I5" s="1747"/>
    </row>
    <row r="6" spans="1:9" ht="17.5" customHeight="1">
      <c r="A6" s="1407" t="s">
        <v>75</v>
      </c>
      <c r="B6" s="1408"/>
      <c r="C6" s="1408"/>
      <c r="D6" s="1367" t="s">
        <v>9</v>
      </c>
      <c r="E6" s="1367" t="s">
        <v>31</v>
      </c>
      <c r="F6" s="1367" t="s">
        <v>28</v>
      </c>
      <c r="G6" s="1367" t="s">
        <v>236</v>
      </c>
      <c r="H6" s="1369" t="s">
        <v>163</v>
      </c>
      <c r="I6" s="1371" t="s">
        <v>147</v>
      </c>
    </row>
    <row r="7" spans="1:9" ht="18" customHeight="1">
      <c r="A7" s="88" t="s">
        <v>71</v>
      </c>
      <c r="B7" s="154" t="s">
        <v>61</v>
      </c>
      <c r="C7" s="154" t="s">
        <v>73</v>
      </c>
      <c r="D7" s="1368"/>
      <c r="E7" s="1368"/>
      <c r="F7" s="1368"/>
      <c r="G7" s="1368"/>
      <c r="H7" s="1370"/>
      <c r="I7" s="1372"/>
    </row>
    <row r="8" spans="1:9" ht="14.25" customHeight="1">
      <c r="A8" s="1467" t="s">
        <v>18</v>
      </c>
      <c r="B8" s="1402" t="s">
        <v>95</v>
      </c>
      <c r="C8" s="355" t="s">
        <v>105</v>
      </c>
      <c r="D8" s="279"/>
      <c r="E8" s="279"/>
      <c r="F8" s="279"/>
      <c r="G8" s="286"/>
      <c r="H8" s="508"/>
      <c r="I8" s="324"/>
    </row>
    <row r="9" spans="1:9" ht="14.25" customHeight="1">
      <c r="A9" s="1467"/>
      <c r="B9" s="1402"/>
      <c r="C9" s="356" t="s">
        <v>185</v>
      </c>
      <c r="D9" s="528"/>
      <c r="E9" s="528"/>
      <c r="F9" s="528"/>
      <c r="G9" s="529">
        <f t="shared" ref="G9:G13" si="0">F9-D9</f>
        <v>0</v>
      </c>
      <c r="H9" s="511" t="e">
        <f t="shared" ref="H9:H48" si="1">G9/D9*100%</f>
        <v>#DIV/0!</v>
      </c>
      <c r="I9" s="530"/>
    </row>
    <row r="10" spans="1:9" ht="14.25" customHeight="1">
      <c r="A10" s="1467"/>
      <c r="B10" s="1402"/>
      <c r="C10" s="356" t="s">
        <v>173</v>
      </c>
      <c r="D10" s="531"/>
      <c r="E10" s="531"/>
      <c r="F10" s="531"/>
      <c r="G10" s="529"/>
      <c r="H10" s="511"/>
      <c r="I10" s="532"/>
    </row>
    <row r="11" spans="1:9" ht="14.25" customHeight="1">
      <c r="A11" s="1467"/>
      <c r="B11" s="1402"/>
      <c r="C11" s="356" t="s">
        <v>176</v>
      </c>
      <c r="D11" s="531"/>
      <c r="E11" s="531"/>
      <c r="F11" s="531"/>
      <c r="G11" s="529"/>
      <c r="H11" s="511"/>
      <c r="I11" s="532"/>
    </row>
    <row r="12" spans="1:9" ht="14.25" customHeight="1">
      <c r="A12" s="1467"/>
      <c r="B12" s="1380"/>
      <c r="C12" s="356" t="s">
        <v>158</v>
      </c>
      <c r="D12" s="531"/>
      <c r="E12" s="531"/>
      <c r="F12" s="531"/>
      <c r="G12" s="529"/>
      <c r="H12" s="511"/>
      <c r="I12" s="532"/>
    </row>
    <row r="13" spans="1:9">
      <c r="A13" s="1468"/>
      <c r="B13" s="1475" t="s">
        <v>62</v>
      </c>
      <c r="C13" s="1475"/>
      <c r="D13" s="533">
        <f>SUM(D8:D12)</f>
        <v>0</v>
      </c>
      <c r="E13" s="533">
        <f t="shared" ref="E13:F13" si="2">SUM(E8:E12)</f>
        <v>0</v>
      </c>
      <c r="F13" s="533">
        <f t="shared" si="2"/>
        <v>0</v>
      </c>
      <c r="G13" s="533">
        <f t="shared" si="0"/>
        <v>0</v>
      </c>
      <c r="H13" s="534" t="e">
        <f t="shared" si="1"/>
        <v>#DIV/0!</v>
      </c>
      <c r="I13" s="535"/>
    </row>
    <row r="14" spans="1:9" ht="12.75" customHeight="1">
      <c r="A14" s="1514" t="s">
        <v>126</v>
      </c>
      <c r="B14" s="1401" t="s">
        <v>126</v>
      </c>
      <c r="C14" s="355" t="s">
        <v>114</v>
      </c>
      <c r="D14" s="279"/>
      <c r="E14" s="279"/>
      <c r="F14" s="279"/>
      <c r="G14" s="286"/>
      <c r="H14" s="508"/>
      <c r="I14" s="327"/>
    </row>
    <row r="15" spans="1:9" ht="12.75" customHeight="1">
      <c r="A15" s="1514"/>
      <c r="B15" s="1402"/>
      <c r="C15" s="356" t="s">
        <v>97</v>
      </c>
      <c r="D15" s="274"/>
      <c r="E15" s="274"/>
      <c r="F15" s="274"/>
      <c r="G15" s="286"/>
      <c r="H15" s="508"/>
      <c r="I15" s="328"/>
    </row>
    <row r="16" spans="1:9" ht="12.75" customHeight="1">
      <c r="A16" s="1514"/>
      <c r="B16" s="1402"/>
      <c r="C16" s="356" t="s">
        <v>102</v>
      </c>
      <c r="D16" s="274"/>
      <c r="E16" s="274"/>
      <c r="F16" s="274"/>
      <c r="G16" s="286"/>
      <c r="H16" s="508"/>
      <c r="I16" s="328"/>
    </row>
    <row r="17" spans="1:9" ht="12.75" customHeight="1">
      <c r="A17" s="1514"/>
      <c r="B17" s="1402"/>
      <c r="C17" s="356" t="s">
        <v>94</v>
      </c>
      <c r="D17" s="274"/>
      <c r="E17" s="274"/>
      <c r="F17" s="274"/>
      <c r="G17" s="286"/>
      <c r="H17" s="508"/>
      <c r="I17" s="328"/>
    </row>
    <row r="18" spans="1:9" ht="12.75" customHeight="1">
      <c r="A18" s="1514"/>
      <c r="B18" s="1402"/>
      <c r="C18" s="355" t="s">
        <v>171</v>
      </c>
      <c r="D18" s="274"/>
      <c r="E18" s="274"/>
      <c r="F18" s="274"/>
      <c r="G18" s="286"/>
      <c r="H18" s="508"/>
      <c r="I18" s="325"/>
    </row>
    <row r="19" spans="1:9" ht="12.75" customHeight="1">
      <c r="A19" s="1514"/>
      <c r="B19" s="1402"/>
      <c r="C19" s="175" t="s">
        <v>189</v>
      </c>
      <c r="D19" s="274"/>
      <c r="E19" s="274"/>
      <c r="F19" s="274"/>
      <c r="G19" s="286"/>
      <c r="H19" s="508"/>
      <c r="I19" s="325"/>
    </row>
    <row r="20" spans="1:9" ht="12.75" customHeight="1">
      <c r="A20" s="1514"/>
      <c r="B20" s="1402"/>
      <c r="C20" s="175" t="s">
        <v>186</v>
      </c>
      <c r="D20" s="274"/>
      <c r="E20" s="274"/>
      <c r="F20" s="274"/>
      <c r="G20" s="286"/>
      <c r="H20" s="508"/>
      <c r="I20" s="325"/>
    </row>
    <row r="21" spans="1:9" ht="12.75" customHeight="1">
      <c r="A21" s="1514"/>
      <c r="B21" s="1403"/>
      <c r="C21" s="175" t="s">
        <v>202</v>
      </c>
      <c r="D21" s="69"/>
      <c r="E21" s="69"/>
      <c r="F21" s="41"/>
      <c r="G21" s="42"/>
      <c r="H21" s="508"/>
      <c r="I21" s="43"/>
    </row>
    <row r="22" spans="1:9" ht="17.5">
      <c r="A22" s="1741"/>
      <c r="B22" s="1516" t="s">
        <v>62</v>
      </c>
      <c r="C22" s="1517"/>
      <c r="D22" s="46"/>
      <c r="E22" s="46"/>
      <c r="F22" s="46"/>
      <c r="G22" s="151"/>
      <c r="H22" s="520"/>
      <c r="I22" s="47"/>
    </row>
    <row r="23" spans="1:9" ht="18.75" customHeight="1">
      <c r="A23" s="1469" t="s">
        <v>211</v>
      </c>
      <c r="B23" s="1401" t="s">
        <v>211</v>
      </c>
      <c r="C23" s="176" t="s">
        <v>187</v>
      </c>
      <c r="D23" s="74"/>
      <c r="E23" s="74"/>
      <c r="F23" s="75"/>
      <c r="G23" s="189"/>
      <c r="H23" s="508"/>
      <c r="I23" s="83"/>
    </row>
    <row r="24" spans="1:9" ht="18.75" customHeight="1">
      <c r="A24" s="1470"/>
      <c r="B24" s="1402"/>
      <c r="C24" s="356" t="s">
        <v>130</v>
      </c>
      <c r="D24" s="50"/>
      <c r="E24" s="50"/>
      <c r="F24" s="70"/>
      <c r="G24" s="190"/>
      <c r="H24" s="508"/>
      <c r="I24" s="84"/>
    </row>
    <row r="25" spans="1:9" ht="18.75" customHeight="1">
      <c r="A25" s="1470"/>
      <c r="B25" s="1402"/>
      <c r="C25" s="356" t="s">
        <v>145</v>
      </c>
      <c r="D25" s="50"/>
      <c r="E25" s="50"/>
      <c r="F25" s="70"/>
      <c r="G25" s="190"/>
      <c r="H25" s="508"/>
      <c r="I25" s="84"/>
    </row>
    <row r="26" spans="1:9" ht="18.75" customHeight="1">
      <c r="A26" s="1470"/>
      <c r="B26" s="1380"/>
      <c r="C26" s="356" t="s">
        <v>157</v>
      </c>
      <c r="D26" s="50"/>
      <c r="E26" s="50"/>
      <c r="F26" s="70"/>
      <c r="G26" s="190"/>
      <c r="H26" s="508"/>
      <c r="I26" s="84"/>
    </row>
    <row r="27" spans="1:9" ht="17.5">
      <c r="A27" s="1471"/>
      <c r="B27" s="1464" t="s">
        <v>62</v>
      </c>
      <c r="C27" s="1499"/>
      <c r="D27" s="77"/>
      <c r="E27" s="77"/>
      <c r="F27" s="77"/>
      <c r="G27" s="191"/>
      <c r="H27" s="519"/>
      <c r="I27" s="85"/>
    </row>
    <row r="28" spans="1:9" ht="18.75" customHeight="1">
      <c r="A28" s="1418" t="s">
        <v>170</v>
      </c>
      <c r="B28" s="1380" t="s">
        <v>170</v>
      </c>
      <c r="C28" s="180" t="s">
        <v>120</v>
      </c>
      <c r="D28" s="73"/>
      <c r="E28" s="73"/>
      <c r="F28" s="73"/>
      <c r="G28" s="42"/>
      <c r="H28" s="508"/>
      <c r="I28" s="86"/>
    </row>
    <row r="29" spans="1:9" ht="18.75" customHeight="1">
      <c r="A29" s="1419"/>
      <c r="B29" s="1381"/>
      <c r="C29" s="180" t="s">
        <v>140</v>
      </c>
      <c r="D29" s="69"/>
      <c r="E29" s="69"/>
      <c r="F29" s="42"/>
      <c r="G29" s="42"/>
      <c r="H29" s="508"/>
      <c r="I29" s="43"/>
    </row>
    <row r="30" spans="1:9" ht="17.5">
      <c r="A30" s="1420"/>
      <c r="B30" s="1475" t="s">
        <v>62</v>
      </c>
      <c r="C30" s="1475"/>
      <c r="D30" s="71"/>
      <c r="E30" s="71"/>
      <c r="F30" s="323"/>
      <c r="G30" s="323"/>
      <c r="H30" s="520"/>
      <c r="I30" s="48"/>
    </row>
    <row r="31" spans="1:9" ht="18.75" customHeight="1">
      <c r="A31" s="1466" t="s">
        <v>192</v>
      </c>
      <c r="B31" s="1401" t="s">
        <v>192</v>
      </c>
      <c r="C31" s="176" t="s">
        <v>96</v>
      </c>
      <c r="D31" s="75"/>
      <c r="E31" s="75"/>
      <c r="F31" s="73"/>
      <c r="G31" s="73">
        <f t="shared" ref="G31:G49" si="3">F31-D31</f>
        <v>0</v>
      </c>
      <c r="H31" s="508" t="e">
        <f t="shared" si="1"/>
        <v>#DIV/0!</v>
      </c>
      <c r="I31" s="518"/>
    </row>
    <row r="32" spans="1:9" ht="19.5" customHeight="1">
      <c r="A32" s="1467"/>
      <c r="B32" s="1380"/>
      <c r="C32" s="356" t="s">
        <v>144</v>
      </c>
      <c r="D32" s="70"/>
      <c r="E32" s="70"/>
      <c r="F32" s="70"/>
      <c r="G32" s="70">
        <f t="shared" si="3"/>
        <v>0</v>
      </c>
      <c r="H32" s="508" t="e">
        <f t="shared" si="1"/>
        <v>#DIV/0!</v>
      </c>
      <c r="I32" s="517"/>
    </row>
    <row r="33" spans="1:9" ht="17.5">
      <c r="A33" s="1468"/>
      <c r="B33" s="357"/>
      <c r="C33" s="357" t="s">
        <v>62</v>
      </c>
      <c r="D33" s="522">
        <f>SUM(D31:D32)</f>
        <v>0</v>
      </c>
      <c r="E33" s="522">
        <f t="shared" ref="E33:F33" si="4">SUM(E31:E32)</f>
        <v>0</v>
      </c>
      <c r="F33" s="522">
        <f t="shared" si="4"/>
        <v>0</v>
      </c>
      <c r="G33" s="523">
        <f t="shared" si="3"/>
        <v>0</v>
      </c>
      <c r="H33" s="524" t="e">
        <f t="shared" si="1"/>
        <v>#DIV/0!</v>
      </c>
      <c r="I33" s="85"/>
    </row>
    <row r="34" spans="1:9" ht="18" customHeight="1">
      <c r="A34" s="364"/>
      <c r="B34" s="1402" t="s">
        <v>57</v>
      </c>
      <c r="C34" s="355" t="s">
        <v>142</v>
      </c>
      <c r="D34" s="73"/>
      <c r="E34" s="73"/>
      <c r="F34" s="73"/>
      <c r="G34" s="75"/>
      <c r="H34" s="508"/>
      <c r="I34" s="283"/>
    </row>
    <row r="35" spans="1:9" ht="18" customHeight="1">
      <c r="A35" s="643"/>
      <c r="B35" s="1402"/>
      <c r="C35" s="648" t="s">
        <v>103</v>
      </c>
      <c r="D35" s="73"/>
      <c r="E35" s="73"/>
      <c r="F35" s="73"/>
      <c r="G35" s="73"/>
      <c r="H35" s="508"/>
      <c r="I35" s="283"/>
    </row>
    <row r="36" spans="1:9" ht="18" customHeight="1">
      <c r="A36" s="1396" t="s">
        <v>57</v>
      </c>
      <c r="B36" s="1380"/>
      <c r="C36" s="175" t="s">
        <v>218</v>
      </c>
      <c r="D36" s="70"/>
      <c r="E36" s="70"/>
      <c r="F36" s="50"/>
      <c r="G36" s="73"/>
      <c r="H36" s="508"/>
      <c r="I36" s="87"/>
    </row>
    <row r="37" spans="1:9" ht="17.5">
      <c r="A37" s="1397"/>
      <c r="B37" s="1509" t="s">
        <v>62</v>
      </c>
      <c r="C37" s="1510"/>
      <c r="D37" s="284"/>
      <c r="E37" s="284"/>
      <c r="F37" s="284"/>
      <c r="G37" s="187"/>
      <c r="H37" s="520"/>
      <c r="I37" s="48"/>
    </row>
    <row r="38" spans="1:9" ht="19.5" customHeight="1">
      <c r="A38" s="1395" t="s">
        <v>77</v>
      </c>
      <c r="B38" s="1401" t="s">
        <v>77</v>
      </c>
      <c r="C38" s="178" t="s">
        <v>123</v>
      </c>
      <c r="D38" s="72"/>
      <c r="E38" s="72"/>
      <c r="F38" s="49"/>
      <c r="G38" s="42">
        <f t="shared" si="3"/>
        <v>0</v>
      </c>
      <c r="H38" s="508" t="e">
        <f t="shared" si="1"/>
        <v>#DIV/0!</v>
      </c>
      <c r="I38" s="521"/>
    </row>
    <row r="39" spans="1:9" ht="19.5" customHeight="1">
      <c r="A39" s="1396"/>
      <c r="B39" s="1380"/>
      <c r="C39" s="494" t="s">
        <v>244</v>
      </c>
      <c r="D39" s="79"/>
      <c r="E39" s="79"/>
      <c r="F39" s="151"/>
      <c r="G39" s="42"/>
      <c r="H39" s="508"/>
      <c r="I39" s="282"/>
    </row>
    <row r="40" spans="1:9" ht="17.5">
      <c r="A40" s="1397"/>
      <c r="B40" s="1479" t="s">
        <v>62</v>
      </c>
      <c r="C40" s="1480"/>
      <c r="D40" s="522">
        <f>SUM(D38:D39)</f>
        <v>0</v>
      </c>
      <c r="E40" s="522">
        <f t="shared" ref="E40:F40" si="5">SUM(E38:E39)</f>
        <v>0</v>
      </c>
      <c r="F40" s="522">
        <f t="shared" si="5"/>
        <v>0</v>
      </c>
      <c r="G40" s="523">
        <f t="shared" si="3"/>
        <v>0</v>
      </c>
      <c r="H40" s="525" t="e">
        <f t="shared" si="1"/>
        <v>#DIV/0!</v>
      </c>
      <c r="I40" s="85"/>
    </row>
    <row r="41" spans="1:9" ht="15.75" customHeight="1">
      <c r="A41" s="1737" t="s">
        <v>86</v>
      </c>
      <c r="B41" s="1416" t="s">
        <v>86</v>
      </c>
      <c r="C41" s="640" t="s">
        <v>204</v>
      </c>
      <c r="D41" s="75"/>
      <c r="E41" s="75"/>
      <c r="F41" s="74"/>
      <c r="G41" s="585">
        <f t="shared" si="3"/>
        <v>0</v>
      </c>
      <c r="H41" s="509"/>
      <c r="I41" s="517"/>
    </row>
    <row r="42" spans="1:9" ht="15.75" customHeight="1">
      <c r="A42" s="1738"/>
      <c r="B42" s="1380"/>
      <c r="C42" s="641" t="s">
        <v>231</v>
      </c>
      <c r="D42" s="73"/>
      <c r="E42" s="73"/>
      <c r="F42" s="267"/>
      <c r="G42" s="42">
        <f t="shared" si="3"/>
        <v>0</v>
      </c>
      <c r="H42" s="508" t="e">
        <f t="shared" si="1"/>
        <v>#DIV/0!</v>
      </c>
      <c r="I42" s="517"/>
    </row>
    <row r="43" spans="1:9" ht="15.75" customHeight="1">
      <c r="A43" s="1739"/>
      <c r="B43" s="1381"/>
      <c r="C43" s="489" t="s">
        <v>181</v>
      </c>
      <c r="D43" s="70"/>
      <c r="E43" s="70"/>
      <c r="F43" s="50"/>
      <c r="G43" s="42"/>
      <c r="H43" s="508"/>
      <c r="I43" s="87"/>
    </row>
    <row r="44" spans="1:9" ht="15.75" customHeight="1">
      <c r="A44" s="1739"/>
      <c r="B44" s="1381"/>
      <c r="C44" s="489" t="s">
        <v>207</v>
      </c>
      <c r="D44" s="70"/>
      <c r="E44" s="70"/>
      <c r="F44" s="50"/>
      <c r="G44" s="42">
        <f t="shared" si="3"/>
        <v>0</v>
      </c>
      <c r="H44" s="508" t="e">
        <f t="shared" si="1"/>
        <v>#DIV/0!</v>
      </c>
      <c r="I44" s="517"/>
    </row>
    <row r="45" spans="1:9" ht="17.5">
      <c r="A45" s="1740"/>
      <c r="B45" s="1475" t="s">
        <v>62</v>
      </c>
      <c r="C45" s="1475"/>
      <c r="D45" s="522">
        <f>SUM(D41:D44)</f>
        <v>0</v>
      </c>
      <c r="E45" s="522">
        <f t="shared" ref="E45:F45" si="6">SUM(E41:E44)</f>
        <v>0</v>
      </c>
      <c r="F45" s="522">
        <f t="shared" si="6"/>
        <v>0</v>
      </c>
      <c r="G45" s="523">
        <f t="shared" si="3"/>
        <v>0</v>
      </c>
      <c r="H45" s="524" t="e">
        <f t="shared" si="1"/>
        <v>#DIV/0!</v>
      </c>
      <c r="I45" s="85"/>
    </row>
    <row r="46" spans="1:9" ht="16.5" customHeight="1">
      <c r="A46" s="1418" t="s">
        <v>119</v>
      </c>
      <c r="B46" s="1380" t="s">
        <v>25</v>
      </c>
      <c r="C46" s="487" t="s">
        <v>183</v>
      </c>
      <c r="D46" s="73"/>
      <c r="E46" s="73"/>
      <c r="F46" s="267"/>
      <c r="G46" s="447">
        <f t="shared" si="3"/>
        <v>0</v>
      </c>
      <c r="H46" s="508" t="e">
        <f t="shared" si="1"/>
        <v>#DIV/0!</v>
      </c>
      <c r="I46" s="283"/>
    </row>
    <row r="47" spans="1:9" ht="16.5" customHeight="1">
      <c r="A47" s="1419"/>
      <c r="B47" s="1381"/>
      <c r="C47" s="356" t="s">
        <v>99</v>
      </c>
      <c r="D47" s="70"/>
      <c r="E47" s="70"/>
      <c r="F47" s="50"/>
      <c r="G47" s="447">
        <f t="shared" si="3"/>
        <v>0</v>
      </c>
      <c r="H47" s="797" t="e">
        <f t="shared" si="1"/>
        <v>#DIV/0!</v>
      </c>
      <c r="I47" s="87"/>
    </row>
    <row r="48" spans="1:9" ht="17.5">
      <c r="A48" s="1734"/>
      <c r="B48" s="1494" t="s">
        <v>62</v>
      </c>
      <c r="C48" s="1494"/>
      <c r="D48" s="149">
        <f>SUM(D46:D47)</f>
        <v>0</v>
      </c>
      <c r="E48" s="149">
        <f t="shared" ref="E48:F48" si="7">SUM(E46:E47)</f>
        <v>0</v>
      </c>
      <c r="F48" s="149">
        <f t="shared" si="7"/>
        <v>0</v>
      </c>
      <c r="G48" s="151">
        <f t="shared" si="3"/>
        <v>0</v>
      </c>
      <c r="H48" s="525" t="e">
        <f t="shared" si="1"/>
        <v>#DIV/0!</v>
      </c>
      <c r="I48" s="153"/>
    </row>
    <row r="49" spans="1:9">
      <c r="A49" s="1495" t="s">
        <v>60</v>
      </c>
      <c r="B49" s="1496"/>
      <c r="C49" s="1497"/>
      <c r="D49" s="331">
        <f>SUM(D13,D22,D27,D30,D33,D37,D40,D45,D48)</f>
        <v>0</v>
      </c>
      <c r="E49" s="331">
        <f t="shared" ref="E49:F49" si="8">SUM(E13,E22,E27,E30,E33,E37,E40,E45,E48)</f>
        <v>0</v>
      </c>
      <c r="F49" s="331">
        <f t="shared" si="8"/>
        <v>0</v>
      </c>
      <c r="G49" s="331">
        <f t="shared" si="3"/>
        <v>0</v>
      </c>
      <c r="H49" s="526" t="e">
        <f>G49/D49*100%</f>
        <v>#DIV/0!</v>
      </c>
      <c r="I49" s="527"/>
    </row>
    <row r="50" spans="1:9">
      <c r="A50" s="1794"/>
      <c r="B50" s="1795"/>
      <c r="C50" s="1795"/>
      <c r="D50" s="1795"/>
      <c r="E50" s="1795"/>
      <c r="F50" s="1795"/>
      <c r="G50" s="1795"/>
      <c r="H50" s="1795"/>
      <c r="I50" s="1796"/>
    </row>
    <row r="51" spans="1:9" ht="17.5" customHeight="1">
      <c r="A51" s="1407" t="s">
        <v>75</v>
      </c>
      <c r="B51" s="1408"/>
      <c r="C51" s="1408"/>
      <c r="D51" s="1367" t="s">
        <v>9</v>
      </c>
      <c r="E51" s="1367" t="s">
        <v>31</v>
      </c>
      <c r="F51" s="1367" t="s">
        <v>28</v>
      </c>
      <c r="G51" s="1367" t="s">
        <v>236</v>
      </c>
      <c r="H51" s="1369" t="s">
        <v>163</v>
      </c>
      <c r="I51" s="1371" t="s">
        <v>147</v>
      </c>
    </row>
    <row r="52" spans="1:9" ht="18" customHeight="1">
      <c r="A52" s="88" t="s">
        <v>71</v>
      </c>
      <c r="B52" s="154" t="s">
        <v>61</v>
      </c>
      <c r="C52" s="154" t="s">
        <v>73</v>
      </c>
      <c r="D52" s="1368"/>
      <c r="E52" s="1368"/>
      <c r="F52" s="1368"/>
      <c r="G52" s="1368"/>
      <c r="H52" s="1370"/>
      <c r="I52" s="1372"/>
    </row>
    <row r="53" spans="1:9" ht="18" customHeight="1">
      <c r="A53" s="188" t="s">
        <v>78</v>
      </c>
      <c r="B53" s="1416" t="s">
        <v>65</v>
      </c>
      <c r="C53" s="539" t="s">
        <v>67</v>
      </c>
      <c r="D53" s="49"/>
      <c r="E53" s="49"/>
      <c r="F53" s="49"/>
      <c r="G53" s="184">
        <f>F53-D53</f>
        <v>0</v>
      </c>
      <c r="H53" s="436" t="e">
        <f>G53/D53*100%</f>
        <v>#DIV/0!</v>
      </c>
      <c r="I53" s="540"/>
    </row>
    <row r="54" spans="1:9">
      <c r="A54" s="68"/>
      <c r="B54" s="1381"/>
      <c r="C54" s="179" t="s">
        <v>88</v>
      </c>
      <c r="D54" s="41"/>
      <c r="E54" s="41"/>
      <c r="F54" s="41"/>
      <c r="G54" s="42">
        <f t="shared" ref="G54:G113" si="9">F54-D54</f>
        <v>0</v>
      </c>
      <c r="H54" s="148" t="e">
        <f t="shared" ref="H54:H72" si="10">G54/D54*100%</f>
        <v>#DIV/0!</v>
      </c>
      <c r="I54" s="536"/>
    </row>
    <row r="55" spans="1:9">
      <c r="A55" s="68"/>
      <c r="B55" s="1381"/>
      <c r="C55" s="179" t="s">
        <v>221</v>
      </c>
      <c r="D55" s="42"/>
      <c r="E55" s="42"/>
      <c r="F55" s="41"/>
      <c r="G55" s="42">
        <f t="shared" si="9"/>
        <v>0</v>
      </c>
      <c r="H55" s="148"/>
      <c r="I55" s="43"/>
    </row>
    <row r="56" spans="1:9" ht="19.5" customHeight="1">
      <c r="A56" s="68"/>
      <c r="B56" s="1381"/>
      <c r="C56" s="179" t="s">
        <v>248</v>
      </c>
      <c r="D56" s="41"/>
      <c r="E56" s="41"/>
      <c r="F56" s="41"/>
      <c r="G56" s="42">
        <f t="shared" si="9"/>
        <v>0</v>
      </c>
      <c r="H56" s="148" t="e">
        <f t="shared" si="10"/>
        <v>#DIV/0!</v>
      </c>
      <c r="I56" s="537"/>
    </row>
    <row r="57" spans="1:9" ht="20.25" customHeight="1">
      <c r="A57" s="68"/>
      <c r="B57" s="1381"/>
      <c r="C57" s="179" t="s">
        <v>178</v>
      </c>
      <c r="D57" s="41"/>
      <c r="E57" s="41"/>
      <c r="F57" s="41"/>
      <c r="G57" s="42">
        <f t="shared" si="9"/>
        <v>0</v>
      </c>
      <c r="H57" s="148" t="e">
        <f t="shared" si="10"/>
        <v>#DIV/0!</v>
      </c>
      <c r="I57" s="537"/>
    </row>
    <row r="58" spans="1:9" ht="26.25" customHeight="1">
      <c r="A58" s="68"/>
      <c r="B58" s="1381"/>
      <c r="C58" s="179" t="s">
        <v>127</v>
      </c>
      <c r="D58" s="41"/>
      <c r="E58" s="41"/>
      <c r="F58" s="41"/>
      <c r="G58" s="42">
        <f t="shared" si="9"/>
        <v>0</v>
      </c>
      <c r="H58" s="148" t="e">
        <f t="shared" si="10"/>
        <v>#DIV/0!</v>
      </c>
      <c r="I58" s="538"/>
    </row>
    <row r="59" spans="1:9">
      <c r="A59" s="68"/>
      <c r="B59" s="1417"/>
      <c r="C59" s="541" t="s">
        <v>93</v>
      </c>
      <c r="D59" s="542">
        <f>SUM(D53:D58)</f>
        <v>0</v>
      </c>
      <c r="E59" s="542">
        <f t="shared" ref="E59:F59" si="11">SUM(E53:E58)</f>
        <v>0</v>
      </c>
      <c r="F59" s="542">
        <f t="shared" si="11"/>
        <v>0</v>
      </c>
      <c r="G59" s="523">
        <f t="shared" si="9"/>
        <v>0</v>
      </c>
      <c r="H59" s="543" t="e">
        <f t="shared" si="10"/>
        <v>#DIV/0!</v>
      </c>
      <c r="I59" s="47"/>
    </row>
    <row r="60" spans="1:9" ht="18.649999999999999" customHeight="1">
      <c r="A60" s="68"/>
      <c r="B60" s="1416" t="s">
        <v>124</v>
      </c>
      <c r="C60" s="178" t="s">
        <v>135</v>
      </c>
      <c r="D60" s="544"/>
      <c r="E60" s="49"/>
      <c r="F60" s="49"/>
      <c r="G60" s="184">
        <f t="shared" si="9"/>
        <v>0</v>
      </c>
      <c r="H60" s="436" t="e">
        <f t="shared" si="10"/>
        <v>#DIV/0!</v>
      </c>
      <c r="I60" s="545"/>
    </row>
    <row r="61" spans="1:9" ht="19.5" customHeight="1">
      <c r="A61" s="68"/>
      <c r="B61" s="1381"/>
      <c r="C61" s="265" t="s">
        <v>184</v>
      </c>
      <c r="D61" s="41"/>
      <c r="E61" s="41"/>
      <c r="F61" s="41"/>
      <c r="G61" s="42">
        <f t="shared" si="9"/>
        <v>0</v>
      </c>
      <c r="H61" s="148" t="e">
        <f t="shared" si="10"/>
        <v>#DIV/0!</v>
      </c>
      <c r="I61" s="537"/>
    </row>
    <row r="62" spans="1:9">
      <c r="A62" s="68"/>
      <c r="B62" s="1381"/>
      <c r="C62" s="179" t="s">
        <v>84</v>
      </c>
      <c r="D62" s="41"/>
      <c r="E62" s="41"/>
      <c r="F62" s="41"/>
      <c r="G62" s="42">
        <f t="shared" si="9"/>
        <v>0</v>
      </c>
      <c r="H62" s="148" t="e">
        <f t="shared" si="10"/>
        <v>#DIV/0!</v>
      </c>
      <c r="I62" s="537"/>
    </row>
    <row r="63" spans="1:9">
      <c r="A63" s="68"/>
      <c r="B63" s="1417"/>
      <c r="C63" s="541" t="s">
        <v>93</v>
      </c>
      <c r="D63" s="71">
        <f>SUM(D60:D62)</f>
        <v>0</v>
      </c>
      <c r="E63" s="542">
        <f t="shared" ref="E63:F63" si="12">SUM(E60:E62)</f>
        <v>0</v>
      </c>
      <c r="F63" s="71">
        <f t="shared" si="12"/>
        <v>0</v>
      </c>
      <c r="G63" s="46">
        <f t="shared" si="9"/>
        <v>0</v>
      </c>
      <c r="H63" s="276" t="e">
        <f t="shared" si="10"/>
        <v>#DIV/0!</v>
      </c>
      <c r="I63" s="47"/>
    </row>
    <row r="64" spans="1:9">
      <c r="A64" s="68"/>
      <c r="B64" s="1416" t="s">
        <v>87</v>
      </c>
      <c r="C64" s="539" t="s">
        <v>89</v>
      </c>
      <c r="D64" s="184"/>
      <c r="E64" s="546"/>
      <c r="F64" s="49"/>
      <c r="G64" s="184">
        <f t="shared" si="9"/>
        <v>0</v>
      </c>
      <c r="H64" s="436" t="e">
        <f t="shared" si="10"/>
        <v>#DIV/0!</v>
      </c>
      <c r="I64" s="537"/>
    </row>
    <row r="65" spans="1:9" ht="18.75" customHeight="1">
      <c r="A65" s="68"/>
      <c r="B65" s="1381"/>
      <c r="C65" s="179" t="s">
        <v>237</v>
      </c>
      <c r="D65" s="252"/>
      <c r="E65" s="150"/>
      <c r="F65" s="81"/>
      <c r="G65" s="42">
        <f t="shared" si="9"/>
        <v>0</v>
      </c>
      <c r="H65" s="148" t="e">
        <f t="shared" si="10"/>
        <v>#DIV/0!</v>
      </c>
      <c r="I65" s="537"/>
    </row>
    <row r="66" spans="1:9">
      <c r="A66" s="68"/>
      <c r="B66" s="1381"/>
      <c r="C66" s="179" t="s">
        <v>129</v>
      </c>
      <c r="D66" s="252"/>
      <c r="E66" s="50"/>
      <c r="F66" s="81"/>
      <c r="G66" s="42">
        <f t="shared" si="9"/>
        <v>0</v>
      </c>
      <c r="H66" s="148" t="e">
        <f t="shared" si="10"/>
        <v>#DIV/0!</v>
      </c>
      <c r="I66" s="537"/>
    </row>
    <row r="67" spans="1:9" ht="17.25" customHeight="1">
      <c r="A67" s="68"/>
      <c r="B67" s="1381"/>
      <c r="C67" s="179" t="s">
        <v>141</v>
      </c>
      <c r="D67" s="252"/>
      <c r="E67" s="50"/>
      <c r="F67" s="81"/>
      <c r="G67" s="42">
        <f t="shared" si="9"/>
        <v>0</v>
      </c>
      <c r="H67" s="148" t="e">
        <f t="shared" si="10"/>
        <v>#DIV/0!</v>
      </c>
      <c r="I67" s="538"/>
    </row>
    <row r="68" spans="1:9">
      <c r="A68" s="110"/>
      <c r="B68" s="1381"/>
      <c r="C68" s="179" t="s">
        <v>70</v>
      </c>
      <c r="D68" s="253"/>
      <c r="E68" s="150"/>
      <c r="F68" s="185"/>
      <c r="G68" s="151">
        <f t="shared" si="9"/>
        <v>0</v>
      </c>
      <c r="H68" s="148" t="e">
        <f t="shared" si="10"/>
        <v>#DIV/0!</v>
      </c>
      <c r="I68" s="553"/>
    </row>
    <row r="69" spans="1:9">
      <c r="A69" s="110"/>
      <c r="B69" s="1381"/>
      <c r="C69" s="494" t="s">
        <v>85</v>
      </c>
      <c r="D69" s="50"/>
      <c r="E69" s="50"/>
      <c r="F69" s="50"/>
      <c r="G69" s="70">
        <f t="shared" si="9"/>
        <v>0</v>
      </c>
      <c r="H69" s="148"/>
      <c r="I69" s="87"/>
    </row>
    <row r="70" spans="1:9" ht="21" customHeight="1">
      <c r="A70" s="110"/>
      <c r="B70" s="1381"/>
      <c r="C70" s="494" t="s">
        <v>132</v>
      </c>
      <c r="D70" s="50"/>
      <c r="E70" s="50"/>
      <c r="F70" s="50"/>
      <c r="G70" s="70">
        <f t="shared" si="9"/>
        <v>0</v>
      </c>
      <c r="H70" s="148" t="e">
        <f t="shared" si="10"/>
        <v>#DIV/0!</v>
      </c>
      <c r="I70" s="554"/>
    </row>
    <row r="71" spans="1:9">
      <c r="A71" s="110"/>
      <c r="B71" s="1417"/>
      <c r="C71" s="548" t="s">
        <v>93</v>
      </c>
      <c r="D71" s="549">
        <f>SUM(D64:D70)</f>
        <v>0</v>
      </c>
      <c r="E71" s="583">
        <f t="shared" ref="E71:F71" si="13">SUM(E64:E70)</f>
        <v>0</v>
      </c>
      <c r="F71" s="549">
        <f t="shared" si="13"/>
        <v>0</v>
      </c>
      <c r="G71" s="46">
        <f t="shared" si="9"/>
        <v>0</v>
      </c>
      <c r="H71" s="276" t="e">
        <f t="shared" si="10"/>
        <v>#DIV/0!</v>
      </c>
      <c r="I71" s="48"/>
    </row>
    <row r="72" spans="1:9">
      <c r="A72" s="155" t="s">
        <v>80</v>
      </c>
      <c r="B72" s="1763" t="s">
        <v>62</v>
      </c>
      <c r="C72" s="1764"/>
      <c r="D72" s="555">
        <f>SUM(D59,D63,D71)</f>
        <v>0</v>
      </c>
      <c r="E72" s="556">
        <f t="shared" ref="E72:F72" si="14">SUM(E59,E63,E71)</f>
        <v>0</v>
      </c>
      <c r="F72" s="555">
        <f t="shared" si="14"/>
        <v>0</v>
      </c>
      <c r="G72" s="556">
        <f t="shared" si="9"/>
        <v>0</v>
      </c>
      <c r="H72" s="557" t="e">
        <f t="shared" si="10"/>
        <v>#DIV/0!</v>
      </c>
      <c r="I72" s="552"/>
    </row>
    <row r="73" spans="1:9" ht="25.5" customHeight="1">
      <c r="A73" s="1418" t="s">
        <v>228</v>
      </c>
      <c r="B73" s="1380" t="s">
        <v>92</v>
      </c>
      <c r="C73" s="180" t="s">
        <v>208</v>
      </c>
      <c r="D73" s="568"/>
      <c r="E73" s="569"/>
      <c r="F73" s="544"/>
      <c r="G73" s="42">
        <f t="shared" si="9"/>
        <v>0</v>
      </c>
      <c r="H73" s="148" t="e">
        <f t="shared" ref="H73:H111" si="15">G73/D73*100%</f>
        <v>#DIV/0!</v>
      </c>
      <c r="I73" s="537"/>
    </row>
    <row r="74" spans="1:9" ht="16.149999999999999" customHeight="1">
      <c r="A74" s="1418"/>
      <c r="B74" s="1380"/>
      <c r="C74" s="493" t="s">
        <v>92</v>
      </c>
      <c r="D74" s="570"/>
      <c r="E74" s="569"/>
      <c r="F74" s="81"/>
      <c r="G74" s="42">
        <f t="shared" si="9"/>
        <v>0</v>
      </c>
      <c r="H74" s="787" t="e">
        <f t="shared" si="15"/>
        <v>#DIV/0!</v>
      </c>
      <c r="I74" s="573"/>
    </row>
    <row r="75" spans="1:9" ht="17.25" customHeight="1">
      <c r="A75" s="1419"/>
      <c r="B75" s="1381"/>
      <c r="C75" s="175" t="s">
        <v>246</v>
      </c>
      <c r="D75" s="255"/>
      <c r="E75" s="571"/>
      <c r="F75" s="81"/>
      <c r="G75" s="42">
        <f t="shared" si="9"/>
        <v>0</v>
      </c>
      <c r="H75" s="148" t="e">
        <f t="shared" si="15"/>
        <v>#DIV/0!</v>
      </c>
      <c r="I75" s="574"/>
    </row>
    <row r="76" spans="1:9">
      <c r="A76" s="1420"/>
      <c r="B76" s="1723" t="s">
        <v>62</v>
      </c>
      <c r="C76" s="1724"/>
      <c r="D76" s="572">
        <f>SUM(D73:D75)</f>
        <v>0</v>
      </c>
      <c r="E76" s="572">
        <f t="shared" ref="E76:F76" si="16">SUM(E73:E75)</f>
        <v>0</v>
      </c>
      <c r="F76" s="572">
        <f t="shared" si="16"/>
        <v>0</v>
      </c>
      <c r="G76" s="523">
        <f t="shared" si="9"/>
        <v>0</v>
      </c>
      <c r="H76" s="575" t="e">
        <f t="shared" si="15"/>
        <v>#DIV/0!</v>
      </c>
      <c r="I76" s="48"/>
    </row>
    <row r="77" spans="1:9">
      <c r="A77" s="1395" t="s">
        <v>91</v>
      </c>
      <c r="B77" s="1399" t="s">
        <v>87</v>
      </c>
      <c r="C77" s="378" t="s">
        <v>64</v>
      </c>
      <c r="D77" s="267"/>
      <c r="E77" s="267"/>
      <c r="F77" s="267"/>
      <c r="G77" s="73">
        <f t="shared" si="9"/>
        <v>0</v>
      </c>
      <c r="H77" s="148"/>
      <c r="I77" s="283"/>
    </row>
    <row r="78" spans="1:9">
      <c r="A78" s="1396"/>
      <c r="B78" s="1399"/>
      <c r="C78" s="378" t="s">
        <v>199</v>
      </c>
      <c r="D78" s="267"/>
      <c r="E78" s="267"/>
      <c r="F78" s="267"/>
      <c r="G78" s="70">
        <f t="shared" si="9"/>
        <v>0</v>
      </c>
      <c r="H78" s="148"/>
      <c r="I78" s="283"/>
    </row>
    <row r="79" spans="1:9">
      <c r="A79" s="1396"/>
      <c r="B79" s="1399"/>
      <c r="C79" s="378" t="s">
        <v>90</v>
      </c>
      <c r="D79" s="267"/>
      <c r="E79" s="267"/>
      <c r="F79" s="267"/>
      <c r="G79" s="70">
        <f t="shared" si="9"/>
        <v>0</v>
      </c>
      <c r="H79" s="148"/>
      <c r="I79" s="283"/>
    </row>
    <row r="80" spans="1:9">
      <c r="A80" s="1396"/>
      <c r="B80" s="1399"/>
      <c r="C80" s="273" t="s">
        <v>69</v>
      </c>
      <c r="D80" s="50"/>
      <c r="E80" s="50"/>
      <c r="F80" s="50"/>
      <c r="G80" s="70">
        <f t="shared" si="9"/>
        <v>0</v>
      </c>
      <c r="H80" s="148"/>
      <c r="I80" s="87"/>
    </row>
    <row r="81" spans="1:9">
      <c r="A81" s="1396"/>
      <c r="B81" s="1399"/>
      <c r="C81" s="273" t="s">
        <v>217</v>
      </c>
      <c r="D81" s="50"/>
      <c r="E81" s="50"/>
      <c r="F81" s="50"/>
      <c r="G81" s="70">
        <f t="shared" si="9"/>
        <v>0</v>
      </c>
      <c r="H81" s="148"/>
      <c r="I81" s="87"/>
    </row>
    <row r="82" spans="1:9">
      <c r="A82" s="1396"/>
      <c r="B82" s="1752"/>
      <c r="C82" s="272" t="s">
        <v>93</v>
      </c>
      <c r="D82" s="70">
        <f>SUM(D77:D81)</f>
        <v>0</v>
      </c>
      <c r="E82" s="70">
        <f t="shared" ref="E82:F82" si="17">SUM(E77:E81)</f>
        <v>0</v>
      </c>
      <c r="F82" s="70">
        <f t="shared" si="17"/>
        <v>0</v>
      </c>
      <c r="G82" s="70">
        <f t="shared" si="9"/>
        <v>0</v>
      </c>
      <c r="H82" s="148"/>
      <c r="I82" s="87"/>
    </row>
    <row r="83" spans="1:9" ht="18" customHeight="1">
      <c r="A83" s="1396"/>
      <c r="B83" s="1753" t="s">
        <v>91</v>
      </c>
      <c r="C83" s="494" t="s">
        <v>191</v>
      </c>
      <c r="D83" s="267"/>
      <c r="E83" s="267"/>
      <c r="F83" s="267"/>
      <c r="G83" s="70">
        <f t="shared" si="9"/>
        <v>0</v>
      </c>
      <c r="H83" s="148"/>
      <c r="I83" s="283"/>
    </row>
    <row r="84" spans="1:9" ht="18" customHeight="1">
      <c r="A84" s="1396"/>
      <c r="B84" s="1402"/>
      <c r="C84" s="494" t="s">
        <v>98</v>
      </c>
      <c r="D84" s="50"/>
      <c r="E84" s="50"/>
      <c r="F84" s="50"/>
      <c r="G84" s="70">
        <f t="shared" si="9"/>
        <v>0</v>
      </c>
      <c r="H84" s="148"/>
      <c r="I84" s="87"/>
    </row>
    <row r="85" spans="1:9" ht="18" customHeight="1">
      <c r="A85" s="1396"/>
      <c r="B85" s="1402"/>
      <c r="C85" s="494" t="s">
        <v>115</v>
      </c>
      <c r="D85" s="50"/>
      <c r="E85" s="50"/>
      <c r="F85" s="50"/>
      <c r="G85" s="70">
        <f t="shared" si="9"/>
        <v>0</v>
      </c>
      <c r="H85" s="148"/>
      <c r="I85" s="87"/>
    </row>
    <row r="86" spans="1:9" ht="18" customHeight="1">
      <c r="A86" s="1396"/>
      <c r="B86" s="1402"/>
      <c r="C86" s="494" t="s">
        <v>240</v>
      </c>
      <c r="D86" s="50"/>
      <c r="E86" s="50"/>
      <c r="F86" s="50"/>
      <c r="G86" s="70">
        <f t="shared" si="9"/>
        <v>0</v>
      </c>
      <c r="H86" s="148"/>
      <c r="I86" s="87"/>
    </row>
    <row r="87" spans="1:9" ht="18" customHeight="1">
      <c r="A87" s="1396"/>
      <c r="B87" s="1402"/>
      <c r="C87" s="494" t="s">
        <v>110</v>
      </c>
      <c r="D87" s="50"/>
      <c r="E87" s="50"/>
      <c r="F87" s="50"/>
      <c r="G87" s="70">
        <f t="shared" si="9"/>
        <v>0</v>
      </c>
      <c r="H87" s="148"/>
      <c r="I87" s="87"/>
    </row>
    <row r="88" spans="1:9" ht="18" customHeight="1">
      <c r="A88" s="1396"/>
      <c r="B88" s="1402"/>
      <c r="C88" s="494" t="s">
        <v>249</v>
      </c>
      <c r="D88" s="50"/>
      <c r="E88" s="50"/>
      <c r="F88" s="50"/>
      <c r="G88" s="70">
        <f t="shared" si="9"/>
        <v>0</v>
      </c>
      <c r="H88" s="148"/>
      <c r="I88" s="87"/>
    </row>
    <row r="89" spans="1:9" ht="18" customHeight="1">
      <c r="A89" s="1396"/>
      <c r="B89" s="1402"/>
      <c r="C89" s="494" t="s">
        <v>104</v>
      </c>
      <c r="D89" s="50"/>
      <c r="E89" s="50"/>
      <c r="F89" s="50"/>
      <c r="G89" s="70">
        <f t="shared" si="9"/>
        <v>0</v>
      </c>
      <c r="H89" s="148"/>
      <c r="I89" s="87"/>
    </row>
    <row r="90" spans="1:9" ht="18" customHeight="1">
      <c r="A90" s="1396"/>
      <c r="B90" s="1402"/>
      <c r="C90" s="494" t="s">
        <v>239</v>
      </c>
      <c r="D90" s="50"/>
      <c r="E90" s="50"/>
      <c r="F90" s="50"/>
      <c r="G90" s="70">
        <f t="shared" si="9"/>
        <v>0</v>
      </c>
      <c r="H90" s="148"/>
      <c r="I90" s="87"/>
    </row>
    <row r="91" spans="1:9" ht="18" customHeight="1">
      <c r="A91" s="1396"/>
      <c r="B91" s="1402"/>
      <c r="C91" s="494" t="s">
        <v>188</v>
      </c>
      <c r="D91" s="50"/>
      <c r="E91" s="50"/>
      <c r="F91" s="50"/>
      <c r="G91" s="70">
        <f t="shared" si="9"/>
        <v>0</v>
      </c>
      <c r="H91" s="148"/>
      <c r="I91" s="87"/>
    </row>
    <row r="92" spans="1:9" ht="18" customHeight="1">
      <c r="A92" s="1396"/>
      <c r="B92" s="1402"/>
      <c r="C92" s="494" t="s">
        <v>194</v>
      </c>
      <c r="D92" s="50"/>
      <c r="E92" s="50"/>
      <c r="F92" s="50"/>
      <c r="G92" s="70">
        <f t="shared" si="9"/>
        <v>0</v>
      </c>
      <c r="H92" s="148"/>
      <c r="I92" s="87"/>
    </row>
    <row r="93" spans="1:9" ht="33" customHeight="1">
      <c r="A93" s="1396"/>
      <c r="B93" s="1402"/>
      <c r="C93" s="494" t="s">
        <v>203</v>
      </c>
      <c r="D93" s="50"/>
      <c r="E93" s="50"/>
      <c r="F93" s="50"/>
      <c r="G93" s="70">
        <f t="shared" si="9"/>
        <v>0</v>
      </c>
      <c r="H93" s="148" t="e">
        <f t="shared" si="15"/>
        <v>#DIV/0!</v>
      </c>
      <c r="I93" s="554"/>
    </row>
    <row r="94" spans="1:9" ht="18" customHeight="1">
      <c r="A94" s="1396"/>
      <c r="B94" s="1402"/>
      <c r="C94" s="494" t="s">
        <v>179</v>
      </c>
      <c r="D94" s="50"/>
      <c r="E94" s="50"/>
      <c r="F94" s="50"/>
      <c r="G94" s="70">
        <f t="shared" si="9"/>
        <v>0</v>
      </c>
      <c r="H94" s="148"/>
      <c r="I94" s="87"/>
    </row>
    <row r="95" spans="1:9" ht="18" customHeight="1">
      <c r="A95" s="1396"/>
      <c r="B95" s="1402"/>
      <c r="C95" s="494" t="s">
        <v>214</v>
      </c>
      <c r="D95" s="50"/>
      <c r="E95" s="50"/>
      <c r="F95" s="50"/>
      <c r="G95" s="70">
        <f t="shared" si="9"/>
        <v>0</v>
      </c>
      <c r="H95" s="148"/>
      <c r="I95" s="87"/>
    </row>
    <row r="96" spans="1:9" ht="18" customHeight="1">
      <c r="A96" s="1396"/>
      <c r="B96" s="1402"/>
      <c r="C96" s="494" t="s">
        <v>108</v>
      </c>
      <c r="D96" s="50"/>
      <c r="E96" s="50"/>
      <c r="F96" s="50"/>
      <c r="G96" s="70">
        <f t="shared" si="9"/>
        <v>0</v>
      </c>
      <c r="H96" s="148"/>
      <c r="I96" s="87"/>
    </row>
    <row r="97" spans="1:9" ht="18" customHeight="1">
      <c r="A97" s="1396"/>
      <c r="B97" s="1402"/>
      <c r="C97" s="494" t="s">
        <v>225</v>
      </c>
      <c r="D97" s="50"/>
      <c r="E97" s="50"/>
      <c r="F97" s="50"/>
      <c r="G97" s="70">
        <f t="shared" si="9"/>
        <v>0</v>
      </c>
      <c r="H97" s="148"/>
      <c r="I97" s="87"/>
    </row>
    <row r="98" spans="1:9" ht="18" customHeight="1">
      <c r="A98" s="1396"/>
      <c r="B98" s="1402"/>
      <c r="C98" s="494" t="s">
        <v>101</v>
      </c>
      <c r="D98" s="50"/>
      <c r="E98" s="50"/>
      <c r="F98" s="50"/>
      <c r="G98" s="70">
        <f t="shared" si="9"/>
        <v>0</v>
      </c>
      <c r="H98" s="148"/>
      <c r="I98" s="87"/>
    </row>
    <row r="99" spans="1:9" ht="19.5" customHeight="1">
      <c r="A99" s="1396"/>
      <c r="B99" s="1402"/>
      <c r="C99" s="494" t="s">
        <v>100</v>
      </c>
      <c r="D99" s="50"/>
      <c r="E99" s="50"/>
      <c r="F99" s="50"/>
      <c r="G99" s="70">
        <f t="shared" si="9"/>
        <v>0</v>
      </c>
      <c r="H99" s="148"/>
      <c r="I99" s="87"/>
    </row>
    <row r="100" spans="1:9" ht="19.5" customHeight="1">
      <c r="A100" s="1396"/>
      <c r="B100" s="1402"/>
      <c r="C100" s="494" t="s">
        <v>222</v>
      </c>
      <c r="D100" s="50"/>
      <c r="E100" s="50"/>
      <c r="F100" s="50"/>
      <c r="G100" s="70">
        <f t="shared" si="9"/>
        <v>0</v>
      </c>
      <c r="H100" s="148"/>
      <c r="I100" s="87"/>
    </row>
    <row r="101" spans="1:9" ht="19.5" customHeight="1">
      <c r="A101" s="1396"/>
      <c r="B101" s="1402"/>
      <c r="C101" s="494" t="s">
        <v>213</v>
      </c>
      <c r="D101" s="50"/>
      <c r="E101" s="50"/>
      <c r="F101" s="50"/>
      <c r="G101" s="70">
        <f t="shared" si="9"/>
        <v>0</v>
      </c>
      <c r="H101" s="148"/>
      <c r="I101" s="87"/>
    </row>
    <row r="102" spans="1:9" ht="19.5" customHeight="1">
      <c r="A102" s="1396"/>
      <c r="B102" s="1402"/>
      <c r="C102" s="494" t="s">
        <v>111</v>
      </c>
      <c r="D102" s="50"/>
      <c r="E102" s="50"/>
      <c r="F102" s="50"/>
      <c r="G102" s="70">
        <f t="shared" si="9"/>
        <v>0</v>
      </c>
      <c r="H102" s="148"/>
      <c r="I102" s="87"/>
    </row>
    <row r="103" spans="1:9" ht="19.5" customHeight="1">
      <c r="A103" s="1396"/>
      <c r="B103" s="1402"/>
      <c r="C103" s="494" t="s">
        <v>182</v>
      </c>
      <c r="D103" s="50"/>
      <c r="E103" s="50"/>
      <c r="F103" s="50"/>
      <c r="G103" s="70">
        <f t="shared" si="9"/>
        <v>0</v>
      </c>
      <c r="H103" s="148"/>
      <c r="I103" s="87"/>
    </row>
    <row r="104" spans="1:9" ht="19.5" customHeight="1">
      <c r="A104" s="1396"/>
      <c r="B104" s="1402"/>
      <c r="C104" s="494" t="s">
        <v>224</v>
      </c>
      <c r="D104" s="50"/>
      <c r="E104" s="50"/>
      <c r="F104" s="50"/>
      <c r="G104" s="70">
        <f t="shared" si="9"/>
        <v>0</v>
      </c>
      <c r="H104" s="148"/>
      <c r="I104" s="87"/>
    </row>
    <row r="105" spans="1:9">
      <c r="A105" s="1396"/>
      <c r="B105" s="1403"/>
      <c r="C105" s="491" t="s">
        <v>93</v>
      </c>
      <c r="D105" s="522">
        <f>SUM(D83:D104)</f>
        <v>0</v>
      </c>
      <c r="E105" s="522">
        <f>SUM(E83:E104)</f>
        <v>0</v>
      </c>
      <c r="F105" s="522">
        <f>SUM(F83:F104)</f>
        <v>0</v>
      </c>
      <c r="G105" s="522">
        <f t="shared" si="9"/>
        <v>0</v>
      </c>
      <c r="H105" s="543" t="e">
        <f t="shared" si="15"/>
        <v>#DIV/0!</v>
      </c>
      <c r="I105" s="85"/>
    </row>
    <row r="106" spans="1:9">
      <c r="A106" s="1397"/>
      <c r="B106" s="1750" t="s">
        <v>62</v>
      </c>
      <c r="C106" s="1750"/>
      <c r="D106" s="578">
        <f>SUM(D82,D105)</f>
        <v>0</v>
      </c>
      <c r="E106" s="578">
        <f>SUM(E82,E105)</f>
        <v>0</v>
      </c>
      <c r="F106" s="578">
        <f>SUM(F82,F105)</f>
        <v>0</v>
      </c>
      <c r="G106" s="556">
        <f t="shared" si="9"/>
        <v>0</v>
      </c>
      <c r="H106" s="557" t="e">
        <f t="shared" si="15"/>
        <v>#DIV/0!</v>
      </c>
      <c r="I106" s="577"/>
    </row>
    <row r="107" spans="1:9">
      <c r="A107" s="1396" t="s">
        <v>68</v>
      </c>
      <c r="B107" s="200" t="s">
        <v>68</v>
      </c>
      <c r="C107" s="265" t="s">
        <v>68</v>
      </c>
      <c r="D107" s="262"/>
      <c r="E107" s="73"/>
      <c r="F107" s="81"/>
      <c r="G107" s="42">
        <f t="shared" si="9"/>
        <v>0</v>
      </c>
      <c r="H107" s="148"/>
      <c r="I107" s="43"/>
    </row>
    <row r="108" spans="1:9">
      <c r="A108" s="1397"/>
      <c r="B108" s="1479" t="s">
        <v>62</v>
      </c>
      <c r="C108" s="1480"/>
      <c r="D108" s="256">
        <f>D107</f>
        <v>0</v>
      </c>
      <c r="E108" s="256">
        <f t="shared" ref="E108:F108" si="18">E107</f>
        <v>0</v>
      </c>
      <c r="F108" s="256">
        <f t="shared" si="18"/>
        <v>0</v>
      </c>
      <c r="G108" s="187">
        <f t="shared" si="9"/>
        <v>0</v>
      </c>
      <c r="H108" s="281"/>
      <c r="I108" s="48"/>
    </row>
    <row r="109" spans="1:9">
      <c r="A109" s="1378" t="s">
        <v>116</v>
      </c>
      <c r="B109" s="1380" t="s">
        <v>116</v>
      </c>
      <c r="C109" s="180" t="s">
        <v>58</v>
      </c>
      <c r="D109" s="257"/>
      <c r="E109" s="73"/>
      <c r="F109" s="260"/>
      <c r="G109" s="186">
        <f t="shared" si="9"/>
        <v>0</v>
      </c>
      <c r="H109" s="148" t="e">
        <f t="shared" si="15"/>
        <v>#DIV/0!</v>
      </c>
      <c r="I109" s="45"/>
    </row>
    <row r="110" spans="1:9">
      <c r="A110" s="1378"/>
      <c r="B110" s="1381"/>
      <c r="C110" s="175" t="s">
        <v>59</v>
      </c>
      <c r="D110" s="258"/>
      <c r="E110" s="50"/>
      <c r="F110" s="81"/>
      <c r="G110" s="42">
        <f t="shared" si="9"/>
        <v>0</v>
      </c>
      <c r="H110" s="148"/>
      <c r="I110" s="43"/>
    </row>
    <row r="111" spans="1:9">
      <c r="A111" s="1749"/>
      <c r="B111" s="1715" t="s">
        <v>62</v>
      </c>
      <c r="C111" s="1716"/>
      <c r="D111" s="579">
        <f>SUM(D109:D110)</f>
        <v>0</v>
      </c>
      <c r="E111" s="579">
        <f t="shared" ref="E111:F111" si="19">SUM(E109:E110)</f>
        <v>0</v>
      </c>
      <c r="F111" s="579">
        <f t="shared" si="19"/>
        <v>0</v>
      </c>
      <c r="G111" s="523">
        <f t="shared" si="9"/>
        <v>0</v>
      </c>
      <c r="H111" s="580" t="e">
        <f t="shared" si="15"/>
        <v>#DIV/0!</v>
      </c>
      <c r="I111" s="48"/>
    </row>
    <row r="112" spans="1:9" ht="20.25" customHeight="1">
      <c r="A112" s="181" t="s">
        <v>153</v>
      </c>
      <c r="B112" s="182" t="s">
        <v>153</v>
      </c>
      <c r="C112" s="266" t="s">
        <v>160</v>
      </c>
      <c r="D112" s="259"/>
      <c r="E112" s="270"/>
      <c r="F112" s="261"/>
      <c r="G112" s="151">
        <f t="shared" si="9"/>
        <v>0</v>
      </c>
      <c r="H112" s="148"/>
      <c r="I112" s="156"/>
    </row>
    <row r="113" spans="1:9">
      <c r="A113" s="1495" t="s">
        <v>60</v>
      </c>
      <c r="B113" s="1496"/>
      <c r="C113" s="1497"/>
      <c r="D113" s="331">
        <f>SUM(D72,D76,D106,D108,D111,D112)</f>
        <v>0</v>
      </c>
      <c r="E113" s="331">
        <f>SUM(E72,E76,E106,E108,E111,E112)</f>
        <v>0</v>
      </c>
      <c r="F113" s="331">
        <f>SUM(F72,F76,F106,F108,F111,F112)</f>
        <v>0</v>
      </c>
      <c r="G113" s="331">
        <f t="shared" si="9"/>
        <v>0</v>
      </c>
      <c r="H113" s="526" t="e">
        <f>G113/D113*100%</f>
        <v>#DIV/0!</v>
      </c>
      <c r="I113" s="82"/>
    </row>
    <row r="114" spans="1:9">
      <c r="E114" s="1">
        <v>665821648</v>
      </c>
    </row>
    <row r="115" spans="1:9">
      <c r="E115" s="53">
        <f>E114-E113</f>
        <v>665821648</v>
      </c>
    </row>
  </sheetData>
  <mergeCells count="62"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8:A13"/>
    <mergeCell ref="B8:B12"/>
    <mergeCell ref="B13:C13"/>
    <mergeCell ref="A14:A22"/>
    <mergeCell ref="B14:B21"/>
    <mergeCell ref="B22:C22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41:A45"/>
    <mergeCell ref="B41:B44"/>
    <mergeCell ref="B45:C45"/>
    <mergeCell ref="A46:A48"/>
    <mergeCell ref="B46:B47"/>
    <mergeCell ref="B48:C48"/>
    <mergeCell ref="A49:C49"/>
    <mergeCell ref="A50:I50"/>
    <mergeCell ref="A51:C51"/>
    <mergeCell ref="D51:D52"/>
    <mergeCell ref="E51:E52"/>
    <mergeCell ref="F51:F52"/>
    <mergeCell ref="G51:G52"/>
    <mergeCell ref="H51:H52"/>
    <mergeCell ref="I51:I52"/>
    <mergeCell ref="B53:B59"/>
    <mergeCell ref="B60:B63"/>
    <mergeCell ref="B64:B71"/>
    <mergeCell ref="B72:C72"/>
    <mergeCell ref="A73:A76"/>
    <mergeCell ref="B73:B75"/>
    <mergeCell ref="B76:C76"/>
    <mergeCell ref="A109:A111"/>
    <mergeCell ref="B109:B110"/>
    <mergeCell ref="B111:C111"/>
    <mergeCell ref="A113:C113"/>
    <mergeCell ref="A77:A106"/>
    <mergeCell ref="B77:B82"/>
    <mergeCell ref="B83:B105"/>
    <mergeCell ref="B106:C106"/>
    <mergeCell ref="A107:A108"/>
    <mergeCell ref="B108:C108"/>
  </mergeCells>
  <phoneticPr fontId="23" type="noConversion"/>
  <pageMargins left="0.25" right="0.25" top="0.75" bottom="0.75" header="0.30000001192092896" footer="0.30000001192092896"/>
  <pageSetup paperSize="9" scale="71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9"/>
  <sheetViews>
    <sheetView zoomScale="85" zoomScaleNormal="85" zoomScaleSheetLayoutView="75" workbookViewId="0">
      <pane xSplit="2" ySplit="7" topLeftCell="C65" activePane="bottomRight" state="frozen"/>
      <selection activeCell="A5" sqref="A5:H5"/>
      <selection pane="topRight" activeCell="A5" sqref="A5:H5"/>
      <selection pane="bottomLeft" activeCell="A5" sqref="A5:H5"/>
      <selection pane="bottomRight" activeCell="D41" sqref="D41"/>
    </sheetView>
  </sheetViews>
  <sheetFormatPr defaultColWidth="8.58203125" defaultRowHeight="17"/>
  <cols>
    <col min="1" max="1" width="13.25" style="835" customWidth="1"/>
    <col min="2" max="2" width="14.25" style="835" customWidth="1"/>
    <col min="3" max="3" width="23" style="835" customWidth="1"/>
    <col min="4" max="4" width="18.5" style="835" customWidth="1"/>
    <col min="5" max="5" width="22" style="835" customWidth="1"/>
    <col min="6" max="6" width="18.58203125" style="835" customWidth="1"/>
    <col min="7" max="7" width="11.08203125" style="835" customWidth="1"/>
    <col min="8" max="8" width="53" style="835" customWidth="1"/>
    <col min="9" max="16384" width="8.58203125" style="835"/>
  </cols>
  <sheetData>
    <row r="2" spans="1:8" ht="26.5" customHeight="1">
      <c r="A2" s="1649" t="s">
        <v>255</v>
      </c>
      <c r="B2" s="1650"/>
      <c r="C2" s="1650"/>
      <c r="D2" s="1650"/>
      <c r="E2" s="1650"/>
      <c r="F2" s="1650"/>
      <c r="G2" s="1650"/>
      <c r="H2" s="1650"/>
    </row>
    <row r="3" spans="1:8">
      <c r="A3" s="1636" t="s">
        <v>435</v>
      </c>
      <c r="B3" s="1636"/>
      <c r="C3" s="1636"/>
      <c r="D3" s="1636"/>
      <c r="E3" s="1636"/>
      <c r="F3" s="1636"/>
      <c r="G3" s="1636"/>
      <c r="H3" s="1636"/>
    </row>
    <row r="4" spans="1:8">
      <c r="A4" s="1636"/>
      <c r="B4" s="1636"/>
      <c r="C4" s="1636"/>
      <c r="D4" s="1636"/>
      <c r="E4" s="1636"/>
      <c r="F4" s="1636"/>
      <c r="G4" s="1636"/>
      <c r="H4" s="1636"/>
    </row>
    <row r="5" spans="1:8" ht="17.5" thickBot="1">
      <c r="A5" s="1651" t="s">
        <v>45</v>
      </c>
      <c r="B5" s="1651"/>
      <c r="C5" s="1651"/>
      <c r="D5" s="1651"/>
      <c r="E5" s="1651"/>
      <c r="F5" s="1651"/>
      <c r="G5" s="1651"/>
      <c r="H5" s="1651"/>
    </row>
    <row r="6" spans="1:8" ht="17.5" customHeight="1">
      <c r="A6" s="1652" t="s">
        <v>75</v>
      </c>
      <c r="B6" s="1653"/>
      <c r="C6" s="1653"/>
      <c r="D6" s="1806" t="s">
        <v>250</v>
      </c>
      <c r="E6" s="1806" t="s">
        <v>8</v>
      </c>
      <c r="F6" s="1806" t="s">
        <v>236</v>
      </c>
      <c r="G6" s="1369" t="s">
        <v>163</v>
      </c>
      <c r="H6" s="1371" t="s">
        <v>147</v>
      </c>
    </row>
    <row r="7" spans="1:8" ht="18" customHeight="1" thickBot="1">
      <c r="A7" s="838" t="s">
        <v>71</v>
      </c>
      <c r="B7" s="840" t="s">
        <v>61</v>
      </c>
      <c r="C7" s="840" t="s">
        <v>73</v>
      </c>
      <c r="D7" s="1807"/>
      <c r="E7" s="1807"/>
      <c r="F7" s="1807"/>
      <c r="G7" s="1370"/>
      <c r="H7" s="1372"/>
    </row>
    <row r="8" spans="1:8" ht="21.75" customHeight="1">
      <c r="A8" s="1642" t="s">
        <v>18</v>
      </c>
      <c r="B8" s="1647" t="s">
        <v>95</v>
      </c>
      <c r="C8" s="1027" t="s">
        <v>105</v>
      </c>
      <c r="D8" s="1028"/>
      <c r="E8" s="1028"/>
      <c r="F8" s="1029">
        <f t="shared" ref="F8:F49" si="0">E8-D8</f>
        <v>0</v>
      </c>
      <c r="G8" s="1030"/>
      <c r="H8" s="1031"/>
    </row>
    <row r="9" spans="1:8" ht="21.75" customHeight="1">
      <c r="A9" s="1642"/>
      <c r="B9" s="1647"/>
      <c r="C9" s="1032" t="s">
        <v>185</v>
      </c>
      <c r="D9" s="1033"/>
      <c r="E9" s="1033"/>
      <c r="F9" s="1849">
        <f t="shared" si="0"/>
        <v>0</v>
      </c>
      <c r="G9" s="1030"/>
      <c r="H9" s="1034"/>
    </row>
    <row r="10" spans="1:8" ht="21.75" customHeight="1">
      <c r="A10" s="1642"/>
      <c r="B10" s="1647"/>
      <c r="C10" s="1032" t="s">
        <v>173</v>
      </c>
      <c r="D10" s="1033"/>
      <c r="E10" s="1033"/>
      <c r="F10" s="1849">
        <f t="shared" si="0"/>
        <v>0</v>
      </c>
      <c r="G10" s="1030"/>
      <c r="H10" s="1034"/>
    </row>
    <row r="11" spans="1:8" ht="21.75" customHeight="1">
      <c r="A11" s="1642"/>
      <c r="B11" s="1647"/>
      <c r="C11" s="1032" t="s">
        <v>176</v>
      </c>
      <c r="D11" s="1033"/>
      <c r="E11" s="1033"/>
      <c r="F11" s="1849">
        <f t="shared" si="0"/>
        <v>0</v>
      </c>
      <c r="G11" s="1030"/>
      <c r="H11" s="1034"/>
    </row>
    <row r="12" spans="1:8" ht="21.75" customHeight="1">
      <c r="A12" s="1642"/>
      <c r="B12" s="1648"/>
      <c r="C12" s="1032" t="s">
        <v>158</v>
      </c>
      <c r="D12" s="1033"/>
      <c r="E12" s="1033"/>
      <c r="F12" s="1849">
        <f t="shared" si="0"/>
        <v>0</v>
      </c>
      <c r="G12" s="1030"/>
      <c r="H12" s="1034"/>
    </row>
    <row r="13" spans="1:8" ht="18" thickBot="1">
      <c r="A13" s="1643"/>
      <c r="B13" s="1822" t="s">
        <v>62</v>
      </c>
      <c r="C13" s="1822"/>
      <c r="D13" s="1035">
        <f>SUM(D8:D12)</f>
        <v>0</v>
      </c>
      <c r="E13" s="1035">
        <f>SUM(E8:E12)</f>
        <v>0</v>
      </c>
      <c r="F13" s="1850">
        <f t="shared" si="0"/>
        <v>0</v>
      </c>
      <c r="G13" s="1036"/>
      <c r="H13" s="1037"/>
    </row>
    <row r="14" spans="1:8" ht="19.5" customHeight="1">
      <c r="A14" s="1686" t="s">
        <v>126</v>
      </c>
      <c r="B14" s="1647" t="s">
        <v>126</v>
      </c>
      <c r="C14" s="1027" t="s">
        <v>114</v>
      </c>
      <c r="D14" s="1028"/>
      <c r="E14" s="1028"/>
      <c r="F14" s="1849">
        <f t="shared" si="0"/>
        <v>0</v>
      </c>
      <c r="G14" s="1030"/>
      <c r="H14" s="1038"/>
    </row>
    <row r="15" spans="1:8" ht="19.5" customHeight="1">
      <c r="A15" s="1686"/>
      <c r="B15" s="1647"/>
      <c r="C15" s="1032" t="s">
        <v>97</v>
      </c>
      <c r="D15" s="1033"/>
      <c r="E15" s="1033"/>
      <c r="F15" s="1849">
        <f t="shared" si="0"/>
        <v>0</v>
      </c>
      <c r="G15" s="1030"/>
      <c r="H15" s="1039"/>
    </row>
    <row r="16" spans="1:8" ht="19.5" customHeight="1">
      <c r="A16" s="1686"/>
      <c r="B16" s="1647"/>
      <c r="C16" s="1032" t="s">
        <v>102</v>
      </c>
      <c r="D16" s="1033"/>
      <c r="E16" s="1033"/>
      <c r="F16" s="1849">
        <f t="shared" si="0"/>
        <v>0</v>
      </c>
      <c r="G16" s="1030"/>
      <c r="H16" s="1039"/>
    </row>
    <row r="17" spans="1:8" ht="19.5" customHeight="1">
      <c r="A17" s="1686"/>
      <c r="B17" s="1647"/>
      <c r="C17" s="1032" t="s">
        <v>94</v>
      </c>
      <c r="D17" s="1033"/>
      <c r="E17" s="1033"/>
      <c r="F17" s="1849">
        <f t="shared" si="0"/>
        <v>0</v>
      </c>
      <c r="G17" s="1030"/>
      <c r="H17" s="1039"/>
    </row>
    <row r="18" spans="1:8" ht="19.5" customHeight="1">
      <c r="A18" s="1686"/>
      <c r="B18" s="1647"/>
      <c r="C18" s="1027" t="s">
        <v>171</v>
      </c>
      <c r="D18" s="1033"/>
      <c r="E18" s="1033"/>
      <c r="F18" s="1849">
        <f t="shared" si="0"/>
        <v>0</v>
      </c>
      <c r="G18" s="1030"/>
      <c r="H18" s="1034"/>
    </row>
    <row r="19" spans="1:8" ht="19.5" customHeight="1">
      <c r="A19" s="1686"/>
      <c r="B19" s="1647"/>
      <c r="C19" s="849" t="s">
        <v>189</v>
      </c>
      <c r="D19" s="1033"/>
      <c r="E19" s="1033"/>
      <c r="F19" s="1849">
        <f t="shared" si="0"/>
        <v>0</v>
      </c>
      <c r="G19" s="1030"/>
      <c r="H19" s="1034"/>
    </row>
    <row r="20" spans="1:8" ht="19.5" customHeight="1">
      <c r="A20" s="1686"/>
      <c r="B20" s="1647"/>
      <c r="C20" s="849" t="s">
        <v>186</v>
      </c>
      <c r="D20" s="1033"/>
      <c r="E20" s="1033"/>
      <c r="F20" s="1849">
        <f t="shared" si="0"/>
        <v>0</v>
      </c>
      <c r="G20" s="1030"/>
      <c r="H20" s="1034"/>
    </row>
    <row r="21" spans="1:8" ht="19.5" customHeight="1">
      <c r="A21" s="1686"/>
      <c r="B21" s="1648"/>
      <c r="C21" s="849" t="s">
        <v>202</v>
      </c>
      <c r="D21" s="1040"/>
      <c r="E21" s="1041"/>
      <c r="F21" s="1851">
        <f t="shared" si="0"/>
        <v>0</v>
      </c>
      <c r="G21" s="1030"/>
      <c r="H21" s="1043"/>
    </row>
    <row r="22" spans="1:8" ht="17.5" thickBot="1">
      <c r="A22" s="1687"/>
      <c r="B22" s="1639" t="s">
        <v>62</v>
      </c>
      <c r="C22" s="1640"/>
      <c r="D22" s="1044">
        <f>SUM(D14:D21)</f>
        <v>0</v>
      </c>
      <c r="E22" s="1044">
        <f>SUM(E14:E21)</f>
        <v>0</v>
      </c>
      <c r="F22" s="1852">
        <f t="shared" si="0"/>
        <v>0</v>
      </c>
      <c r="G22" s="1046"/>
      <c r="H22" s="1047"/>
    </row>
    <row r="23" spans="1:8" ht="15" customHeight="1">
      <c r="A23" s="1641" t="s">
        <v>211</v>
      </c>
      <c r="B23" s="1646" t="s">
        <v>211</v>
      </c>
      <c r="C23" s="988" t="s">
        <v>187</v>
      </c>
      <c r="D23" s="1048">
        <v>339191000</v>
      </c>
      <c r="E23" s="1049">
        <v>363985000</v>
      </c>
      <c r="F23" s="1853">
        <f t="shared" si="0"/>
        <v>24794000</v>
      </c>
      <c r="G23" s="1050">
        <f>F23/D23*100%</f>
        <v>7.3097458364166507E-2</v>
      </c>
      <c r="H23" s="1051" t="s">
        <v>314</v>
      </c>
    </row>
    <row r="24" spans="1:8" ht="15" customHeight="1">
      <c r="A24" s="1642"/>
      <c r="B24" s="1647"/>
      <c r="C24" s="989" t="s">
        <v>130</v>
      </c>
      <c r="D24" s="1052">
        <v>35998000</v>
      </c>
      <c r="E24" s="1053">
        <v>35998000</v>
      </c>
      <c r="F24" s="1854">
        <f t="shared" si="0"/>
        <v>0</v>
      </c>
      <c r="G24" s="1054">
        <f>F24/D24*100</f>
        <v>0</v>
      </c>
      <c r="H24" s="1055" t="s">
        <v>315</v>
      </c>
    </row>
    <row r="25" spans="1:8" ht="15" customHeight="1">
      <c r="A25" s="1642"/>
      <c r="B25" s="1647"/>
      <c r="C25" s="989" t="s">
        <v>145</v>
      </c>
      <c r="D25" s="1052"/>
      <c r="E25" s="1053">
        <v>0</v>
      </c>
      <c r="F25" s="1854">
        <f t="shared" si="0"/>
        <v>0</v>
      </c>
      <c r="G25" s="1054"/>
      <c r="H25" s="1056"/>
    </row>
    <row r="26" spans="1:8" ht="15" customHeight="1">
      <c r="A26" s="1642"/>
      <c r="B26" s="1648"/>
      <c r="C26" s="989" t="s">
        <v>157</v>
      </c>
      <c r="D26" s="1052"/>
      <c r="E26" s="1053">
        <v>0</v>
      </c>
      <c r="F26" s="1854">
        <f t="shared" si="0"/>
        <v>0</v>
      </c>
      <c r="G26" s="1054"/>
      <c r="H26" s="1056"/>
    </row>
    <row r="27" spans="1:8" ht="17.5" thickBot="1">
      <c r="A27" s="1643"/>
      <c r="B27" s="1644" t="s">
        <v>62</v>
      </c>
      <c r="C27" s="1645"/>
      <c r="D27" s="1057">
        <f>SUM(D23:D26)</f>
        <v>375189000</v>
      </c>
      <c r="E27" s="1057">
        <f>SUM(E23:E26)</f>
        <v>399983000</v>
      </c>
      <c r="F27" s="1855">
        <f t="shared" si="0"/>
        <v>24794000</v>
      </c>
      <c r="G27" s="1058">
        <f>F27/D27*100%</f>
        <v>6.6084026983733529E-2</v>
      </c>
      <c r="H27" s="1059"/>
    </row>
    <row r="28" spans="1:8" ht="20.25" customHeight="1">
      <c r="A28" s="1670" t="s">
        <v>170</v>
      </c>
      <c r="B28" s="1648" t="s">
        <v>170</v>
      </c>
      <c r="C28" s="845" t="s">
        <v>120</v>
      </c>
      <c r="D28" s="1060">
        <v>0</v>
      </c>
      <c r="E28" s="1060">
        <v>1000000</v>
      </c>
      <c r="F28" s="1851">
        <f t="shared" si="0"/>
        <v>1000000</v>
      </c>
      <c r="G28" s="1030"/>
      <c r="H28" s="1061" t="s">
        <v>316</v>
      </c>
    </row>
    <row r="29" spans="1:8" ht="20.25" customHeight="1">
      <c r="A29" s="1671"/>
      <c r="B29" s="1674"/>
      <c r="C29" s="845" t="s">
        <v>140</v>
      </c>
      <c r="D29" s="1040">
        <v>2500000</v>
      </c>
      <c r="E29" s="1042">
        <v>2500000</v>
      </c>
      <c r="F29" s="1851">
        <f t="shared" si="0"/>
        <v>0</v>
      </c>
      <c r="G29" s="1030">
        <f>F29/D29*100</f>
        <v>0</v>
      </c>
      <c r="H29" s="1043"/>
    </row>
    <row r="30" spans="1:8" ht="17.5" thickBot="1">
      <c r="A30" s="1709"/>
      <c r="B30" s="1658" t="s">
        <v>62</v>
      </c>
      <c r="C30" s="1658"/>
      <c r="D30" s="1062">
        <f>SUM(D28:D29)</f>
        <v>2500000</v>
      </c>
      <c r="E30" s="1063">
        <f>SUM(E28:E29)</f>
        <v>3500000</v>
      </c>
      <c r="F30" s="1856">
        <f t="shared" si="0"/>
        <v>1000000</v>
      </c>
      <c r="G30" s="716">
        <f>F30/D30*100%</f>
        <v>0.4</v>
      </c>
      <c r="H30" s="1064"/>
    </row>
    <row r="31" spans="1:8" ht="15" customHeight="1">
      <c r="A31" s="1819" t="s">
        <v>192</v>
      </c>
      <c r="B31" s="1646" t="s">
        <v>192</v>
      </c>
      <c r="C31" s="988" t="s">
        <v>96</v>
      </c>
      <c r="D31" s="1049"/>
      <c r="E31" s="1060"/>
      <c r="F31" s="1857">
        <f t="shared" si="0"/>
        <v>0</v>
      </c>
      <c r="G31" s="1030"/>
      <c r="H31" s="1065"/>
    </row>
    <row r="32" spans="1:8" ht="15" customHeight="1">
      <c r="A32" s="1820"/>
      <c r="B32" s="1648"/>
      <c r="C32" s="989" t="s">
        <v>144</v>
      </c>
      <c r="D32" s="1053"/>
      <c r="E32" s="1053"/>
      <c r="F32" s="1858">
        <f t="shared" si="0"/>
        <v>0</v>
      </c>
      <c r="G32" s="1030"/>
      <c r="H32" s="1066"/>
    </row>
    <row r="33" spans="1:8" ht="17.5" thickBot="1">
      <c r="A33" s="1821"/>
      <c r="B33" s="987"/>
      <c r="C33" s="987" t="s">
        <v>62</v>
      </c>
      <c r="D33" s="1067">
        <f>SUM(D31:D32)</f>
        <v>0</v>
      </c>
      <c r="E33" s="1067">
        <f>SUM(E31:E32)</f>
        <v>0</v>
      </c>
      <c r="F33" s="1859">
        <f t="shared" si="0"/>
        <v>0</v>
      </c>
      <c r="G33" s="1068"/>
      <c r="H33" s="1069"/>
    </row>
    <row r="34" spans="1:8" ht="24" customHeight="1">
      <c r="A34" s="1070"/>
      <c r="B34" s="1647" t="s">
        <v>57</v>
      </c>
      <c r="C34" s="986" t="s">
        <v>142</v>
      </c>
      <c r="D34" s="1060"/>
      <c r="E34" s="1060"/>
      <c r="F34" s="1860">
        <f t="shared" si="0"/>
        <v>0</v>
      </c>
      <c r="G34" s="1030"/>
      <c r="H34" s="1071"/>
    </row>
    <row r="35" spans="1:8" ht="24" customHeight="1">
      <c r="A35" s="1070"/>
      <c r="B35" s="1647"/>
      <c r="C35" s="841" t="s">
        <v>103</v>
      </c>
      <c r="D35" s="1060"/>
      <c r="E35" s="1060"/>
      <c r="F35" s="1857">
        <f t="shared" si="0"/>
        <v>0</v>
      </c>
      <c r="G35" s="1030"/>
      <c r="H35" s="1071"/>
    </row>
    <row r="36" spans="1:8" ht="24" customHeight="1">
      <c r="A36" s="1817" t="s">
        <v>57</v>
      </c>
      <c r="B36" s="1648"/>
      <c r="C36" s="841" t="s">
        <v>218</v>
      </c>
      <c r="D36" s="1053"/>
      <c r="E36" s="1052"/>
      <c r="F36" s="1858">
        <f t="shared" si="0"/>
        <v>0</v>
      </c>
      <c r="G36" s="1030"/>
      <c r="H36" s="1066"/>
    </row>
    <row r="37" spans="1:8" ht="17.5" thickBot="1">
      <c r="A37" s="1818"/>
      <c r="B37" s="1688" t="s">
        <v>62</v>
      </c>
      <c r="C37" s="1689"/>
      <c r="D37" s="1072">
        <f>SUM(D34:D36)</f>
        <v>0</v>
      </c>
      <c r="E37" s="1072">
        <f>SUM(E34:E36)</f>
        <v>0</v>
      </c>
      <c r="F37" s="1861">
        <f t="shared" si="0"/>
        <v>0</v>
      </c>
      <c r="G37" s="1046"/>
      <c r="H37" s="1064"/>
    </row>
    <row r="38" spans="1:8" ht="19.5" customHeight="1">
      <c r="A38" s="1816" t="s">
        <v>77</v>
      </c>
      <c r="B38" s="1646" t="s">
        <v>77</v>
      </c>
      <c r="C38" s="843" t="s">
        <v>123</v>
      </c>
      <c r="D38" s="1073">
        <v>12774803</v>
      </c>
      <c r="E38" s="1074">
        <v>0</v>
      </c>
      <c r="F38" s="1851">
        <f t="shared" si="0"/>
        <v>-12774803</v>
      </c>
      <c r="G38" s="1030">
        <f>F38/D38*100%</f>
        <v>-1</v>
      </c>
      <c r="H38" s="1075"/>
    </row>
    <row r="39" spans="1:8" ht="19.5" customHeight="1">
      <c r="A39" s="1817"/>
      <c r="B39" s="1648"/>
      <c r="C39" s="841" t="s">
        <v>244</v>
      </c>
      <c r="D39" s="1076">
        <v>1100294</v>
      </c>
      <c r="E39" s="1045">
        <v>1600000</v>
      </c>
      <c r="F39" s="1851">
        <f t="shared" si="0"/>
        <v>499706</v>
      </c>
      <c r="G39" s="1030">
        <f>F39/D39*100%</f>
        <v>0.45415679809214626</v>
      </c>
      <c r="H39" s="1077"/>
    </row>
    <row r="40" spans="1:8" ht="17.5" thickBot="1">
      <c r="A40" s="1818"/>
      <c r="B40" s="1659" t="s">
        <v>62</v>
      </c>
      <c r="C40" s="1660"/>
      <c r="D40" s="1057">
        <f>SUM(D38:D39)</f>
        <v>13875097</v>
      </c>
      <c r="E40" s="1057">
        <f>SUM(E38:E39)</f>
        <v>1600000</v>
      </c>
      <c r="F40" s="1835">
        <f t="shared" si="0"/>
        <v>-12275097</v>
      </c>
      <c r="G40" s="701">
        <f>F40/D40*100%</f>
        <v>-0.88468549084737935</v>
      </c>
      <c r="H40" s="1059"/>
    </row>
    <row r="41" spans="1:8" ht="20.25" customHeight="1">
      <c r="A41" s="1808" t="s">
        <v>86</v>
      </c>
      <c r="B41" s="1693" t="s">
        <v>86</v>
      </c>
      <c r="C41" s="988" t="s">
        <v>204</v>
      </c>
      <c r="D41" s="1049"/>
      <c r="E41" s="1048">
        <v>0</v>
      </c>
      <c r="F41" s="1862">
        <f t="shared" si="0"/>
        <v>0</v>
      </c>
      <c r="G41" s="1078"/>
      <c r="H41" s="1079"/>
    </row>
    <row r="42" spans="1:8" ht="20.25" customHeight="1">
      <c r="A42" s="1809"/>
      <c r="B42" s="1674"/>
      <c r="C42" s="989" t="s">
        <v>231</v>
      </c>
      <c r="D42" s="1053">
        <v>10000</v>
      </c>
      <c r="E42" s="1052">
        <v>10000</v>
      </c>
      <c r="F42" s="1851">
        <f t="shared" si="0"/>
        <v>0</v>
      </c>
      <c r="G42" s="1030">
        <f>F42/D42*100</f>
        <v>0</v>
      </c>
      <c r="H42" s="1055" t="s">
        <v>317</v>
      </c>
    </row>
    <row r="43" spans="1:8" ht="20.25" customHeight="1">
      <c r="A43" s="1809"/>
      <c r="B43" s="1674"/>
      <c r="C43" s="989" t="s">
        <v>181</v>
      </c>
      <c r="D43" s="1053"/>
      <c r="E43" s="1052">
        <v>0</v>
      </c>
      <c r="F43" s="1851">
        <f t="shared" si="0"/>
        <v>0</v>
      </c>
      <c r="G43" s="1030"/>
      <c r="H43" s="1066"/>
    </row>
    <row r="44" spans="1:8" ht="20.25" customHeight="1">
      <c r="A44" s="1809"/>
      <c r="B44" s="1674"/>
      <c r="C44" s="989" t="s">
        <v>207</v>
      </c>
      <c r="D44" s="1053"/>
      <c r="E44" s="1052">
        <v>0</v>
      </c>
      <c r="F44" s="1851">
        <f t="shared" si="0"/>
        <v>0</v>
      </c>
      <c r="G44" s="1030"/>
      <c r="H44" s="1066"/>
    </row>
    <row r="45" spans="1:8" ht="17.5" thickBot="1">
      <c r="A45" s="1810"/>
      <c r="B45" s="1658" t="s">
        <v>62</v>
      </c>
      <c r="C45" s="1658"/>
      <c r="D45" s="1057">
        <f>SUM(D42:D44)</f>
        <v>10000</v>
      </c>
      <c r="E45" s="1057">
        <f>SUM(E42:E44)</f>
        <v>10000</v>
      </c>
      <c r="F45" s="1835">
        <f t="shared" si="0"/>
        <v>0</v>
      </c>
      <c r="G45" s="701">
        <f>F45/D45*100</f>
        <v>0</v>
      </c>
      <c r="H45" s="1069"/>
    </row>
    <row r="46" spans="1:8" ht="24.75" customHeight="1">
      <c r="A46" s="1811" t="s">
        <v>119</v>
      </c>
      <c r="B46" s="1814" t="s">
        <v>25</v>
      </c>
      <c r="C46" s="986" t="s">
        <v>183</v>
      </c>
      <c r="D46" s="1060"/>
      <c r="E46" s="1080"/>
      <c r="F46" s="1851">
        <f t="shared" si="0"/>
        <v>0</v>
      </c>
      <c r="G46" s="1030"/>
      <c r="H46" s="1071"/>
    </row>
    <row r="47" spans="1:8" ht="24.75" customHeight="1">
      <c r="A47" s="1812"/>
      <c r="B47" s="1815"/>
      <c r="C47" s="989" t="s">
        <v>99</v>
      </c>
      <c r="D47" s="1053"/>
      <c r="E47" s="1052"/>
      <c r="F47" s="1851">
        <f t="shared" si="0"/>
        <v>0</v>
      </c>
      <c r="G47" s="1030"/>
      <c r="H47" s="1066"/>
    </row>
    <row r="48" spans="1:8" ht="17.5" thickBot="1">
      <c r="A48" s="1813"/>
      <c r="B48" s="1673" t="s">
        <v>62</v>
      </c>
      <c r="C48" s="1673"/>
      <c r="D48" s="1081">
        <f>SUM(D46:D47)</f>
        <v>0</v>
      </c>
      <c r="E48" s="1081">
        <f>SUM(E46:E47)</f>
        <v>0</v>
      </c>
      <c r="F48" s="1852">
        <f t="shared" si="0"/>
        <v>0</v>
      </c>
      <c r="G48" s="1030"/>
      <c r="H48" s="1082"/>
    </row>
    <row r="49" spans="1:8" ht="17.5" thickBot="1">
      <c r="A49" s="1798" t="s">
        <v>60</v>
      </c>
      <c r="B49" s="1799"/>
      <c r="C49" s="1800"/>
      <c r="D49" s="1083">
        <f>SUM(D22,D27,D30,D37,D40,D45,D48)</f>
        <v>391574097</v>
      </c>
      <c r="E49" s="1083">
        <f>SUM(E22,E27,E30,E37,E40,E48,E45)</f>
        <v>405093000</v>
      </c>
      <c r="F49" s="1863">
        <f t="shared" si="0"/>
        <v>13518903</v>
      </c>
      <c r="G49" s="1084">
        <f>F49/D49*100%</f>
        <v>3.4524507886434581E-2</v>
      </c>
      <c r="H49" s="1085"/>
    </row>
    <row r="50" spans="1:8" ht="17.5" thickBot="1">
      <c r="A50" s="1675" t="s">
        <v>46</v>
      </c>
      <c r="B50" s="1676"/>
      <c r="C50" s="1676"/>
      <c r="D50" s="1676"/>
      <c r="E50" s="1676"/>
      <c r="F50" s="1676"/>
      <c r="G50" s="1676"/>
      <c r="H50" s="1677"/>
    </row>
    <row r="51" spans="1:8" ht="17.5" customHeight="1">
      <c r="A51" s="1652" t="s">
        <v>75</v>
      </c>
      <c r="B51" s="1653"/>
      <c r="C51" s="1653"/>
      <c r="D51" s="1806" t="s">
        <v>250</v>
      </c>
      <c r="E51" s="1806" t="s">
        <v>8</v>
      </c>
      <c r="F51" s="1806" t="s">
        <v>236</v>
      </c>
      <c r="G51" s="1369" t="s">
        <v>163</v>
      </c>
      <c r="H51" s="1371" t="s">
        <v>147</v>
      </c>
    </row>
    <row r="52" spans="1:8" ht="18" customHeight="1" thickBot="1">
      <c r="A52" s="838" t="s">
        <v>71</v>
      </c>
      <c r="B52" s="840" t="s">
        <v>61</v>
      </c>
      <c r="C52" s="840" t="s">
        <v>73</v>
      </c>
      <c r="D52" s="1807"/>
      <c r="E52" s="1807"/>
      <c r="F52" s="1807"/>
      <c r="G52" s="1370"/>
      <c r="H52" s="1372"/>
    </row>
    <row r="53" spans="1:8">
      <c r="A53" s="1086" t="s">
        <v>78</v>
      </c>
      <c r="B53" s="1693" t="s">
        <v>65</v>
      </c>
      <c r="C53" s="858" t="s">
        <v>67</v>
      </c>
      <c r="D53" s="1074">
        <v>154680000</v>
      </c>
      <c r="E53" s="1074">
        <v>177840000</v>
      </c>
      <c r="F53" s="1862">
        <f t="shared" ref="F53:F116" si="1">E53-D53</f>
        <v>23160000</v>
      </c>
      <c r="G53" s="1087">
        <f>F53/D53*100%</f>
        <v>0.14972847168347556</v>
      </c>
      <c r="H53" s="1088" t="s">
        <v>318</v>
      </c>
    </row>
    <row r="54" spans="1:8">
      <c r="A54" s="837"/>
      <c r="B54" s="1674"/>
      <c r="C54" s="844" t="s">
        <v>88</v>
      </c>
      <c r="D54" s="1041">
        <v>46342000</v>
      </c>
      <c r="E54" s="1041">
        <v>46062000</v>
      </c>
      <c r="F54" s="1851">
        <f t="shared" si="1"/>
        <v>-280000</v>
      </c>
      <c r="G54" s="1089">
        <f>F54/D54*100%</f>
        <v>-6.0420353027491264E-3</v>
      </c>
      <c r="H54" s="1088" t="s">
        <v>319</v>
      </c>
    </row>
    <row r="55" spans="1:8">
      <c r="A55" s="837"/>
      <c r="B55" s="1674"/>
      <c r="C55" s="844" t="s">
        <v>221</v>
      </c>
      <c r="D55" s="1042">
        <v>0</v>
      </c>
      <c r="E55" s="1090">
        <v>0</v>
      </c>
      <c r="F55" s="1851">
        <f t="shared" si="1"/>
        <v>0</v>
      </c>
      <c r="G55" s="1089"/>
      <c r="H55" s="1088"/>
    </row>
    <row r="56" spans="1:8" ht="22.5" customHeight="1">
      <c r="A56" s="837"/>
      <c r="B56" s="1674"/>
      <c r="C56" s="844" t="s">
        <v>248</v>
      </c>
      <c r="D56" s="1041">
        <v>15358000</v>
      </c>
      <c r="E56" s="1041">
        <v>17808000</v>
      </c>
      <c r="F56" s="1851">
        <f t="shared" si="1"/>
        <v>2450000</v>
      </c>
      <c r="G56" s="1089">
        <f>F56/D56*100%</f>
        <v>0.15952597994530537</v>
      </c>
      <c r="H56" s="1088" t="s">
        <v>320</v>
      </c>
    </row>
    <row r="57" spans="1:8" ht="22.5" customHeight="1">
      <c r="A57" s="837"/>
      <c r="B57" s="1674"/>
      <c r="C57" s="844" t="s">
        <v>178</v>
      </c>
      <c r="D57" s="1041">
        <v>21444000</v>
      </c>
      <c r="E57" s="1041">
        <v>25656400</v>
      </c>
      <c r="F57" s="1851">
        <f t="shared" si="1"/>
        <v>4212400</v>
      </c>
      <c r="G57" s="1089">
        <f>F57/D57*100%</f>
        <v>0.19643723185972767</v>
      </c>
      <c r="H57" s="1088" t="s">
        <v>321</v>
      </c>
    </row>
    <row r="58" spans="1:8" ht="22.5" customHeight="1">
      <c r="A58" s="837"/>
      <c r="B58" s="1674"/>
      <c r="C58" s="844" t="s">
        <v>127</v>
      </c>
      <c r="D58" s="1041">
        <v>2000000</v>
      </c>
      <c r="E58" s="1041">
        <v>2000000</v>
      </c>
      <c r="F58" s="1851">
        <f t="shared" si="1"/>
        <v>0</v>
      </c>
      <c r="G58" s="1089">
        <f>F58/D58*100%</f>
        <v>0</v>
      </c>
      <c r="H58" s="1088" t="s">
        <v>322</v>
      </c>
    </row>
    <row r="59" spans="1:8" ht="17.5" thickBot="1">
      <c r="A59" s="837"/>
      <c r="B59" s="1803"/>
      <c r="C59" s="859" t="s">
        <v>62</v>
      </c>
      <c r="D59" s="1062">
        <f>SUM(D53:D58)</f>
        <v>239824000</v>
      </c>
      <c r="E59" s="1062">
        <f>SUM(E53:E58)</f>
        <v>269366400</v>
      </c>
      <c r="F59" s="1859">
        <f t="shared" si="1"/>
        <v>29542400</v>
      </c>
      <c r="G59" s="1091">
        <f>F59/D59*100%</f>
        <v>0.12318366802321702</v>
      </c>
      <c r="H59" s="1092"/>
    </row>
    <row r="60" spans="1:8" ht="19.5" customHeight="1" thickBot="1">
      <c r="A60" s="837"/>
      <c r="B60" s="1693" t="s">
        <v>124</v>
      </c>
      <c r="C60" s="843" t="s">
        <v>135</v>
      </c>
      <c r="D60" s="1093">
        <v>1400000</v>
      </c>
      <c r="E60" s="1074">
        <v>400000</v>
      </c>
      <c r="F60" s="1862">
        <f t="shared" si="1"/>
        <v>-1000000</v>
      </c>
      <c r="G60" s="1087">
        <f>F60/D60*100%</f>
        <v>-0.7142857142857143</v>
      </c>
      <c r="H60" s="1088" t="s">
        <v>323</v>
      </c>
    </row>
    <row r="61" spans="1:8" ht="21" customHeight="1" thickBot="1">
      <c r="A61" s="837"/>
      <c r="B61" s="1674"/>
      <c r="C61" s="848" t="s">
        <v>184</v>
      </c>
      <c r="D61" s="1090">
        <v>0</v>
      </c>
      <c r="E61" s="1090">
        <v>0</v>
      </c>
      <c r="F61" s="1851">
        <f t="shared" si="1"/>
        <v>0</v>
      </c>
      <c r="G61" s="1087"/>
      <c r="H61" s="1088"/>
    </row>
    <row r="62" spans="1:8" ht="25.5" customHeight="1">
      <c r="A62" s="837"/>
      <c r="B62" s="1674"/>
      <c r="C62" s="844" t="s">
        <v>84</v>
      </c>
      <c r="D62" s="1090">
        <v>0</v>
      </c>
      <c r="E62" s="1090">
        <v>1000000</v>
      </c>
      <c r="F62" s="1851">
        <f>E62-D62</f>
        <v>1000000</v>
      </c>
      <c r="G62" s="1087"/>
      <c r="H62" s="1088" t="s">
        <v>324</v>
      </c>
    </row>
    <row r="63" spans="1:8" ht="17.5" thickBot="1">
      <c r="A63" s="837"/>
      <c r="B63" s="1803"/>
      <c r="C63" s="859" t="s">
        <v>62</v>
      </c>
      <c r="D63" s="1062">
        <f>SUM(D60:D62)</f>
        <v>1400000</v>
      </c>
      <c r="E63" s="1062">
        <f>SUM(E60:E62)</f>
        <v>1400000</v>
      </c>
      <c r="F63" s="1859">
        <f t="shared" si="1"/>
        <v>0</v>
      </c>
      <c r="G63" s="1091">
        <f t="shared" ref="G63:G68" si="2">F63/D63*100%</f>
        <v>0</v>
      </c>
      <c r="H63" s="1092"/>
    </row>
    <row r="64" spans="1:8">
      <c r="A64" s="837"/>
      <c r="B64" s="1648" t="s">
        <v>87</v>
      </c>
      <c r="C64" s="848" t="s">
        <v>89</v>
      </c>
      <c r="D64" s="1045">
        <v>2800000</v>
      </c>
      <c r="E64" s="1041">
        <v>1200000</v>
      </c>
      <c r="F64" s="1851">
        <f t="shared" si="1"/>
        <v>-1600000</v>
      </c>
      <c r="G64" s="1089">
        <f t="shared" si="2"/>
        <v>-0.5714285714285714</v>
      </c>
      <c r="H64" s="1088" t="s">
        <v>325</v>
      </c>
    </row>
    <row r="65" spans="1:8" ht="17.25" customHeight="1">
      <c r="A65" s="837"/>
      <c r="B65" s="1674"/>
      <c r="C65" s="1094" t="s">
        <v>237</v>
      </c>
      <c r="D65" s="1052">
        <v>19847000</v>
      </c>
      <c r="E65" s="1095">
        <v>16294600</v>
      </c>
      <c r="F65" s="1851">
        <f t="shared" si="1"/>
        <v>-3552400</v>
      </c>
      <c r="G65" s="1089">
        <f t="shared" si="2"/>
        <v>-0.17898926789943065</v>
      </c>
      <c r="H65" s="1088" t="s">
        <v>326</v>
      </c>
    </row>
    <row r="66" spans="1:8" ht="17.25" customHeight="1">
      <c r="A66" s="837"/>
      <c r="B66" s="1674"/>
      <c r="C66" s="1094" t="s">
        <v>129</v>
      </c>
      <c r="D66" s="1052">
        <v>9188000</v>
      </c>
      <c r="E66" s="1095">
        <v>8880000</v>
      </c>
      <c r="F66" s="1851">
        <f t="shared" si="1"/>
        <v>-308000</v>
      </c>
      <c r="G66" s="1089">
        <f t="shared" si="2"/>
        <v>-3.3521985198084456E-2</v>
      </c>
      <c r="H66" s="1088" t="s">
        <v>327</v>
      </c>
    </row>
    <row r="67" spans="1:8" ht="17.25" customHeight="1">
      <c r="A67" s="837"/>
      <c r="B67" s="1674"/>
      <c r="C67" s="1094" t="s">
        <v>141</v>
      </c>
      <c r="D67" s="1052">
        <v>2400000</v>
      </c>
      <c r="E67" s="1095">
        <v>2400000</v>
      </c>
      <c r="F67" s="1851">
        <f t="shared" si="1"/>
        <v>0</v>
      </c>
      <c r="G67" s="1089">
        <f t="shared" si="2"/>
        <v>0</v>
      </c>
      <c r="H67" s="1088" t="s">
        <v>328</v>
      </c>
    </row>
    <row r="68" spans="1:8">
      <c r="A68" s="839"/>
      <c r="B68" s="1674"/>
      <c r="C68" s="1094" t="s">
        <v>70</v>
      </c>
      <c r="D68" s="1052">
        <v>1820000</v>
      </c>
      <c r="E68" s="1096">
        <v>900000</v>
      </c>
      <c r="F68" s="1852">
        <f t="shared" si="1"/>
        <v>-920000</v>
      </c>
      <c r="G68" s="1089">
        <f t="shared" si="2"/>
        <v>-0.50549450549450547</v>
      </c>
      <c r="H68" s="1097" t="s">
        <v>329</v>
      </c>
    </row>
    <row r="69" spans="1:8">
      <c r="A69" s="839"/>
      <c r="B69" s="1674"/>
      <c r="C69" s="841" t="s">
        <v>85</v>
      </c>
      <c r="D69" s="1098">
        <v>0</v>
      </c>
      <c r="E69" s="1098">
        <v>0</v>
      </c>
      <c r="F69" s="1858">
        <f t="shared" si="1"/>
        <v>0</v>
      </c>
      <c r="G69" s="1089"/>
      <c r="H69" s="1099"/>
    </row>
    <row r="70" spans="1:8" ht="16.5" customHeight="1">
      <c r="A70" s="839"/>
      <c r="B70" s="1674"/>
      <c r="C70" s="841" t="s">
        <v>132</v>
      </c>
      <c r="D70" s="1098">
        <v>3692000</v>
      </c>
      <c r="E70" s="1100">
        <v>2300000</v>
      </c>
      <c r="F70" s="1858">
        <f t="shared" si="1"/>
        <v>-1392000</v>
      </c>
      <c r="G70" s="1089">
        <f>F70/D70*100%</f>
        <v>-0.37703141928494044</v>
      </c>
      <c r="H70" s="1099" t="s">
        <v>330</v>
      </c>
    </row>
    <row r="71" spans="1:8">
      <c r="A71" s="839"/>
      <c r="B71" s="1674"/>
      <c r="C71" s="1101" t="s">
        <v>62</v>
      </c>
      <c r="D71" s="1102">
        <f>SUM(D64:D70)</f>
        <v>39747000</v>
      </c>
      <c r="E71" s="1103">
        <f>SUM(E64:E70)</f>
        <v>31974600</v>
      </c>
      <c r="F71" s="1864">
        <f t="shared" si="1"/>
        <v>-7772400</v>
      </c>
      <c r="G71" s="1104">
        <f>F71/D71*100%</f>
        <v>-0.19554683372329987</v>
      </c>
      <c r="H71" s="1088"/>
    </row>
    <row r="72" spans="1:8" ht="17.5" thickBot="1">
      <c r="A72" s="1105" t="s">
        <v>80</v>
      </c>
      <c r="B72" s="1804" t="s">
        <v>62</v>
      </c>
      <c r="C72" s="1805"/>
      <c r="D72" s="1106">
        <f>SUM(D59,D63,D71)</f>
        <v>280971000</v>
      </c>
      <c r="E72" s="1107">
        <f>SUM(E59,E63,E71)</f>
        <v>302741000</v>
      </c>
      <c r="F72" s="1859">
        <f t="shared" si="1"/>
        <v>21770000</v>
      </c>
      <c r="G72" s="1091">
        <f>F72/D72*100%</f>
        <v>7.7481305899897143E-2</v>
      </c>
      <c r="H72" s="1108"/>
    </row>
    <row r="73" spans="1:8" ht="19.5" customHeight="1">
      <c r="A73" s="1670" t="s">
        <v>228</v>
      </c>
      <c r="B73" s="1648" t="s">
        <v>92</v>
      </c>
      <c r="C73" s="845" t="s">
        <v>208</v>
      </c>
      <c r="D73" s="1048">
        <v>218000</v>
      </c>
      <c r="E73" s="1093">
        <v>1200000</v>
      </c>
      <c r="F73" s="1865">
        <f t="shared" si="1"/>
        <v>982000</v>
      </c>
      <c r="G73" s="1109">
        <f>F73/D73*100%</f>
        <v>4.5045871559633026</v>
      </c>
      <c r="H73" s="1088" t="s">
        <v>331</v>
      </c>
    </row>
    <row r="74" spans="1:8" ht="19.5" customHeight="1">
      <c r="A74" s="1670"/>
      <c r="B74" s="1648"/>
      <c r="C74" s="845" t="s">
        <v>92</v>
      </c>
      <c r="D74" s="1110">
        <v>0</v>
      </c>
      <c r="E74" s="1111">
        <v>0</v>
      </c>
      <c r="F74" s="1851">
        <f t="shared" si="1"/>
        <v>0</v>
      </c>
      <c r="G74" s="1112"/>
      <c r="H74" s="1113"/>
    </row>
    <row r="75" spans="1:8" ht="19.5" customHeight="1">
      <c r="A75" s="1671"/>
      <c r="B75" s="1674"/>
      <c r="C75" s="841" t="s">
        <v>246</v>
      </c>
      <c r="D75" s="1052">
        <v>6024294</v>
      </c>
      <c r="E75" s="1095">
        <v>9146000</v>
      </c>
      <c r="F75" s="1851">
        <f t="shared" si="1"/>
        <v>3121706</v>
      </c>
      <c r="G75" s="1112">
        <f t="shared" ref="G75:G82" si="3">F75/D75*100%</f>
        <v>0.51818619741997984</v>
      </c>
      <c r="H75" s="1097" t="s">
        <v>332</v>
      </c>
    </row>
    <row r="76" spans="1:8" ht="17.5" thickBot="1">
      <c r="A76" s="1709"/>
      <c r="B76" s="1710" t="s">
        <v>62</v>
      </c>
      <c r="C76" s="1711"/>
      <c r="D76" s="1057">
        <f>SUM(D73:D75)</f>
        <v>6242294</v>
      </c>
      <c r="E76" s="1114">
        <f>SUM(E73:E75)</f>
        <v>10346000</v>
      </c>
      <c r="F76" s="1859">
        <f t="shared" si="1"/>
        <v>4103706</v>
      </c>
      <c r="G76" s="1115">
        <f t="shared" si="3"/>
        <v>0.6574035122344446</v>
      </c>
      <c r="H76" s="1116"/>
    </row>
    <row r="77" spans="1:8">
      <c r="A77" s="1661" t="s">
        <v>91</v>
      </c>
      <c r="B77" s="1801" t="s">
        <v>87</v>
      </c>
      <c r="C77" s="1117" t="s">
        <v>64</v>
      </c>
      <c r="D77" s="1048">
        <v>27428000</v>
      </c>
      <c r="E77" s="1118">
        <v>33628000</v>
      </c>
      <c r="F77" s="1860">
        <f t="shared" si="1"/>
        <v>6200000</v>
      </c>
      <c r="G77" s="1087">
        <f t="shared" si="3"/>
        <v>0.22604637596616597</v>
      </c>
      <c r="H77" s="1119" t="s">
        <v>333</v>
      </c>
    </row>
    <row r="78" spans="1:8">
      <c r="A78" s="1662"/>
      <c r="B78" s="1696"/>
      <c r="C78" s="990" t="s">
        <v>199</v>
      </c>
      <c r="D78" s="1080">
        <v>7600000</v>
      </c>
      <c r="E78" s="1120">
        <v>1820000</v>
      </c>
      <c r="F78" s="1858">
        <f t="shared" si="1"/>
        <v>-5780000</v>
      </c>
      <c r="G78" s="1089">
        <f t="shared" si="3"/>
        <v>-0.76052631578947372</v>
      </c>
      <c r="H78" s="1119" t="s">
        <v>334</v>
      </c>
    </row>
    <row r="79" spans="1:8">
      <c r="A79" s="1662"/>
      <c r="B79" s="1696"/>
      <c r="C79" s="990" t="s">
        <v>90</v>
      </c>
      <c r="D79" s="1080">
        <v>550000</v>
      </c>
      <c r="E79" s="1120">
        <v>550000</v>
      </c>
      <c r="F79" s="1858">
        <f t="shared" si="1"/>
        <v>0</v>
      </c>
      <c r="G79" s="1089">
        <f t="shared" si="3"/>
        <v>0</v>
      </c>
      <c r="H79" s="1119" t="s">
        <v>335</v>
      </c>
    </row>
    <row r="80" spans="1:8">
      <c r="A80" s="1662"/>
      <c r="B80" s="1696"/>
      <c r="C80" s="852" t="s">
        <v>69</v>
      </c>
      <c r="D80" s="1052">
        <v>1000000</v>
      </c>
      <c r="E80" s="1121">
        <v>1000000</v>
      </c>
      <c r="F80" s="1858">
        <f t="shared" si="1"/>
        <v>0</v>
      </c>
      <c r="G80" s="1089">
        <f t="shared" si="3"/>
        <v>0</v>
      </c>
      <c r="H80" s="1099" t="s">
        <v>336</v>
      </c>
    </row>
    <row r="81" spans="1:8">
      <c r="A81" s="1662"/>
      <c r="B81" s="1696"/>
      <c r="C81" s="852" t="s">
        <v>217</v>
      </c>
      <c r="D81" s="1052">
        <v>300000</v>
      </c>
      <c r="E81" s="1121">
        <v>300000</v>
      </c>
      <c r="F81" s="1858">
        <f t="shared" si="1"/>
        <v>0</v>
      </c>
      <c r="G81" s="1089">
        <f t="shared" si="3"/>
        <v>0</v>
      </c>
      <c r="H81" s="1099" t="s">
        <v>337</v>
      </c>
    </row>
    <row r="82" spans="1:8" ht="17.5" thickBot="1">
      <c r="A82" s="1662"/>
      <c r="B82" s="1802"/>
      <c r="C82" s="1122" t="s">
        <v>62</v>
      </c>
      <c r="D82" s="1057">
        <f>SUM(D77:D81)</f>
        <v>36878000</v>
      </c>
      <c r="E82" s="1123">
        <f>SUM(E77:E81)</f>
        <v>37298000</v>
      </c>
      <c r="F82" s="1866">
        <f t="shared" si="1"/>
        <v>420000</v>
      </c>
      <c r="G82" s="1124">
        <f t="shared" si="3"/>
        <v>1.1388903953576657E-2</v>
      </c>
      <c r="H82" s="1125"/>
    </row>
    <row r="83" spans="1:8" ht="15.75" customHeight="1">
      <c r="A83" s="1662"/>
      <c r="B83" s="1647" t="s">
        <v>91</v>
      </c>
      <c r="C83" s="845" t="s">
        <v>191</v>
      </c>
      <c r="D83" s="1080"/>
      <c r="E83" s="1120"/>
      <c r="F83" s="1857">
        <f t="shared" si="1"/>
        <v>0</v>
      </c>
      <c r="G83" s="1089"/>
      <c r="H83" s="1119"/>
    </row>
    <row r="84" spans="1:8" ht="15.75" customHeight="1">
      <c r="A84" s="1662"/>
      <c r="B84" s="1647"/>
      <c r="C84" s="841" t="s">
        <v>98</v>
      </c>
      <c r="D84" s="1052"/>
      <c r="E84" s="1121"/>
      <c r="F84" s="1858">
        <f t="shared" si="1"/>
        <v>0</v>
      </c>
      <c r="G84" s="1089"/>
      <c r="H84" s="1099"/>
    </row>
    <row r="85" spans="1:8" ht="15.75" customHeight="1">
      <c r="A85" s="1662"/>
      <c r="B85" s="1647"/>
      <c r="C85" s="841" t="s">
        <v>115</v>
      </c>
      <c r="D85" s="1052"/>
      <c r="E85" s="1121"/>
      <c r="F85" s="1858">
        <f t="shared" si="1"/>
        <v>0</v>
      </c>
      <c r="G85" s="1089"/>
      <c r="H85" s="1099"/>
    </row>
    <row r="86" spans="1:8" ht="15.75" customHeight="1">
      <c r="A86" s="1662"/>
      <c r="B86" s="1647"/>
      <c r="C86" s="841" t="s">
        <v>240</v>
      </c>
      <c r="D86" s="1052"/>
      <c r="E86" s="1121"/>
      <c r="F86" s="1858">
        <f t="shared" si="1"/>
        <v>0</v>
      </c>
      <c r="G86" s="1089"/>
      <c r="H86" s="1099"/>
    </row>
    <row r="87" spans="1:8" ht="15.75" customHeight="1">
      <c r="A87" s="1662"/>
      <c r="B87" s="1647"/>
      <c r="C87" s="841" t="s">
        <v>110</v>
      </c>
      <c r="D87" s="1052"/>
      <c r="E87" s="1121"/>
      <c r="F87" s="1858">
        <f t="shared" si="1"/>
        <v>0</v>
      </c>
      <c r="G87" s="1089"/>
      <c r="H87" s="1099"/>
    </row>
    <row r="88" spans="1:8" ht="15.75" customHeight="1">
      <c r="A88" s="1662"/>
      <c r="B88" s="1647"/>
      <c r="C88" s="841" t="s">
        <v>249</v>
      </c>
      <c r="D88" s="1052"/>
      <c r="E88" s="1052"/>
      <c r="F88" s="1858">
        <f t="shared" si="1"/>
        <v>0</v>
      </c>
      <c r="G88" s="1089"/>
      <c r="H88" s="1099"/>
    </row>
    <row r="89" spans="1:8" ht="15.75" customHeight="1">
      <c r="A89" s="1662"/>
      <c r="B89" s="1647"/>
      <c r="C89" s="841" t="s">
        <v>104</v>
      </c>
      <c r="D89" s="1052"/>
      <c r="E89" s="1052"/>
      <c r="F89" s="1858">
        <f t="shared" si="1"/>
        <v>0</v>
      </c>
      <c r="G89" s="1089"/>
      <c r="H89" s="1099"/>
    </row>
    <row r="90" spans="1:8" ht="15.75" customHeight="1">
      <c r="A90" s="1662"/>
      <c r="B90" s="1647"/>
      <c r="C90" s="841" t="s">
        <v>239</v>
      </c>
      <c r="D90" s="1052"/>
      <c r="E90" s="1052"/>
      <c r="F90" s="1858">
        <f t="shared" si="1"/>
        <v>0</v>
      </c>
      <c r="G90" s="1089"/>
      <c r="H90" s="1099"/>
    </row>
    <row r="91" spans="1:8" ht="15.75" customHeight="1">
      <c r="A91" s="1662"/>
      <c r="B91" s="1647"/>
      <c r="C91" s="841" t="s">
        <v>188</v>
      </c>
      <c r="D91" s="1052"/>
      <c r="E91" s="1052"/>
      <c r="F91" s="1858">
        <f t="shared" si="1"/>
        <v>0</v>
      </c>
      <c r="G91" s="1089"/>
      <c r="H91" s="1099"/>
    </row>
    <row r="92" spans="1:8" ht="15.75" customHeight="1">
      <c r="A92" s="1662"/>
      <c r="B92" s="1647"/>
      <c r="C92" s="841" t="s">
        <v>194</v>
      </c>
      <c r="D92" s="1052">
        <v>3500000</v>
      </c>
      <c r="E92" s="1052">
        <v>3500000</v>
      </c>
      <c r="F92" s="1858">
        <f t="shared" si="1"/>
        <v>0</v>
      </c>
      <c r="G92" s="1089">
        <f>F92/D92*100%</f>
        <v>0</v>
      </c>
      <c r="H92" s="1099" t="s">
        <v>338</v>
      </c>
    </row>
    <row r="93" spans="1:8" ht="15.75" customHeight="1">
      <c r="A93" s="1662"/>
      <c r="B93" s="1647"/>
      <c r="C93" s="841" t="s">
        <v>203</v>
      </c>
      <c r="D93" s="1052"/>
      <c r="E93" s="1052"/>
      <c r="F93" s="1858">
        <f t="shared" si="1"/>
        <v>0</v>
      </c>
      <c r="G93" s="1089"/>
      <c r="H93" s="1099"/>
    </row>
    <row r="94" spans="1:8" ht="15.75" customHeight="1">
      <c r="A94" s="1662"/>
      <c r="B94" s="1647"/>
      <c r="C94" s="841" t="s">
        <v>179</v>
      </c>
      <c r="D94" s="1052"/>
      <c r="E94" s="1052"/>
      <c r="F94" s="1858">
        <f t="shared" si="1"/>
        <v>0</v>
      </c>
      <c r="G94" s="1089"/>
      <c r="H94" s="1099"/>
    </row>
    <row r="95" spans="1:8" ht="15.75" customHeight="1">
      <c r="A95" s="1662"/>
      <c r="B95" s="1647"/>
      <c r="C95" s="841" t="s">
        <v>214</v>
      </c>
      <c r="D95" s="1052"/>
      <c r="E95" s="1052"/>
      <c r="F95" s="1858">
        <f t="shared" si="1"/>
        <v>0</v>
      </c>
      <c r="G95" s="1089"/>
      <c r="H95" s="1099"/>
    </row>
    <row r="96" spans="1:8" ht="15.75" customHeight="1">
      <c r="A96" s="1662"/>
      <c r="B96" s="1647"/>
      <c r="C96" s="841" t="s">
        <v>108</v>
      </c>
      <c r="D96" s="1052"/>
      <c r="E96" s="1052"/>
      <c r="F96" s="1858">
        <f t="shared" si="1"/>
        <v>0</v>
      </c>
      <c r="G96" s="1089"/>
      <c r="H96" s="1099"/>
    </row>
    <row r="97" spans="1:8" ht="15.75" customHeight="1">
      <c r="A97" s="1662"/>
      <c r="B97" s="1647"/>
      <c r="C97" s="841" t="s">
        <v>225</v>
      </c>
      <c r="D97" s="1052"/>
      <c r="E97" s="1052"/>
      <c r="F97" s="1858">
        <f t="shared" si="1"/>
        <v>0</v>
      </c>
      <c r="G97" s="1089"/>
      <c r="H97" s="1099"/>
    </row>
    <row r="98" spans="1:8" ht="15.75" customHeight="1">
      <c r="A98" s="1662"/>
      <c r="B98" s="1647"/>
      <c r="C98" s="841" t="s">
        <v>101</v>
      </c>
      <c r="D98" s="1052"/>
      <c r="E98" s="1052"/>
      <c r="F98" s="1858">
        <f t="shared" si="1"/>
        <v>0</v>
      </c>
      <c r="G98" s="1089"/>
      <c r="H98" s="1099"/>
    </row>
    <row r="99" spans="1:8" ht="15.75" customHeight="1">
      <c r="A99" s="1662"/>
      <c r="B99" s="1647"/>
      <c r="C99" s="841" t="s">
        <v>100</v>
      </c>
      <c r="D99" s="1052"/>
      <c r="E99" s="1052"/>
      <c r="F99" s="1858">
        <f t="shared" si="1"/>
        <v>0</v>
      </c>
      <c r="G99" s="1089"/>
      <c r="H99" s="1099"/>
    </row>
    <row r="100" spans="1:8" ht="15.75" customHeight="1">
      <c r="A100" s="1662"/>
      <c r="B100" s="1647"/>
      <c r="C100" s="841" t="s">
        <v>222</v>
      </c>
      <c r="D100" s="1052"/>
      <c r="E100" s="1121"/>
      <c r="F100" s="1858">
        <f t="shared" si="1"/>
        <v>0</v>
      </c>
      <c r="G100" s="1089"/>
      <c r="H100" s="1099"/>
    </row>
    <row r="101" spans="1:8" ht="15.75" customHeight="1">
      <c r="A101" s="1662"/>
      <c r="B101" s="1647"/>
      <c r="C101" s="841" t="s">
        <v>213</v>
      </c>
      <c r="D101" s="1052">
        <v>4700000</v>
      </c>
      <c r="E101" s="1121">
        <v>4700000</v>
      </c>
      <c r="F101" s="1858">
        <f t="shared" si="1"/>
        <v>0</v>
      </c>
      <c r="G101" s="1089">
        <f t="shared" ref="G101:G106" si="4">F101/D101*100%</f>
        <v>0</v>
      </c>
      <c r="H101" s="1099" t="s">
        <v>339</v>
      </c>
    </row>
    <row r="102" spans="1:8" ht="15.75" customHeight="1">
      <c r="A102" s="1662"/>
      <c r="B102" s="1647"/>
      <c r="C102" s="841" t="s">
        <v>111</v>
      </c>
      <c r="D102" s="1052">
        <v>38208000</v>
      </c>
      <c r="E102" s="1121">
        <v>38208000</v>
      </c>
      <c r="F102" s="1858">
        <f t="shared" si="1"/>
        <v>0</v>
      </c>
      <c r="G102" s="1089">
        <f t="shared" si="4"/>
        <v>0</v>
      </c>
      <c r="H102" s="1099" t="s">
        <v>340</v>
      </c>
    </row>
    <row r="103" spans="1:8" ht="15.75" customHeight="1">
      <c r="A103" s="1662"/>
      <c r="B103" s="1647"/>
      <c r="C103" s="841" t="s">
        <v>182</v>
      </c>
      <c r="D103" s="1052">
        <v>1500000</v>
      </c>
      <c r="E103" s="1121">
        <v>1500000</v>
      </c>
      <c r="F103" s="1858">
        <f t="shared" si="1"/>
        <v>0</v>
      </c>
      <c r="G103" s="1089">
        <f t="shared" si="4"/>
        <v>0</v>
      </c>
      <c r="H103" s="1099" t="s">
        <v>341</v>
      </c>
    </row>
    <row r="104" spans="1:8" ht="15.75" customHeight="1">
      <c r="A104" s="1662"/>
      <c r="B104" s="1647"/>
      <c r="C104" s="841" t="s">
        <v>224</v>
      </c>
      <c r="D104" s="1052">
        <v>6792000</v>
      </c>
      <c r="E104" s="1121">
        <v>6792000</v>
      </c>
      <c r="F104" s="1858">
        <f t="shared" si="1"/>
        <v>0</v>
      </c>
      <c r="G104" s="1089">
        <f t="shared" si="4"/>
        <v>0</v>
      </c>
      <c r="H104" s="1099" t="s">
        <v>342</v>
      </c>
    </row>
    <row r="105" spans="1:8">
      <c r="A105" s="1662"/>
      <c r="B105" s="1648"/>
      <c r="C105" s="847" t="s">
        <v>62</v>
      </c>
      <c r="D105" s="1053">
        <f>SUM(D83:D104)</f>
        <v>54700000</v>
      </c>
      <c r="E105" s="1126">
        <f>SUM(E83:E104)</f>
        <v>54700000</v>
      </c>
      <c r="F105" s="1858">
        <f t="shared" si="1"/>
        <v>0</v>
      </c>
      <c r="G105" s="1089">
        <f t="shared" si="4"/>
        <v>0</v>
      </c>
      <c r="H105" s="1099"/>
    </row>
    <row r="106" spans="1:8" ht="17.5" thickBot="1">
      <c r="A106" s="1663"/>
      <c r="B106" s="1658" t="s">
        <v>62</v>
      </c>
      <c r="C106" s="1658"/>
      <c r="D106" s="1067">
        <f>SUM(D82,D105)</f>
        <v>91578000</v>
      </c>
      <c r="E106" s="1127">
        <f>SUM(E82,E105)</f>
        <v>91998000</v>
      </c>
      <c r="F106" s="1859">
        <f t="shared" si="1"/>
        <v>420000</v>
      </c>
      <c r="G106" s="1128">
        <f t="shared" si="4"/>
        <v>4.5862543405621441E-3</v>
      </c>
      <c r="H106" s="1129"/>
    </row>
    <row r="107" spans="1:8">
      <c r="A107" s="1662" t="s">
        <v>68</v>
      </c>
      <c r="B107" s="985" t="s">
        <v>68</v>
      </c>
      <c r="C107" s="848" t="s">
        <v>68</v>
      </c>
      <c r="D107" s="1130"/>
      <c r="E107" s="1095"/>
      <c r="F107" s="1851">
        <f t="shared" si="1"/>
        <v>0</v>
      </c>
      <c r="G107" s="1089"/>
      <c r="H107" s="1088"/>
    </row>
    <row r="108" spans="1:8" ht="17.5" thickBot="1">
      <c r="A108" s="1663"/>
      <c r="B108" s="1659" t="s">
        <v>62</v>
      </c>
      <c r="C108" s="1660"/>
      <c r="D108" s="1067">
        <f>D107</f>
        <v>0</v>
      </c>
      <c r="E108" s="1131">
        <f>E107</f>
        <v>0</v>
      </c>
      <c r="F108" s="1861">
        <f t="shared" si="1"/>
        <v>0</v>
      </c>
      <c r="G108" s="1115"/>
      <c r="H108" s="1132"/>
    </row>
    <row r="109" spans="1:8">
      <c r="A109" s="1680" t="s">
        <v>116</v>
      </c>
      <c r="B109" s="1648" t="s">
        <v>116</v>
      </c>
      <c r="C109" s="845" t="s">
        <v>58</v>
      </c>
      <c r="D109" s="1133"/>
      <c r="E109" s="1134">
        <v>0</v>
      </c>
      <c r="F109" s="1867">
        <f t="shared" si="1"/>
        <v>0</v>
      </c>
      <c r="G109" s="1089"/>
      <c r="H109" s="1135"/>
    </row>
    <row r="110" spans="1:8">
      <c r="A110" s="1680"/>
      <c r="B110" s="1674"/>
      <c r="C110" s="841" t="s">
        <v>59</v>
      </c>
      <c r="D110" s="1136">
        <v>12782803</v>
      </c>
      <c r="E110" s="1095">
        <v>8000</v>
      </c>
      <c r="F110" s="1851">
        <f t="shared" si="1"/>
        <v>-12774803</v>
      </c>
      <c r="G110" s="1089">
        <f>F110/D110*100%</f>
        <v>-0.99937415917307026</v>
      </c>
      <c r="H110" s="1088" t="s">
        <v>343</v>
      </c>
    </row>
    <row r="111" spans="1:8" ht="17.5" thickBot="1">
      <c r="A111" s="1681"/>
      <c r="B111" s="1694" t="s">
        <v>62</v>
      </c>
      <c r="C111" s="1695"/>
      <c r="D111" s="1137">
        <f>SUM(D109:D110)</f>
        <v>12782803</v>
      </c>
      <c r="E111" s="1138">
        <f>SUM(E109:E110)</f>
        <v>8000</v>
      </c>
      <c r="F111" s="1861">
        <f t="shared" si="1"/>
        <v>-12774803</v>
      </c>
      <c r="G111" s="1089">
        <f>F111/D111*100%</f>
        <v>-0.99937415917307026</v>
      </c>
      <c r="H111" s="1132"/>
    </row>
    <row r="112" spans="1:8" ht="17.5" thickBot="1">
      <c r="A112" s="1701" t="s">
        <v>119</v>
      </c>
      <c r="B112" s="1704" t="s">
        <v>32</v>
      </c>
      <c r="C112" s="843" t="s">
        <v>183</v>
      </c>
      <c r="D112" s="1139"/>
      <c r="E112" s="1140">
        <v>0</v>
      </c>
      <c r="F112" s="1862">
        <f t="shared" si="1"/>
        <v>0</v>
      </c>
      <c r="G112" s="1141"/>
      <c r="H112" s="1142"/>
    </row>
    <row r="113" spans="1:8">
      <c r="A113" s="1702"/>
      <c r="B113" s="1705"/>
      <c r="C113" s="841" t="s">
        <v>99</v>
      </c>
      <c r="D113" s="1143"/>
      <c r="E113" s="1144">
        <v>0</v>
      </c>
      <c r="F113" s="1851">
        <f t="shared" si="1"/>
        <v>0</v>
      </c>
      <c r="G113" s="1145"/>
      <c r="H113" s="1146"/>
    </row>
    <row r="114" spans="1:8" ht="17.5" thickBot="1">
      <c r="A114" s="1703"/>
      <c r="B114" s="1694" t="s">
        <v>62</v>
      </c>
      <c r="C114" s="1695"/>
      <c r="D114" s="1106">
        <f>SUM(D112:D113)</f>
        <v>0</v>
      </c>
      <c r="E114" s="1107">
        <f>SUM(E112:E113)</f>
        <v>0</v>
      </c>
      <c r="F114" s="1835">
        <f t="shared" si="1"/>
        <v>0</v>
      </c>
      <c r="G114" s="1147"/>
      <c r="H114" s="1148"/>
    </row>
    <row r="115" spans="1:8">
      <c r="A115" s="1702" t="s">
        <v>15</v>
      </c>
      <c r="B115" s="1797" t="s">
        <v>32</v>
      </c>
      <c r="C115" s="845" t="s">
        <v>109</v>
      </c>
      <c r="D115" s="1143"/>
      <c r="E115" s="1144">
        <v>0</v>
      </c>
      <c r="F115" s="1851">
        <f t="shared" si="1"/>
        <v>0</v>
      </c>
      <c r="G115" s="1149"/>
      <c r="H115" s="1146"/>
    </row>
    <row r="116" spans="1:8">
      <c r="A116" s="1702"/>
      <c r="B116" s="1705"/>
      <c r="C116" s="841" t="s">
        <v>11</v>
      </c>
      <c r="D116" s="1143"/>
      <c r="E116" s="1144">
        <v>0</v>
      </c>
      <c r="F116" s="1868">
        <f t="shared" si="1"/>
        <v>0</v>
      </c>
      <c r="G116" s="1150"/>
      <c r="H116" s="1151"/>
    </row>
    <row r="117" spans="1:8" ht="17.5" thickBot="1">
      <c r="A117" s="1703"/>
      <c r="B117" s="1694" t="s">
        <v>62</v>
      </c>
      <c r="C117" s="1695"/>
      <c r="D117" s="1106">
        <f>SUM(D115:D116)</f>
        <v>0</v>
      </c>
      <c r="E117" s="1107">
        <f>SUM(E115:E116)</f>
        <v>0</v>
      </c>
      <c r="F117" s="1835">
        <f t="shared" ref="F117:F119" si="5">E117-D117</f>
        <v>0</v>
      </c>
      <c r="G117" s="1152"/>
      <c r="H117" s="1153"/>
    </row>
    <row r="118" spans="1:8" ht="17.5" thickBot="1">
      <c r="A118" s="1154" t="s">
        <v>153</v>
      </c>
      <c r="B118" s="1155" t="s">
        <v>153</v>
      </c>
      <c r="C118" s="1156" t="s">
        <v>160</v>
      </c>
      <c r="D118" s="1157"/>
      <c r="E118" s="1158"/>
      <c r="F118" s="1852">
        <f t="shared" si="5"/>
        <v>0</v>
      </c>
      <c r="G118" s="1159">
        <f>IF(ISERR(F118/D118),0,F118/D118)</f>
        <v>0</v>
      </c>
      <c r="H118" s="1160"/>
    </row>
    <row r="119" spans="1:8" ht="18" thickBot="1">
      <c r="A119" s="1798" t="s">
        <v>60</v>
      </c>
      <c r="B119" s="1799"/>
      <c r="C119" s="1800"/>
      <c r="D119" s="1083">
        <f>SUM(D72,D76,D106,D108,D111,D118,D117,D114)</f>
        <v>391574097</v>
      </c>
      <c r="E119" s="1083">
        <f>SUM(E72,E76,E106,E108,E111,E118,E117,E114)</f>
        <v>405093000</v>
      </c>
      <c r="F119" s="1869">
        <f t="shared" si="5"/>
        <v>13518903</v>
      </c>
      <c r="G119" s="1161">
        <f>IF(ISERR(F119/D119),0,F119/D119)</f>
        <v>3.4524507886434581E-2</v>
      </c>
      <c r="H119" s="1085"/>
    </row>
  </sheetData>
  <mergeCells count="66">
    <mergeCell ref="A2:H2"/>
    <mergeCell ref="A3:H4"/>
    <mergeCell ref="A5:H5"/>
    <mergeCell ref="A6:C6"/>
    <mergeCell ref="D6:D7"/>
    <mergeCell ref="E6:E7"/>
    <mergeCell ref="F6:F7"/>
    <mergeCell ref="G6:G7"/>
    <mergeCell ref="H6:H7"/>
    <mergeCell ref="A8:A13"/>
    <mergeCell ref="B8:B12"/>
    <mergeCell ref="B13:C13"/>
    <mergeCell ref="A14:A22"/>
    <mergeCell ref="B14:B21"/>
    <mergeCell ref="B22:C22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41:A45"/>
    <mergeCell ref="B41:B44"/>
    <mergeCell ref="B45:C45"/>
    <mergeCell ref="A46:A48"/>
    <mergeCell ref="B46:B47"/>
    <mergeCell ref="B48:C48"/>
    <mergeCell ref="A49:C49"/>
    <mergeCell ref="A50:H50"/>
    <mergeCell ref="A51:C51"/>
    <mergeCell ref="D51:D52"/>
    <mergeCell ref="E51:E52"/>
    <mergeCell ref="F51:F52"/>
    <mergeCell ref="G51:G52"/>
    <mergeCell ref="H51:H52"/>
    <mergeCell ref="B53:B59"/>
    <mergeCell ref="B60:B63"/>
    <mergeCell ref="B64:B71"/>
    <mergeCell ref="B72:C72"/>
    <mergeCell ref="A73:A76"/>
    <mergeCell ref="B73:B75"/>
    <mergeCell ref="B76:C76"/>
    <mergeCell ref="A77:A106"/>
    <mergeCell ref="B77:B82"/>
    <mergeCell ref="B83:B105"/>
    <mergeCell ref="B106:C106"/>
    <mergeCell ref="A107:A108"/>
    <mergeCell ref="B108:C108"/>
    <mergeCell ref="A115:A117"/>
    <mergeCell ref="B115:B116"/>
    <mergeCell ref="B117:C117"/>
    <mergeCell ref="A119:C119"/>
    <mergeCell ref="A109:A111"/>
    <mergeCell ref="B109:B110"/>
    <mergeCell ref="B111:C111"/>
    <mergeCell ref="A112:A114"/>
    <mergeCell ref="B112:B113"/>
    <mergeCell ref="B114:C114"/>
  </mergeCells>
  <phoneticPr fontId="23" type="noConversion"/>
  <pageMargins left="0.69972223043441772" right="0.69972223043441772" top="0.75" bottom="0.75" header="0.30000001192092896" footer="0.30000001192092896"/>
  <pageSetup paperSize="9" scale="6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"/>
  <sheetViews>
    <sheetView zoomScaleNormal="100" zoomScaleSheetLayoutView="75" workbookViewId="0"/>
  </sheetViews>
  <sheetFormatPr defaultColWidth="8.58203125" defaultRowHeight="17"/>
  <sheetData/>
  <phoneticPr fontId="23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39"/>
  <sheetViews>
    <sheetView zoomScale="70" zoomScaleNormal="70" zoomScaleSheetLayoutView="75" workbookViewId="0">
      <selection activeCell="A3" sqref="A3:I3"/>
    </sheetView>
  </sheetViews>
  <sheetFormatPr defaultColWidth="8.58203125" defaultRowHeight="17"/>
  <cols>
    <col min="1" max="1" width="4.25" style="1" customWidth="1"/>
    <col min="2" max="2" width="14.33203125" style="1" customWidth="1"/>
    <col min="3" max="3" width="13.58203125" style="5" customWidth="1"/>
    <col min="4" max="4" width="27.6640625" style="5" bestFit="1" customWidth="1"/>
    <col min="5" max="5" width="19.25" style="1" customWidth="1"/>
    <col min="6" max="6" width="21.25" style="1" customWidth="1"/>
    <col min="7" max="7" width="19.83203125" style="1" customWidth="1"/>
    <col min="8" max="8" width="11.5" style="1" customWidth="1"/>
    <col min="9" max="9" width="44.33203125" style="1" customWidth="1"/>
  </cols>
  <sheetData>
    <row r="1" spans="1:10">
      <c r="A1" s="1453"/>
      <c r="B1" s="1453"/>
      <c r="C1" s="1453"/>
      <c r="D1" s="1453"/>
      <c r="E1" s="1453"/>
      <c r="F1" s="1453"/>
      <c r="G1" s="1453"/>
      <c r="H1" s="1453"/>
      <c r="I1" s="1453"/>
    </row>
    <row r="2" spans="1:10" ht="30">
      <c r="A2" s="1454" t="s">
        <v>17</v>
      </c>
      <c r="B2" s="1454"/>
      <c r="C2" s="1454"/>
      <c r="D2" s="1454"/>
      <c r="E2" s="1454"/>
      <c r="F2" s="1454"/>
      <c r="G2" s="1454"/>
      <c r="H2" s="1454"/>
      <c r="I2" s="1454"/>
    </row>
    <row r="3" spans="1:10" ht="38.25" customHeight="1">
      <c r="A3" s="1455" t="s">
        <v>429</v>
      </c>
      <c r="B3" s="1455"/>
      <c r="C3" s="1455"/>
      <c r="D3" s="1455"/>
      <c r="E3" s="1455"/>
      <c r="F3" s="1455"/>
      <c r="G3" s="1455"/>
      <c r="H3" s="1455"/>
      <c r="I3" s="1455"/>
    </row>
    <row r="4" spans="1:10" ht="20.25" customHeight="1">
      <c r="A4" s="1456" t="s">
        <v>37</v>
      </c>
      <c r="B4" s="1456"/>
      <c r="C4" s="1456"/>
      <c r="D4" s="1456"/>
      <c r="E4" s="1456"/>
      <c r="F4" s="1456"/>
      <c r="G4" s="1456"/>
      <c r="H4" s="1456"/>
      <c r="I4" s="1456"/>
    </row>
    <row r="5" spans="1:10" ht="20.5">
      <c r="B5" s="1476" t="s">
        <v>47</v>
      </c>
      <c r="C5" s="1476"/>
      <c r="D5" s="1476"/>
      <c r="E5" s="1476"/>
      <c r="F5" s="1476"/>
      <c r="G5" s="1476"/>
      <c r="H5" s="1476"/>
      <c r="I5" s="1476"/>
    </row>
    <row r="6" spans="1:10" ht="17.25" customHeight="1">
      <c r="A6" s="1339" t="s">
        <v>76</v>
      </c>
      <c r="B6" s="1477" t="s">
        <v>121</v>
      </c>
      <c r="C6" s="1478"/>
      <c r="D6" s="1478"/>
      <c r="E6" s="1367" t="s">
        <v>250</v>
      </c>
      <c r="F6" s="1367" t="s">
        <v>8</v>
      </c>
      <c r="G6" s="1367" t="s">
        <v>236</v>
      </c>
      <c r="H6" s="1421" t="s">
        <v>163</v>
      </c>
      <c r="I6" s="1421" t="s">
        <v>147</v>
      </c>
    </row>
    <row r="7" spans="1:10" ht="18" thickBot="1">
      <c r="A7" s="1340"/>
      <c r="B7" s="245" t="s">
        <v>71</v>
      </c>
      <c r="C7" s="66" t="s">
        <v>61</v>
      </c>
      <c r="D7" s="66" t="s">
        <v>73</v>
      </c>
      <c r="E7" s="1368"/>
      <c r="F7" s="1368"/>
      <c r="G7" s="1368"/>
      <c r="H7" s="1422"/>
      <c r="I7" s="1422"/>
    </row>
    <row r="8" spans="1:10">
      <c r="A8" s="1440" t="s">
        <v>230</v>
      </c>
      <c r="B8" s="1526" t="s">
        <v>220</v>
      </c>
      <c r="C8" s="1507" t="s">
        <v>210</v>
      </c>
      <c r="D8" s="337" t="s">
        <v>122</v>
      </c>
      <c r="E8" s="133">
        <f>'1.본부사무국'!D8+'2.서울지부'!D8+'3.부산지부'!D8</f>
        <v>30809327</v>
      </c>
      <c r="F8" s="133">
        <f>'1.본부사무국'!E8+'2.서울지부'!E8+'3.부산지부'!E8</f>
        <v>22608514</v>
      </c>
      <c r="G8" s="319">
        <f>F8-E8</f>
        <v>-8200813</v>
      </c>
      <c r="H8" s="595">
        <f t="shared" ref="H8:H23" si="0">G8/E8*100%</f>
        <v>-0.26617955659985693</v>
      </c>
      <c r="I8" s="339"/>
    </row>
    <row r="9" spans="1:10">
      <c r="A9" s="1440"/>
      <c r="B9" s="1527"/>
      <c r="C9" s="1508"/>
      <c r="D9" s="1248" t="s">
        <v>412</v>
      </c>
      <c r="E9" s="1242">
        <v>32800000</v>
      </c>
      <c r="F9" s="133">
        <v>0</v>
      </c>
      <c r="G9" s="590">
        <f>F9-E9</f>
        <v>-32800000</v>
      </c>
      <c r="H9" s="335">
        <f t="shared" si="0"/>
        <v>-1</v>
      </c>
      <c r="I9" s="1306"/>
      <c r="J9" s="1305"/>
    </row>
    <row r="10" spans="1:10" ht="17.5" thickBot="1">
      <c r="A10" s="1440"/>
      <c r="B10" s="1528"/>
      <c r="C10" s="1529" t="s">
        <v>62</v>
      </c>
      <c r="D10" s="1530"/>
      <c r="E10" s="412">
        <f>SUM(E8:E9)</f>
        <v>63609327</v>
      </c>
      <c r="F10" s="419">
        <f>SUM(F8:F9)</f>
        <v>22608514</v>
      </c>
      <c r="G10" s="419">
        <f>SUM(G8:G9)</f>
        <v>-41000813</v>
      </c>
      <c r="H10" s="318">
        <f t="shared" si="0"/>
        <v>-0.64457234392685836</v>
      </c>
      <c r="I10" s="1307"/>
    </row>
    <row r="11" spans="1:10">
      <c r="A11" s="1501"/>
      <c r="B11" s="1531" t="s">
        <v>170</v>
      </c>
      <c r="C11" s="1534" t="s">
        <v>216</v>
      </c>
      <c r="D11" s="238" t="s">
        <v>120</v>
      </c>
      <c r="E11" s="133">
        <f>'1.본부사무국'!D11+'2.서울지부'!D11+'3.부산지부'!D11</f>
        <v>0</v>
      </c>
      <c r="F11" s="133">
        <f>'1.본부사무국'!E11+'2.서울지부'!E11+'3.부산지부'!E11</f>
        <v>10000000</v>
      </c>
      <c r="G11" s="133">
        <f>'1.본부사무국'!F11+'2.서울지부'!F11+'3.부산지부'!F11</f>
        <v>10000000</v>
      </c>
      <c r="H11" s="320"/>
      <c r="I11" s="340"/>
    </row>
    <row r="12" spans="1:10">
      <c r="A12" s="1501"/>
      <c r="B12" s="1532"/>
      <c r="C12" s="1508"/>
      <c r="D12" s="235" t="s">
        <v>140</v>
      </c>
      <c r="E12" s="133">
        <f>'1.본부사무국'!D12+'2.서울지부'!D12+'3.부산지부'!D12</f>
        <v>30779064</v>
      </c>
      <c r="F12" s="133">
        <f>'1.본부사무국'!E12+'2.서울지부'!E12+'3.부산지부'!E12</f>
        <v>27500000</v>
      </c>
      <c r="G12" s="133">
        <f>'1.본부사무국'!F12+'2.서울지부'!F12+'3.부산지부'!F12</f>
        <v>-3279064</v>
      </c>
      <c r="H12" s="317">
        <f t="shared" si="0"/>
        <v>-0.10653553337424426</v>
      </c>
      <c r="I12" s="137"/>
    </row>
    <row r="13" spans="1:10">
      <c r="A13" s="1501"/>
      <c r="B13" s="1533"/>
      <c r="C13" s="1442" t="s">
        <v>62</v>
      </c>
      <c r="D13" s="1442"/>
      <c r="E13" s="418">
        <f>SUM(E11:E12)</f>
        <v>30779064</v>
      </c>
      <c r="F13" s="418">
        <f>SUM(F11:F12)</f>
        <v>37500000</v>
      </c>
      <c r="G13" s="422">
        <f t="shared" ref="G13:G23" si="1">F13-E13</f>
        <v>6720936</v>
      </c>
      <c r="H13" s="499">
        <f t="shared" si="0"/>
        <v>0.21836063630784874</v>
      </c>
      <c r="I13" s="135"/>
    </row>
    <row r="14" spans="1:10">
      <c r="A14" s="1501"/>
      <c r="B14" s="1436" t="s">
        <v>57</v>
      </c>
      <c r="C14" s="496" t="s">
        <v>57</v>
      </c>
      <c r="D14" s="483" t="s">
        <v>57</v>
      </c>
      <c r="E14" s="133">
        <f>'1.본부사무국'!D14+'2.서울지부'!D14+'3.부산지부'!D14</f>
        <v>1195272000</v>
      </c>
      <c r="F14" s="133">
        <f>'1.본부사무국'!E14+'2.서울지부'!E14+'3.부산지부'!E14</f>
        <v>0</v>
      </c>
      <c r="G14" s="316">
        <f t="shared" si="1"/>
        <v>-1195272000</v>
      </c>
      <c r="H14" s="320">
        <f t="shared" si="0"/>
        <v>-1</v>
      </c>
      <c r="I14" s="1308"/>
    </row>
    <row r="15" spans="1:10">
      <c r="A15" s="1501"/>
      <c r="B15" s="1438"/>
      <c r="C15" s="1505" t="s">
        <v>62</v>
      </c>
      <c r="D15" s="1506"/>
      <c r="E15" s="497">
        <f>E14</f>
        <v>1195272000</v>
      </c>
      <c r="F15" s="497">
        <f>F14</f>
        <v>0</v>
      </c>
      <c r="G15" s="498">
        <f t="shared" si="1"/>
        <v>-1195272000</v>
      </c>
      <c r="H15" s="495">
        <f t="shared" si="0"/>
        <v>-1</v>
      </c>
      <c r="I15" s="1309"/>
    </row>
    <row r="16" spans="1:10">
      <c r="A16" s="1501"/>
      <c r="B16" s="1526" t="s">
        <v>77</v>
      </c>
      <c r="C16" s="1503" t="s">
        <v>77</v>
      </c>
      <c r="D16" s="238" t="s">
        <v>123</v>
      </c>
      <c r="E16" s="133">
        <f>'1.본부사무국'!D16+'2.서울지부'!D16+'3.부산지부'!D16</f>
        <v>9810290</v>
      </c>
      <c r="F16" s="133">
        <f>'1.본부사무국'!E16+'2.서울지부'!E16+'3.부산지부'!E16</f>
        <v>1164060151</v>
      </c>
      <c r="G16" s="319">
        <f t="shared" si="1"/>
        <v>1154249861</v>
      </c>
      <c r="H16" s="595">
        <f t="shared" si="0"/>
        <v>117.65705815016682</v>
      </c>
      <c r="I16" s="1310"/>
    </row>
    <row r="17" spans="1:10">
      <c r="A17" s="1501"/>
      <c r="B17" s="1527"/>
      <c r="C17" s="1504"/>
      <c r="D17" s="237" t="s">
        <v>244</v>
      </c>
      <c r="E17" s="133">
        <f>'1.본부사무국'!D17+'2.서울지부'!D17+'3.부산지부'!D17</f>
        <v>2296924</v>
      </c>
      <c r="F17" s="133">
        <f>'1.본부사무국'!E17+'2.서울지부'!E17+'3.부산지부'!E17</f>
        <v>0</v>
      </c>
      <c r="G17" s="312">
        <f t="shared" si="1"/>
        <v>-2296924</v>
      </c>
      <c r="H17" s="335">
        <f t="shared" si="0"/>
        <v>-1</v>
      </c>
      <c r="I17" s="314"/>
    </row>
    <row r="18" spans="1:10">
      <c r="A18" s="1501"/>
      <c r="B18" s="1535"/>
      <c r="C18" s="1505" t="s">
        <v>62</v>
      </c>
      <c r="D18" s="1506"/>
      <c r="E18" s="418">
        <f>SUM(E16:E17)</f>
        <v>12107214</v>
      </c>
      <c r="F18" s="418">
        <f>SUM(F16:F17)</f>
        <v>1164060151</v>
      </c>
      <c r="G18" s="416">
        <f t="shared" si="1"/>
        <v>1151952937</v>
      </c>
      <c r="H18" s="792">
        <f t="shared" si="0"/>
        <v>95.145996180459022</v>
      </c>
      <c r="I18" s="135"/>
    </row>
    <row r="19" spans="1:10">
      <c r="A19" s="1501"/>
      <c r="B19" s="1518" t="s">
        <v>86</v>
      </c>
      <c r="C19" s="1520" t="s">
        <v>86</v>
      </c>
      <c r="D19" s="423" t="s">
        <v>231</v>
      </c>
      <c r="E19" s="133">
        <f>'1.본부사무국'!D19+'2.서울지부'!D19+'3.부산지부'!D19</f>
        <v>8371841</v>
      </c>
      <c r="F19" s="133">
        <f>'1.본부사무국'!E19+'2.서울지부'!E19+'3.부산지부'!E19</f>
        <v>5204370</v>
      </c>
      <c r="G19" s="425">
        <f t="shared" si="1"/>
        <v>-3167471</v>
      </c>
      <c r="H19" s="318">
        <f t="shared" si="0"/>
        <v>-0.37834820322077306</v>
      </c>
      <c r="I19" s="341"/>
    </row>
    <row r="20" spans="1:10">
      <c r="A20" s="1501"/>
      <c r="B20" s="1519"/>
      <c r="C20" s="1520"/>
      <c r="D20" s="424" t="s">
        <v>10</v>
      </c>
      <c r="E20" s="133">
        <f>'1.본부사무국'!D20+'2.서울지부'!D20+'3.부산지부'!D20</f>
        <v>2529</v>
      </c>
      <c r="F20" s="133">
        <f>'1.본부사무국'!E20+'2.서울지부'!E20+'3.부산지부'!E20</f>
        <v>10</v>
      </c>
      <c r="G20" s="426">
        <f t="shared" si="1"/>
        <v>-2519</v>
      </c>
      <c r="H20" s="317">
        <f t="shared" si="0"/>
        <v>-0.9960458679319889</v>
      </c>
      <c r="I20" s="342"/>
    </row>
    <row r="21" spans="1:10">
      <c r="A21" s="1501"/>
      <c r="B21" s="1519"/>
      <c r="C21" s="1521"/>
      <c r="D21" s="424" t="s">
        <v>207</v>
      </c>
      <c r="E21" s="133">
        <f>'1.본부사무국'!D21+'2.서울지부'!D21+'3.부산지부'!D21</f>
        <v>14746995</v>
      </c>
      <c r="F21" s="133">
        <f>'1.본부사무국'!E21+'2.서울지부'!E21+'3.부산지부'!E21</f>
        <v>2570800</v>
      </c>
      <c r="G21" s="426">
        <f t="shared" si="1"/>
        <v>-12176195</v>
      </c>
      <c r="H21" s="317">
        <f t="shared" si="0"/>
        <v>-0.82567295913506444</v>
      </c>
      <c r="I21" s="314"/>
    </row>
    <row r="22" spans="1:10">
      <c r="A22" s="1501"/>
      <c r="B22" s="1519"/>
      <c r="C22" s="1505" t="s">
        <v>62</v>
      </c>
      <c r="D22" s="1522"/>
      <c r="E22" s="415">
        <f>SUM(E19:E21)</f>
        <v>23121365</v>
      </c>
      <c r="F22" s="415">
        <f>SUM(F19:F21)</f>
        <v>7775180</v>
      </c>
      <c r="G22" s="427">
        <f t="shared" si="1"/>
        <v>-15346185</v>
      </c>
      <c r="H22" s="321">
        <f t="shared" si="0"/>
        <v>-0.66372314091317708</v>
      </c>
      <c r="I22" s="428"/>
    </row>
    <row r="23" spans="1:10">
      <c r="A23" s="1502"/>
      <c r="B23" s="1523" t="s">
        <v>60</v>
      </c>
      <c r="C23" s="1524"/>
      <c r="D23" s="1525"/>
      <c r="E23" s="431">
        <f>SUM(E10,E13,E15,E18,E22)</f>
        <v>1324888970</v>
      </c>
      <c r="F23" s="431">
        <f>F10+F13+F15+F18+F22</f>
        <v>1231943845</v>
      </c>
      <c r="G23" s="429">
        <f t="shared" si="1"/>
        <v>-92945125</v>
      </c>
      <c r="H23" s="430">
        <f t="shared" si="0"/>
        <v>-7.0153142719574457E-2</v>
      </c>
      <c r="I23" s="64"/>
    </row>
    <row r="24" spans="1:10" ht="28.15" customHeight="1">
      <c r="B24" s="1481" t="s">
        <v>44</v>
      </c>
      <c r="C24" s="1481"/>
      <c r="D24" s="1481"/>
      <c r="E24" s="1481"/>
      <c r="F24" s="1481"/>
      <c r="G24" s="1481"/>
      <c r="H24" s="1481"/>
      <c r="I24" s="1481"/>
    </row>
    <row r="25" spans="1:10" ht="17.5" customHeight="1">
      <c r="A25" s="1339" t="s">
        <v>76</v>
      </c>
      <c r="B25" s="1407" t="s">
        <v>75</v>
      </c>
      <c r="C25" s="1408"/>
      <c r="D25" s="1408"/>
      <c r="E25" s="1367" t="s">
        <v>250</v>
      </c>
      <c r="F25" s="1367" t="s">
        <v>8</v>
      </c>
      <c r="G25" s="1367" t="s">
        <v>236</v>
      </c>
      <c r="H25" s="1369" t="s">
        <v>163</v>
      </c>
      <c r="I25" s="1371" t="s">
        <v>147</v>
      </c>
    </row>
    <row r="26" spans="1:10" ht="18" customHeight="1">
      <c r="A26" s="1498"/>
      <c r="B26" s="441" t="s">
        <v>71</v>
      </c>
      <c r="C26" s="442" t="s">
        <v>61</v>
      </c>
      <c r="D26" s="442" t="s">
        <v>73</v>
      </c>
      <c r="E26" s="1511"/>
      <c r="F26" s="1511"/>
      <c r="G26" s="1511"/>
      <c r="H26" s="1512"/>
      <c r="I26" s="1513"/>
    </row>
    <row r="27" spans="1:10" ht="33.65" customHeight="1">
      <c r="A27" s="1457" t="s">
        <v>112</v>
      </c>
      <c r="B27" s="1460" t="s">
        <v>18</v>
      </c>
      <c r="C27" s="406" t="s">
        <v>95</v>
      </c>
      <c r="D27" s="406" t="s">
        <v>95</v>
      </c>
      <c r="E27" s="444">
        <f>'4. 서울Y 봉천종합사회복지관'!D13+'5.울산씨밀레'!D13</f>
        <v>0</v>
      </c>
      <c r="F27" s="444">
        <f>'4. 서울Y 봉천종합사회복지관'!E13+'5.울산씨밀레'!E13</f>
        <v>0</v>
      </c>
      <c r="G27" s="738">
        <f t="shared" ref="G27:G57" si="2">F27-E27</f>
        <v>0</v>
      </c>
      <c r="H27" s="443"/>
      <c r="I27" s="325"/>
      <c r="J27" s="1305"/>
    </row>
    <row r="28" spans="1:10" ht="18" customHeight="1" thickBot="1">
      <c r="A28" s="1458"/>
      <c r="B28" s="1461"/>
      <c r="C28" s="1462" t="s">
        <v>62</v>
      </c>
      <c r="D28" s="1463"/>
      <c r="E28" s="275">
        <f>E27</f>
        <v>0</v>
      </c>
      <c r="F28" s="275">
        <f>F27</f>
        <v>0</v>
      </c>
      <c r="G28" s="739">
        <f t="shared" si="2"/>
        <v>0</v>
      </c>
      <c r="H28" s="276"/>
      <c r="I28" s="326"/>
      <c r="J28" s="1305"/>
    </row>
    <row r="29" spans="1:10" ht="16.5" customHeight="1">
      <c r="A29" s="1458"/>
      <c r="B29" s="1514" t="s">
        <v>126</v>
      </c>
      <c r="C29" s="180" t="s">
        <v>126</v>
      </c>
      <c r="D29" s="180" t="s">
        <v>126</v>
      </c>
      <c r="E29" s="1301">
        <f>'4. 서울Y 봉천종합사회복지관'!D22+'5.울산씨밀레'!D22</f>
        <v>316270000</v>
      </c>
      <c r="F29" s="1301">
        <f>'4. 서울Y 봉천종합사회복지관'!E22+'5.울산씨밀레'!E22</f>
        <v>334480000</v>
      </c>
      <c r="G29" s="42">
        <f t="shared" si="2"/>
        <v>18210000</v>
      </c>
      <c r="H29" s="148">
        <f t="shared" ref="H29:H48" si="3">G29/E29*100%</f>
        <v>5.7577386410345592E-2</v>
      </c>
      <c r="I29" s="43"/>
    </row>
    <row r="30" spans="1:10" ht="18" customHeight="1" thickBot="1">
      <c r="A30" s="1458"/>
      <c r="B30" s="1515"/>
      <c r="C30" s="1516" t="s">
        <v>62</v>
      </c>
      <c r="D30" s="1517"/>
      <c r="E30" s="614">
        <f>E29</f>
        <v>316270000</v>
      </c>
      <c r="F30" s="523">
        <f>F29</f>
        <v>334480000</v>
      </c>
      <c r="G30" s="651">
        <f t="shared" si="2"/>
        <v>18210000</v>
      </c>
      <c r="H30" s="679">
        <f t="shared" si="3"/>
        <v>5.7577386410345592E-2</v>
      </c>
      <c r="I30" s="47"/>
    </row>
    <row r="31" spans="1:10" ht="17.5" customHeight="1">
      <c r="A31" s="1458"/>
      <c r="B31" s="1469" t="s">
        <v>211</v>
      </c>
      <c r="C31" s="1401" t="s">
        <v>211</v>
      </c>
      <c r="D31" s="176" t="s">
        <v>187</v>
      </c>
      <c r="E31" s="1301">
        <f>'4. 서울Y 봉천종합사회복지관'!D23+'5.울산씨밀레'!D23</f>
        <v>342691000</v>
      </c>
      <c r="F31" s="1301">
        <f>'4. 서울Y 봉천종합사회복지관'!E23+'5.울산씨밀레'!E23</f>
        <v>367485000</v>
      </c>
      <c r="G31" s="189">
        <f t="shared" si="2"/>
        <v>24794000</v>
      </c>
      <c r="H31" s="732">
        <f t="shared" si="3"/>
        <v>7.2350893370412409E-2</v>
      </c>
      <c r="I31" s="83"/>
    </row>
    <row r="32" spans="1:10" ht="17.5" customHeight="1">
      <c r="A32" s="1458"/>
      <c r="B32" s="1470"/>
      <c r="C32" s="1402"/>
      <c r="D32" s="199" t="s">
        <v>130</v>
      </c>
      <c r="E32" s="1301">
        <f>'4. 서울Y 봉천종합사회복지관'!D24+'5.울산씨밀레'!D24</f>
        <v>1102656000</v>
      </c>
      <c r="F32" s="1301">
        <f>'4. 서울Y 봉천종합사회복지관'!E24+'5.울산씨밀레'!E24</f>
        <v>1110244000</v>
      </c>
      <c r="G32" s="190">
        <f t="shared" si="2"/>
        <v>7588000</v>
      </c>
      <c r="H32" s="692">
        <f t="shared" si="3"/>
        <v>6.8815659643624121E-3</v>
      </c>
      <c r="I32" s="84"/>
    </row>
    <row r="33" spans="1:10" ht="17.5" customHeight="1">
      <c r="A33" s="1458"/>
      <c r="B33" s="1470"/>
      <c r="C33" s="1402"/>
      <c r="D33" s="199" t="s">
        <v>145</v>
      </c>
      <c r="E33" s="1301">
        <f>'4. 서울Y 봉천종합사회복지관'!D25+'5.울산씨밀레'!D25</f>
        <v>510509000</v>
      </c>
      <c r="F33" s="1301">
        <f>'4. 서울Y 봉천종합사회복지관'!E25+'5.울산씨밀레'!E25</f>
        <v>476424000</v>
      </c>
      <c r="G33" s="611">
        <f t="shared" si="2"/>
        <v>-34085000</v>
      </c>
      <c r="H33" s="692">
        <f t="shared" si="3"/>
        <v>-6.6766697550875692E-2</v>
      </c>
      <c r="I33" s="84"/>
    </row>
    <row r="34" spans="1:10" ht="17.5" customHeight="1">
      <c r="A34" s="1458"/>
      <c r="B34" s="1470"/>
      <c r="C34" s="1380"/>
      <c r="D34" s="199" t="s">
        <v>157</v>
      </c>
      <c r="E34" s="1301">
        <f>'4. 서울Y 봉천종합사회복지관'!D26+'5.울산씨밀레'!D26</f>
        <v>51430000</v>
      </c>
      <c r="F34" s="1301">
        <f>'4. 서울Y 봉천종합사회복지관'!E26+'5.울산씨밀레'!E26</f>
        <v>52430000</v>
      </c>
      <c r="G34" s="611">
        <f t="shared" si="2"/>
        <v>1000000</v>
      </c>
      <c r="H34" s="692">
        <f t="shared" si="3"/>
        <v>1.9443904335990667E-2</v>
      </c>
      <c r="I34" s="84"/>
    </row>
    <row r="35" spans="1:10" ht="18" customHeight="1" thickBot="1">
      <c r="A35" s="1458"/>
      <c r="B35" s="1471"/>
      <c r="C35" s="1464" t="s">
        <v>62</v>
      </c>
      <c r="D35" s="1499"/>
      <c r="E35" s="731">
        <f>SUM(E31:E34)</f>
        <v>2007286000</v>
      </c>
      <c r="F35" s="731">
        <f>SUM(F31:F34)</f>
        <v>2006583000</v>
      </c>
      <c r="G35" s="754">
        <f t="shared" si="2"/>
        <v>-703000</v>
      </c>
      <c r="H35" s="693">
        <f t="shared" si="3"/>
        <v>-3.5022413348172605E-4</v>
      </c>
      <c r="I35" s="85"/>
    </row>
    <row r="36" spans="1:10" ht="17.5" customHeight="1">
      <c r="A36" s="1458"/>
      <c r="B36" s="1500" t="s">
        <v>170</v>
      </c>
      <c r="C36" s="1416" t="s">
        <v>170</v>
      </c>
      <c r="D36" s="435" t="s">
        <v>120</v>
      </c>
      <c r="E36" s="444">
        <f>'4. 서울Y 봉천종합사회복지관'!D28+'5.울산씨밀레'!D28</f>
        <v>218385000</v>
      </c>
      <c r="F36" s="444">
        <f>'4. 서울Y 봉천종합사회복지관'!E28+'5.울산씨밀레'!E28</f>
        <v>230900000</v>
      </c>
      <c r="G36" s="49">
        <f t="shared" si="2"/>
        <v>12515000</v>
      </c>
      <c r="H36" s="436">
        <f t="shared" si="3"/>
        <v>5.7307049476841357E-2</v>
      </c>
      <c r="I36" s="437"/>
    </row>
    <row r="37" spans="1:10" ht="17.5" customHeight="1">
      <c r="A37" s="1458"/>
      <c r="B37" s="1419"/>
      <c r="C37" s="1381"/>
      <c r="D37" s="177" t="s">
        <v>140</v>
      </c>
      <c r="E37" s="444">
        <f>'4. 서울Y 봉천종합사회복지관'!D29+'5.울산씨밀레'!D29</f>
        <v>22500000</v>
      </c>
      <c r="F37" s="444">
        <f>'4. 서울Y 봉천종합사회복지관'!E29+'5.울산씨밀레'!E29</f>
        <v>22500000</v>
      </c>
      <c r="G37" s="81">
        <f t="shared" si="2"/>
        <v>0</v>
      </c>
      <c r="H37" s="148">
        <f t="shared" si="3"/>
        <v>0</v>
      </c>
      <c r="I37" s="43"/>
    </row>
    <row r="38" spans="1:10" ht="18" customHeight="1" thickBot="1">
      <c r="A38" s="1458"/>
      <c r="B38" s="1420"/>
      <c r="C38" s="1475" t="s">
        <v>62</v>
      </c>
      <c r="D38" s="1475"/>
      <c r="E38" s="542">
        <f>SUM(E36:E37)</f>
        <v>240885000</v>
      </c>
      <c r="F38" s="542">
        <f>SUM(F36:F37)</f>
        <v>253400000</v>
      </c>
      <c r="G38" s="619">
        <f t="shared" si="2"/>
        <v>12515000</v>
      </c>
      <c r="H38" s="543">
        <f t="shared" si="3"/>
        <v>5.195425202897648E-2</v>
      </c>
      <c r="I38" s="48"/>
    </row>
    <row r="39" spans="1:10" ht="17.5" customHeight="1">
      <c r="A39" s="1458"/>
      <c r="B39" s="1472" t="s">
        <v>192</v>
      </c>
      <c r="C39" s="1401" t="s">
        <v>192</v>
      </c>
      <c r="D39" s="176" t="s">
        <v>96</v>
      </c>
      <c r="E39" s="444">
        <f>'4. 서울Y 봉천종합사회복지관'!D31+'5.울산씨밀레'!D31</f>
        <v>0</v>
      </c>
      <c r="F39" s="444">
        <f>'4. 서울Y 봉천종합사회복지관'!E31+'5.울산씨밀레'!E31</f>
        <v>0</v>
      </c>
      <c r="G39" s="73">
        <f t="shared" si="2"/>
        <v>0</v>
      </c>
      <c r="H39" s="438"/>
      <c r="I39" s="83"/>
    </row>
    <row r="40" spans="1:10" ht="17.5" customHeight="1">
      <c r="A40" s="1458"/>
      <c r="B40" s="1473"/>
      <c r="C40" s="1380"/>
      <c r="D40" s="406" t="s">
        <v>144</v>
      </c>
      <c r="E40" s="444">
        <f>'4. 서울Y 봉천종합사회복지관'!D32+'5.울산씨밀레'!D32</f>
        <v>0</v>
      </c>
      <c r="F40" s="444">
        <f>'4. 서울Y 봉천종합사회복지관'!E32+'5.울산씨밀레'!E32</f>
        <v>0</v>
      </c>
      <c r="G40" s="73">
        <f t="shared" si="2"/>
        <v>0</v>
      </c>
      <c r="H40" s="264"/>
      <c r="I40" s="87"/>
      <c r="J40" s="1305"/>
    </row>
    <row r="41" spans="1:10" ht="18" customHeight="1">
      <c r="A41" s="1458"/>
      <c r="B41" s="1474"/>
      <c r="C41" s="1475" t="s">
        <v>62</v>
      </c>
      <c r="D41" s="1475"/>
      <c r="E41" s="522">
        <f>SUM(E39:E40)</f>
        <v>0</v>
      </c>
      <c r="F41" s="522">
        <f>SUM(F39:F40)</f>
        <v>0</v>
      </c>
      <c r="G41" s="522">
        <f t="shared" si="2"/>
        <v>0</v>
      </c>
      <c r="H41" s="733"/>
      <c r="I41" s="85"/>
      <c r="J41" s="1305"/>
    </row>
    <row r="42" spans="1:10" ht="17.5" customHeight="1">
      <c r="A42" s="1458"/>
      <c r="B42" s="1396" t="s">
        <v>57</v>
      </c>
      <c r="C42" s="1402" t="s">
        <v>57</v>
      </c>
      <c r="D42" s="409" t="s">
        <v>142</v>
      </c>
      <c r="E42" s="444">
        <f>'4. 서울Y 봉천종합사회복지관'!D34+'5.울산씨밀레'!D34</f>
        <v>10000000</v>
      </c>
      <c r="F42" s="444">
        <f>'4. 서울Y 봉천종합사회복지관'!E34+'5.울산씨밀레'!E34</f>
        <v>24000000</v>
      </c>
      <c r="G42" s="73">
        <f t="shared" si="2"/>
        <v>14000000</v>
      </c>
      <c r="H42" s="434">
        <f t="shared" si="3"/>
        <v>1.4</v>
      </c>
      <c r="I42" s="702"/>
    </row>
    <row r="43" spans="1:10" ht="17.5" customHeight="1">
      <c r="A43" s="1458"/>
      <c r="B43" s="1396"/>
      <c r="C43" s="1402"/>
      <c r="D43" s="648" t="s">
        <v>103</v>
      </c>
      <c r="E43" s="444">
        <f>'4. 서울Y 봉천종합사회복지관'!D35+'5.울산씨밀레'!D35</f>
        <v>0</v>
      </c>
      <c r="F43" s="444">
        <f>'4. 서울Y 봉천종합사회복지관'!E35+'5.울산씨밀레'!E35</f>
        <v>0</v>
      </c>
      <c r="G43" s="73">
        <f t="shared" si="2"/>
        <v>0</v>
      </c>
      <c r="H43" s="434"/>
      <c r="I43" s="1311"/>
      <c r="J43" s="1305"/>
    </row>
    <row r="44" spans="1:10" ht="17.5" customHeight="1">
      <c r="A44" s="1458"/>
      <c r="B44" s="1396"/>
      <c r="C44" s="1380"/>
      <c r="D44" s="410" t="s">
        <v>218</v>
      </c>
      <c r="E44" s="444">
        <f>'4. 서울Y 봉천종합사회복지관'!D36+'5.울산씨밀레'!D36</f>
        <v>0</v>
      </c>
      <c r="F44" s="444">
        <f>'4. 서울Y 봉천종합사회복지관'!E36+'5.울산씨밀레'!E36</f>
        <v>0</v>
      </c>
      <c r="G44" s="73">
        <f t="shared" si="2"/>
        <v>0</v>
      </c>
      <c r="H44" s="434"/>
      <c r="I44" s="87"/>
      <c r="J44" s="1305"/>
    </row>
    <row r="45" spans="1:10" ht="18" customHeight="1" thickBot="1">
      <c r="A45" s="1458"/>
      <c r="B45" s="1397"/>
      <c r="C45" s="1509" t="s">
        <v>62</v>
      </c>
      <c r="D45" s="1510"/>
      <c r="E45" s="653">
        <f>SUM(E42:E44)</f>
        <v>10000000</v>
      </c>
      <c r="F45" s="653">
        <f>SUM(F42:F44)</f>
        <v>24000000</v>
      </c>
      <c r="G45" s="588">
        <f t="shared" si="2"/>
        <v>14000000</v>
      </c>
      <c r="H45" s="734">
        <f t="shared" si="3"/>
        <v>1.4</v>
      </c>
      <c r="I45" s="48"/>
    </row>
    <row r="46" spans="1:10" ht="17.5" customHeight="1">
      <c r="A46" s="1458"/>
      <c r="B46" s="1395" t="s">
        <v>77</v>
      </c>
      <c r="C46" s="1401" t="s">
        <v>77</v>
      </c>
      <c r="D46" s="178" t="s">
        <v>123</v>
      </c>
      <c r="E46" s="444">
        <f>'4. 서울Y 봉천종합사회복지관'!D38+'5.울산씨밀레'!D38</f>
        <v>121296454</v>
      </c>
      <c r="F46" s="444">
        <f>'4. 서울Y 봉천종합사회복지관'!E38+'5.울산씨밀레'!E38</f>
        <v>120000000</v>
      </c>
      <c r="G46" s="737">
        <f t="shared" si="2"/>
        <v>-1296454</v>
      </c>
      <c r="H46" s="148">
        <f t="shared" si="3"/>
        <v>-1.0688309157001407E-2</v>
      </c>
      <c r="I46" s="78"/>
    </row>
    <row r="47" spans="1:10" ht="17.5">
      <c r="A47" s="1458"/>
      <c r="B47" s="1396"/>
      <c r="C47" s="1380"/>
      <c r="D47" s="410" t="s">
        <v>244</v>
      </c>
      <c r="E47" s="444">
        <f>'4. 서울Y 봉천종합사회복지관'!D39+'5.울산씨밀레'!D39</f>
        <v>43806017</v>
      </c>
      <c r="F47" s="444">
        <f>'4. 서울Y 봉천종합사회복지관'!E39+'5.울산씨밀레'!E39</f>
        <v>36600000</v>
      </c>
      <c r="G47" s="41">
        <f t="shared" si="2"/>
        <v>-7206017</v>
      </c>
      <c r="H47" s="148">
        <f t="shared" si="3"/>
        <v>-0.16449833820773982</v>
      </c>
      <c r="I47" s="44"/>
    </row>
    <row r="48" spans="1:10" ht="18" customHeight="1" thickBot="1">
      <c r="A48" s="1458"/>
      <c r="B48" s="1397"/>
      <c r="C48" s="1479" t="s">
        <v>62</v>
      </c>
      <c r="D48" s="1480"/>
      <c r="E48" s="542">
        <f>SUM(E46:E47)</f>
        <v>165102471</v>
      </c>
      <c r="F48" s="788">
        <f>SUM(F46:F47)</f>
        <v>156600000</v>
      </c>
      <c r="G48" s="619">
        <f t="shared" si="2"/>
        <v>-8502471</v>
      </c>
      <c r="H48" s="575">
        <f t="shared" si="3"/>
        <v>-5.1498145051990164E-2</v>
      </c>
      <c r="I48" s="48"/>
    </row>
    <row r="49" spans="1:9" ht="17.5" customHeight="1">
      <c r="A49" s="1458"/>
      <c r="B49" s="1395" t="s">
        <v>86</v>
      </c>
      <c r="C49" s="1416" t="s">
        <v>86</v>
      </c>
      <c r="D49" s="176" t="s">
        <v>204</v>
      </c>
      <c r="E49" s="444">
        <f>'4. 서울Y 봉천종합사회복지관'!D41+'5.울산씨밀레'!D41</f>
        <v>0</v>
      </c>
      <c r="F49" s="444">
        <f>'4. 서울Y 봉천종합사회복지관'!E41+'5.울산씨밀레'!E41</f>
        <v>0</v>
      </c>
      <c r="G49" s="727">
        <f t="shared" si="2"/>
        <v>0</v>
      </c>
      <c r="H49" s="438"/>
      <c r="I49" s="83"/>
    </row>
    <row r="50" spans="1:9" ht="17.5" customHeight="1">
      <c r="A50" s="1458"/>
      <c r="B50" s="1396"/>
      <c r="C50" s="1380"/>
      <c r="D50" s="641" t="s">
        <v>231</v>
      </c>
      <c r="E50" s="444">
        <f>'4. 서울Y 봉천종합사회복지관'!D42+'5.울산씨밀레'!D42</f>
        <v>430626</v>
      </c>
      <c r="F50" s="444">
        <f>'4. 서울Y 봉천종합사회복지관'!E42+'5.울산씨밀레'!E42</f>
        <v>430000</v>
      </c>
      <c r="G50" s="755">
        <f t="shared" si="2"/>
        <v>-626</v>
      </c>
      <c r="H50" s="264">
        <f t="shared" ref="H50:H57" si="4">G50/E50*100%</f>
        <v>-1.4536976401796455E-3</v>
      </c>
      <c r="I50" s="283"/>
    </row>
    <row r="51" spans="1:9" ht="17.5" customHeight="1">
      <c r="A51" s="1458"/>
      <c r="B51" s="1396"/>
      <c r="C51" s="1380"/>
      <c r="D51" s="406" t="s">
        <v>181</v>
      </c>
      <c r="E51" s="444">
        <f>'4. 서울Y 봉천종합사회복지관'!D43+'5.울산씨밀레'!D43</f>
        <v>0</v>
      </c>
      <c r="F51" s="444">
        <f>'4. 서울Y 봉천종합사회복지관'!E43+'5.울산씨밀레'!E43</f>
        <v>0</v>
      </c>
      <c r="G51" s="257">
        <f t="shared" si="2"/>
        <v>0</v>
      </c>
      <c r="H51" s="268"/>
      <c r="I51" s="283"/>
    </row>
    <row r="52" spans="1:9" ht="17.5" customHeight="1">
      <c r="A52" s="1458"/>
      <c r="B52" s="1396"/>
      <c r="C52" s="1381"/>
      <c r="D52" s="406" t="s">
        <v>207</v>
      </c>
      <c r="E52" s="444">
        <f>'4. 서울Y 봉천종합사회복지관'!D44+'5.울산씨밀레'!D44</f>
        <v>31600000</v>
      </c>
      <c r="F52" s="444">
        <f>'4. 서울Y 봉천종합사회복지관'!E44+'5.울산씨밀레'!E44</f>
        <v>22600000</v>
      </c>
      <c r="G52" s="784">
        <f t="shared" si="2"/>
        <v>-9000000</v>
      </c>
      <c r="H52" s="264">
        <f t="shared" si="4"/>
        <v>-0.2848101265822785</v>
      </c>
      <c r="I52" s="84"/>
    </row>
    <row r="53" spans="1:9" ht="17.5" customHeight="1">
      <c r="A53" s="1458"/>
      <c r="B53" s="1397"/>
      <c r="C53" s="1464" t="s">
        <v>62</v>
      </c>
      <c r="D53" s="1465"/>
      <c r="E53" s="522">
        <f>SUM(E49:E52)</f>
        <v>32030626</v>
      </c>
      <c r="F53" s="522">
        <f>SUM(F49:F52)</f>
        <v>23030000</v>
      </c>
      <c r="G53" s="579">
        <f t="shared" si="2"/>
        <v>-9000626</v>
      </c>
      <c r="H53" s="676">
        <f t="shared" si="4"/>
        <v>-0.28100062733709918</v>
      </c>
      <c r="I53" s="329"/>
    </row>
    <row r="54" spans="1:9" ht="17.5" customHeight="1">
      <c r="A54" s="1458"/>
      <c r="B54" s="1466" t="s">
        <v>119</v>
      </c>
      <c r="C54" s="1381" t="s">
        <v>25</v>
      </c>
      <c r="D54" s="406" t="s">
        <v>183</v>
      </c>
      <c r="E54" s="444">
        <f>'4. 서울Y 봉천종합사회복지관'!D46+'5.울산씨밀레'!D46</f>
        <v>0</v>
      </c>
      <c r="F54" s="444">
        <f>'4. 서울Y 봉천종합사회복지관'!E46+'5.울산씨밀레'!E46</f>
        <v>0</v>
      </c>
      <c r="G54" s="448">
        <f t="shared" si="2"/>
        <v>0</v>
      </c>
      <c r="H54" s="268"/>
      <c r="I54" s="449"/>
    </row>
    <row r="55" spans="1:9" ht="17.5" customHeight="1">
      <c r="A55" s="1458"/>
      <c r="B55" s="1467"/>
      <c r="C55" s="1381"/>
      <c r="D55" s="406" t="s">
        <v>99</v>
      </c>
      <c r="E55" s="444">
        <f>'4. 서울Y 봉천종합사회복지관'!D47+'5.울산씨밀레'!D47</f>
        <v>0</v>
      </c>
      <c r="F55" s="444">
        <f>'4. 서울Y 봉천종합사회복지관'!E47+'5.울산씨밀레'!E47</f>
        <v>0</v>
      </c>
      <c r="G55" s="448">
        <f t="shared" si="2"/>
        <v>0</v>
      </c>
      <c r="H55" s="264"/>
      <c r="I55" s="446"/>
    </row>
    <row r="56" spans="1:9" ht="18" customHeight="1" thickBot="1">
      <c r="A56" s="1458"/>
      <c r="B56" s="1468"/>
      <c r="C56" s="1494" t="s">
        <v>62</v>
      </c>
      <c r="D56" s="1494"/>
      <c r="E56" s="735">
        <f>SUM(E54:E55)</f>
        <v>0</v>
      </c>
      <c r="F56" s="735">
        <f>SUM(F54:F55)</f>
        <v>0</v>
      </c>
      <c r="G56" s="736">
        <f t="shared" si="2"/>
        <v>0</v>
      </c>
      <c r="H56" s="676"/>
      <c r="I56" s="153"/>
    </row>
    <row r="57" spans="1:9" ht="21.5" customHeight="1" thickBot="1">
      <c r="A57" s="1459"/>
      <c r="B57" s="1495" t="s">
        <v>60</v>
      </c>
      <c r="C57" s="1496"/>
      <c r="D57" s="1497"/>
      <c r="E57" s="331">
        <f>SUM(E28+E30+E35+E38+E41+E45+E48+E53+E56)</f>
        <v>2771574097</v>
      </c>
      <c r="F57" s="331">
        <f>SUM(F28+F30+F35+F38+F41+F45+F48+F53+F56)</f>
        <v>2798093000</v>
      </c>
      <c r="G57" s="623">
        <f t="shared" si="2"/>
        <v>26518903</v>
      </c>
      <c r="H57" s="730">
        <f t="shared" si="4"/>
        <v>9.5681739227915716E-3</v>
      </c>
      <c r="I57" s="82"/>
    </row>
    <row r="58" spans="1:9" ht="20.5" hidden="1">
      <c r="B58" s="1481" t="s">
        <v>42</v>
      </c>
      <c r="C58" s="1481"/>
      <c r="D58" s="1481"/>
      <c r="E58" s="1481"/>
      <c r="F58" s="1481"/>
      <c r="G58" s="1481"/>
      <c r="H58" s="1481"/>
      <c r="I58" s="1481"/>
    </row>
    <row r="59" spans="1:9" ht="17.5" hidden="1" customHeight="1">
      <c r="A59" s="1339" t="s">
        <v>76</v>
      </c>
      <c r="B59" s="1407" t="s">
        <v>75</v>
      </c>
      <c r="C59" s="1408"/>
      <c r="D59" s="1408"/>
      <c r="E59" s="1367" t="s">
        <v>12</v>
      </c>
      <c r="F59" s="1367" t="s">
        <v>34</v>
      </c>
      <c r="G59" s="1367" t="s">
        <v>236</v>
      </c>
      <c r="H59" s="1369" t="s">
        <v>163</v>
      </c>
      <c r="I59" s="1371" t="s">
        <v>147</v>
      </c>
    </row>
    <row r="60" spans="1:9" ht="18" hidden="1" customHeight="1">
      <c r="A60" s="1340"/>
      <c r="B60" s="88" t="s">
        <v>71</v>
      </c>
      <c r="C60" s="154" t="s">
        <v>61</v>
      </c>
      <c r="D60" s="154" t="s">
        <v>73</v>
      </c>
      <c r="E60" s="1368"/>
      <c r="F60" s="1368"/>
      <c r="G60" s="1368"/>
      <c r="H60" s="1370"/>
      <c r="I60" s="1372"/>
    </row>
    <row r="61" spans="1:9" ht="16.5" hidden="1" customHeight="1">
      <c r="A61" s="1342" t="s">
        <v>19</v>
      </c>
      <c r="B61" s="1483" t="s">
        <v>66</v>
      </c>
      <c r="C61" s="1485" t="s">
        <v>66</v>
      </c>
      <c r="D61" s="344" t="s">
        <v>154</v>
      </c>
      <c r="E61" s="131">
        <f>'7. 강서구어린이집'!D8</f>
        <v>0</v>
      </c>
      <c r="F61" s="131">
        <f>'7. 강서구어린이집'!F8</f>
        <v>0</v>
      </c>
      <c r="G61" s="132">
        <f t="shared" ref="G61:G82" si="5">F61-E61</f>
        <v>0</v>
      </c>
      <c r="H61" s="345" t="e">
        <f t="shared" ref="H61:H84" si="6">G61/E61*100%</f>
        <v>#DIV/0!</v>
      </c>
      <c r="I61" s="346"/>
    </row>
    <row r="62" spans="1:9" hidden="1">
      <c r="A62" s="1342"/>
      <c r="B62" s="1484"/>
      <c r="C62" s="1486"/>
      <c r="D62" s="198" t="s">
        <v>196</v>
      </c>
      <c r="E62" s="131">
        <f>'7. 강서구어린이집'!D9</f>
        <v>0</v>
      </c>
      <c r="F62" s="131">
        <f>'7. 강서구어린이집'!F9</f>
        <v>0</v>
      </c>
      <c r="G62" s="242">
        <f t="shared" si="5"/>
        <v>0</v>
      </c>
      <c r="H62" s="345" t="e">
        <f t="shared" si="6"/>
        <v>#DIV/0!</v>
      </c>
      <c r="I62" s="67"/>
    </row>
    <row r="63" spans="1:9" hidden="1">
      <c r="A63" s="1342"/>
      <c r="B63" s="458"/>
      <c r="C63" s="1443" t="s">
        <v>62</v>
      </c>
      <c r="D63" s="1444"/>
      <c r="E63" s="459">
        <f>SUM(E61:E62)</f>
        <v>0</v>
      </c>
      <c r="F63" s="459">
        <f>SUM(F61:F62)</f>
        <v>0</v>
      </c>
      <c r="G63" s="243">
        <f t="shared" si="5"/>
        <v>0</v>
      </c>
      <c r="H63" s="343" t="e">
        <f t="shared" si="6"/>
        <v>#DIV/0!</v>
      </c>
      <c r="I63" s="460"/>
    </row>
    <row r="64" spans="1:9" ht="32" hidden="1">
      <c r="A64" s="1342"/>
      <c r="B64" s="1447" t="s">
        <v>190</v>
      </c>
      <c r="C64" s="465" t="s">
        <v>118</v>
      </c>
      <c r="D64" s="466" t="s">
        <v>162</v>
      </c>
      <c r="E64" s="467">
        <f>'7. 강서구어린이집'!D11</f>
        <v>0</v>
      </c>
      <c r="F64" s="467">
        <f>'7. 강서구어린이집'!F11</f>
        <v>0</v>
      </c>
      <c r="G64" s="468">
        <f t="shared" si="5"/>
        <v>0</v>
      </c>
      <c r="H64" s="469" t="e">
        <f t="shared" si="6"/>
        <v>#DIV/0!</v>
      </c>
      <c r="I64" s="470"/>
    </row>
    <row r="65" spans="1:9" hidden="1">
      <c r="A65" s="1342"/>
      <c r="B65" s="1448"/>
      <c r="C65" s="408" t="s">
        <v>172</v>
      </c>
      <c r="D65" s="198" t="s">
        <v>172</v>
      </c>
      <c r="E65" s="241">
        <f>'7. 강서구어린이집'!D12</f>
        <v>0</v>
      </c>
      <c r="F65" s="241">
        <f>'7. 강서구어린이집'!F12</f>
        <v>0</v>
      </c>
      <c r="G65" s="242">
        <f t="shared" si="5"/>
        <v>0</v>
      </c>
      <c r="H65" s="345" t="e">
        <f t="shared" si="6"/>
        <v>#DIV/0!</v>
      </c>
      <c r="I65" s="67"/>
    </row>
    <row r="66" spans="1:9" hidden="1">
      <c r="A66" s="1342"/>
      <c r="B66" s="1449"/>
      <c r="C66" s="1445" t="s">
        <v>62</v>
      </c>
      <c r="D66" s="1446"/>
      <c r="E66" s="459">
        <f>SUM(E64:E65)</f>
        <v>0</v>
      </c>
      <c r="F66" s="459">
        <f>SUM(F64:F65)</f>
        <v>0</v>
      </c>
      <c r="G66" s="243">
        <f t="shared" si="5"/>
        <v>0</v>
      </c>
      <c r="H66" s="464" t="e">
        <f t="shared" si="6"/>
        <v>#DIV/0!</v>
      </c>
      <c r="I66" s="460"/>
    </row>
    <row r="67" spans="1:9" hidden="1">
      <c r="A67" s="1342"/>
      <c r="B67" s="1487" t="s">
        <v>193</v>
      </c>
      <c r="C67" s="463" t="s">
        <v>138</v>
      </c>
      <c r="D67" s="344" t="s">
        <v>138</v>
      </c>
      <c r="E67" s="131">
        <f>'7. 강서구어린이집'!D15</f>
        <v>0</v>
      </c>
      <c r="F67" s="131">
        <f>'7. 강서구어린이집'!F15</f>
        <v>0</v>
      </c>
      <c r="G67" s="132">
        <f t="shared" si="5"/>
        <v>0</v>
      </c>
      <c r="H67" s="345" t="e">
        <f t="shared" si="6"/>
        <v>#DIV/0!</v>
      </c>
      <c r="I67" s="346"/>
    </row>
    <row r="68" spans="1:9" hidden="1">
      <c r="A68" s="1342"/>
      <c r="B68" s="1488"/>
      <c r="C68" s="1490" t="s">
        <v>226</v>
      </c>
      <c r="D68" s="198" t="s">
        <v>151</v>
      </c>
      <c r="E68" s="241">
        <f>'7. 강서구어린이집'!D16</f>
        <v>0</v>
      </c>
      <c r="F68" s="241">
        <f>'7. 강서구어린이집'!F16</f>
        <v>0</v>
      </c>
      <c r="G68" s="242">
        <f t="shared" si="5"/>
        <v>0</v>
      </c>
      <c r="H68" s="345" t="e">
        <f t="shared" si="6"/>
        <v>#DIV/0!</v>
      </c>
      <c r="I68" s="67"/>
    </row>
    <row r="69" spans="1:9" hidden="1">
      <c r="A69" s="1342"/>
      <c r="B69" s="1488"/>
      <c r="C69" s="1491"/>
      <c r="D69" s="198" t="s">
        <v>143</v>
      </c>
      <c r="E69" s="241">
        <f>'7. 강서구어린이집'!D17</f>
        <v>0</v>
      </c>
      <c r="F69" s="241">
        <f>'7. 강서구어린이집'!F17</f>
        <v>0</v>
      </c>
      <c r="G69" s="242">
        <f t="shared" si="5"/>
        <v>0</v>
      </c>
      <c r="H69" s="345" t="e">
        <f t="shared" si="6"/>
        <v>#DIV/0!</v>
      </c>
      <c r="I69" s="67"/>
    </row>
    <row r="70" spans="1:9" hidden="1">
      <c r="A70" s="1342"/>
      <c r="B70" s="1488"/>
      <c r="C70" s="1491"/>
      <c r="D70" s="198" t="s">
        <v>155</v>
      </c>
      <c r="E70" s="241">
        <f>'7. 강서구어린이집'!D18</f>
        <v>0</v>
      </c>
      <c r="F70" s="241">
        <f>'7. 강서구어린이집'!F18</f>
        <v>0</v>
      </c>
      <c r="G70" s="242">
        <f t="shared" si="5"/>
        <v>0</v>
      </c>
      <c r="H70" s="345" t="e">
        <f t="shared" si="6"/>
        <v>#DIV/0!</v>
      </c>
      <c r="I70" s="67"/>
    </row>
    <row r="71" spans="1:9" hidden="1">
      <c r="A71" s="1342"/>
      <c r="B71" s="1489"/>
      <c r="C71" s="1450" t="s">
        <v>62</v>
      </c>
      <c r="D71" s="1451"/>
      <c r="E71" s="459">
        <f>SUM(E67:E70)</f>
        <v>0</v>
      </c>
      <c r="F71" s="459">
        <f>SUM(F67:F70)</f>
        <v>0</v>
      </c>
      <c r="G71" s="243">
        <f t="shared" si="5"/>
        <v>0</v>
      </c>
      <c r="H71" s="464" t="e">
        <f t="shared" si="6"/>
        <v>#DIV/0!</v>
      </c>
      <c r="I71" s="460"/>
    </row>
    <row r="72" spans="1:9" hidden="1">
      <c r="A72" s="1342"/>
      <c r="B72" s="462" t="s">
        <v>57</v>
      </c>
      <c r="C72" s="463" t="s">
        <v>57</v>
      </c>
      <c r="D72" s="344" t="s">
        <v>57</v>
      </c>
      <c r="E72" s="131">
        <f>'7. 강서구어린이집'!D21</f>
        <v>0</v>
      </c>
      <c r="F72" s="131">
        <f>'7. 강서구어린이집'!F21</f>
        <v>0</v>
      </c>
      <c r="G72" s="132">
        <f t="shared" si="5"/>
        <v>0</v>
      </c>
      <c r="H72" s="345" t="e">
        <f t="shared" si="6"/>
        <v>#DIV/0!</v>
      </c>
      <c r="I72" s="346"/>
    </row>
    <row r="73" spans="1:9" hidden="1">
      <c r="A73" s="1342"/>
      <c r="B73" s="480"/>
      <c r="C73" s="1445" t="s">
        <v>62</v>
      </c>
      <c r="D73" s="1446"/>
      <c r="E73" s="459">
        <f>'7. 강서구어린이집'!D22</f>
        <v>0</v>
      </c>
      <c r="F73" s="459">
        <f>'7. 강서구어린이집'!F22</f>
        <v>0</v>
      </c>
      <c r="G73" s="243">
        <f t="shared" si="5"/>
        <v>0</v>
      </c>
      <c r="H73" s="343" t="e">
        <f t="shared" si="6"/>
        <v>#DIV/0!</v>
      </c>
      <c r="I73" s="460"/>
    </row>
    <row r="74" spans="1:9" hidden="1">
      <c r="A74" s="1342"/>
      <c r="B74" s="479" t="s">
        <v>82</v>
      </c>
      <c r="C74" s="463" t="s">
        <v>82</v>
      </c>
      <c r="D74" s="344" t="s">
        <v>164</v>
      </c>
      <c r="E74" s="131">
        <f>'7. 강서구어린이집'!D23</f>
        <v>0</v>
      </c>
      <c r="F74" s="131">
        <f>'7. 강서구어린이집'!F23</f>
        <v>0</v>
      </c>
      <c r="G74" s="132">
        <f t="shared" si="5"/>
        <v>0</v>
      </c>
      <c r="H74" s="345" t="e">
        <f t="shared" si="6"/>
        <v>#DIV/0!</v>
      </c>
      <c r="I74" s="346"/>
    </row>
    <row r="75" spans="1:9" hidden="1">
      <c r="A75" s="1342"/>
      <c r="B75" s="481"/>
      <c r="C75" s="1445" t="s">
        <v>62</v>
      </c>
      <c r="D75" s="1446"/>
      <c r="E75" s="459">
        <f>'7. 강서구어린이집'!D26</f>
        <v>0</v>
      </c>
      <c r="F75" s="459">
        <f>'7. 강서구어린이집'!F26</f>
        <v>0</v>
      </c>
      <c r="G75" s="243">
        <f t="shared" si="5"/>
        <v>0</v>
      </c>
      <c r="H75" s="343" t="e">
        <f t="shared" si="6"/>
        <v>#DIV/0!</v>
      </c>
      <c r="I75" s="460"/>
    </row>
    <row r="76" spans="1:9" hidden="1">
      <c r="A76" s="1342"/>
      <c r="B76" s="479" t="s">
        <v>152</v>
      </c>
      <c r="C76" s="463" t="s">
        <v>152</v>
      </c>
      <c r="D76" s="344" t="s">
        <v>152</v>
      </c>
      <c r="E76" s="131">
        <f>'7. 강서구어린이집'!D25</f>
        <v>0</v>
      </c>
      <c r="F76" s="131">
        <f>'7. 강서구어린이집'!F25</f>
        <v>0</v>
      </c>
      <c r="G76" s="132">
        <f t="shared" si="5"/>
        <v>0</v>
      </c>
      <c r="H76" s="345" t="e">
        <f t="shared" si="6"/>
        <v>#DIV/0!</v>
      </c>
      <c r="I76" s="346"/>
    </row>
    <row r="77" spans="1:9" hidden="1">
      <c r="A77" s="1342"/>
      <c r="B77" s="481"/>
      <c r="C77" s="1445" t="s">
        <v>62</v>
      </c>
      <c r="D77" s="1446"/>
      <c r="E77" s="459">
        <f>'7. 강서구어린이집'!D26</f>
        <v>0</v>
      </c>
      <c r="F77" s="459">
        <f>'7. 강서구어린이집'!F26</f>
        <v>0</v>
      </c>
      <c r="G77" s="243">
        <f t="shared" si="5"/>
        <v>0</v>
      </c>
      <c r="H77" s="343" t="e">
        <f t="shared" si="6"/>
        <v>#DIV/0!</v>
      </c>
      <c r="I77" s="460"/>
    </row>
    <row r="78" spans="1:9" hidden="1">
      <c r="A78" s="1342"/>
      <c r="B78" s="1447" t="s">
        <v>86</v>
      </c>
      <c r="C78" s="1492" t="s">
        <v>86</v>
      </c>
      <c r="D78" s="466" t="s">
        <v>122</v>
      </c>
      <c r="E78" s="467">
        <f>'7. 강서구어린이집'!D27</f>
        <v>0</v>
      </c>
      <c r="F78" s="467">
        <f>'7. 강서구어린이집'!F27</f>
        <v>0</v>
      </c>
      <c r="G78" s="468">
        <f t="shared" si="5"/>
        <v>0</v>
      </c>
      <c r="H78" s="469" t="e">
        <f t="shared" si="6"/>
        <v>#DIV/0!</v>
      </c>
      <c r="I78" s="470"/>
    </row>
    <row r="79" spans="1:9" hidden="1">
      <c r="A79" s="1342"/>
      <c r="B79" s="1448"/>
      <c r="C79" s="1491"/>
      <c r="D79" s="198" t="s">
        <v>207</v>
      </c>
      <c r="E79" s="131">
        <f>'7. 강서구어린이집'!D28</f>
        <v>0</v>
      </c>
      <c r="F79" s="131">
        <f>'7. 강서구어린이집'!F28</f>
        <v>0</v>
      </c>
      <c r="G79" s="242">
        <f t="shared" si="5"/>
        <v>0</v>
      </c>
      <c r="H79" s="345" t="e">
        <f t="shared" si="6"/>
        <v>#DIV/0!</v>
      </c>
      <c r="I79" s="67"/>
    </row>
    <row r="80" spans="1:9" hidden="1">
      <c r="A80" s="1342"/>
      <c r="B80" s="1449"/>
      <c r="C80" s="1450" t="s">
        <v>62</v>
      </c>
      <c r="D80" s="1451"/>
      <c r="E80" s="459">
        <f>SUM(E78:E79)</f>
        <v>0</v>
      </c>
      <c r="F80" s="459">
        <f>SUM(F78:F79)</f>
        <v>0</v>
      </c>
      <c r="G80" s="243">
        <f t="shared" si="5"/>
        <v>0</v>
      </c>
      <c r="H80" s="464" t="e">
        <f t="shared" si="6"/>
        <v>#DIV/0!</v>
      </c>
      <c r="I80" s="460"/>
    </row>
    <row r="81" spans="1:9" hidden="1">
      <c r="A81" s="1342"/>
      <c r="B81" s="1487" t="s">
        <v>123</v>
      </c>
      <c r="C81" s="1493" t="s">
        <v>123</v>
      </c>
      <c r="D81" s="344" t="s">
        <v>201</v>
      </c>
      <c r="E81" s="131">
        <f>'7. 강서구어린이집'!D30</f>
        <v>0</v>
      </c>
      <c r="F81" s="131">
        <f>'7. 강서구어린이집'!F30</f>
        <v>0</v>
      </c>
      <c r="G81" s="132">
        <f t="shared" si="5"/>
        <v>0</v>
      </c>
      <c r="H81" s="345" t="e">
        <f t="shared" si="6"/>
        <v>#DIV/0!</v>
      </c>
      <c r="I81" s="346"/>
    </row>
    <row r="82" spans="1:9" hidden="1">
      <c r="A82" s="1342"/>
      <c r="B82" s="1488"/>
      <c r="C82" s="1491"/>
      <c r="D82" s="198" t="s">
        <v>245</v>
      </c>
      <c r="E82" s="131">
        <f>'7. 강서구어린이집'!D31</f>
        <v>0</v>
      </c>
      <c r="F82" s="131">
        <f>'7. 강서구어린이집'!F31</f>
        <v>0</v>
      </c>
      <c r="G82" s="242">
        <f t="shared" si="5"/>
        <v>0</v>
      </c>
      <c r="H82" s="345" t="e">
        <f t="shared" si="6"/>
        <v>#DIV/0!</v>
      </c>
      <c r="I82" s="67"/>
    </row>
    <row r="83" spans="1:9" ht="17.5" hidden="1" thickBot="1">
      <c r="A83" s="1342"/>
      <c r="B83" s="455"/>
      <c r="C83" s="1452" t="s">
        <v>62</v>
      </c>
      <c r="D83" s="1452"/>
      <c r="E83" s="456">
        <f>SUM(E81:E82)</f>
        <v>0</v>
      </c>
      <c r="F83" s="456">
        <f>SUM(F81:F82)</f>
        <v>0</v>
      </c>
      <c r="G83" s="456">
        <f>SUM(G81:G82)</f>
        <v>0</v>
      </c>
      <c r="H83" s="345" t="e">
        <f t="shared" si="6"/>
        <v>#DIV/0!</v>
      </c>
      <c r="I83" s="457"/>
    </row>
    <row r="84" spans="1:9" ht="3.5" hidden="1" customHeight="1" thickBot="1">
      <c r="A84" s="1343"/>
      <c r="B84" s="1482" t="s">
        <v>60</v>
      </c>
      <c r="C84" s="1482"/>
      <c r="D84" s="1482"/>
      <c r="E84" s="246">
        <f>SUM(E28,E30,E35,E38,E41,E45,E48,E53,E56)</f>
        <v>2771574097</v>
      </c>
      <c r="F84" s="246">
        <f>SUM(F28,F30,F35,F38,F41,F45,F48,F53,F56)</f>
        <v>2798093000</v>
      </c>
      <c r="G84" s="246">
        <f>F84-E84</f>
        <v>26518903</v>
      </c>
      <c r="H84" s="454">
        <f t="shared" si="6"/>
        <v>9.5681739227915716E-3</v>
      </c>
      <c r="I84" s="247"/>
    </row>
    <row r="85" spans="1:9" ht="28.15" customHeight="1" thickBot="1">
      <c r="A85" s="250" t="s">
        <v>80</v>
      </c>
      <c r="B85" s="399" t="s">
        <v>198</v>
      </c>
      <c r="C85" s="250"/>
      <c r="D85" s="250"/>
      <c r="E85" s="250"/>
      <c r="F85" s="250"/>
      <c r="G85" s="250"/>
      <c r="H85" s="250"/>
      <c r="I85" s="251" t="s">
        <v>22</v>
      </c>
    </row>
    <row r="86" spans="1:9" ht="17.5" customHeight="1">
      <c r="A86" s="1339" t="s">
        <v>76</v>
      </c>
      <c r="B86" s="1423" t="s">
        <v>121</v>
      </c>
      <c r="C86" s="1424"/>
      <c r="D86" s="1424"/>
      <c r="E86" s="1367" t="s">
        <v>12</v>
      </c>
      <c r="F86" s="1367" t="s">
        <v>7</v>
      </c>
      <c r="G86" s="1367" t="s">
        <v>236</v>
      </c>
      <c r="H86" s="1421" t="s">
        <v>163</v>
      </c>
      <c r="I86" s="1421" t="s">
        <v>147</v>
      </c>
    </row>
    <row r="87" spans="1:9" ht="18" customHeight="1">
      <c r="A87" s="1340"/>
      <c r="B87" s="351" t="s">
        <v>71</v>
      </c>
      <c r="C87" s="352" t="s">
        <v>61</v>
      </c>
      <c r="D87" s="352" t="s">
        <v>73</v>
      </c>
      <c r="E87" s="1368"/>
      <c r="F87" s="1368"/>
      <c r="G87" s="1368"/>
      <c r="H87" s="1422"/>
      <c r="I87" s="1422"/>
    </row>
    <row r="88" spans="1:9" ht="16.5" customHeight="1">
      <c r="A88" s="1440" t="s">
        <v>230</v>
      </c>
      <c r="B88" s="1425" t="s">
        <v>78</v>
      </c>
      <c r="C88" s="1427" t="s">
        <v>65</v>
      </c>
      <c r="D88" s="238" t="s">
        <v>67</v>
      </c>
      <c r="E88" s="1249">
        <f>'1.본부사무국'!D27+'2.서울지부'!D27+'3.부산지부'!D27</f>
        <v>51179570</v>
      </c>
      <c r="F88" s="1249">
        <f>'1.본부사무국'!E27+'2.서울지부'!E27+'3.부산지부'!E27</f>
        <v>48610000</v>
      </c>
      <c r="G88" s="1250">
        <f t="shared" ref="G88:G115" si="7">F88-E88</f>
        <v>-2569570</v>
      </c>
      <c r="H88" s="336">
        <f t="shared" ref="H88:H115" si="8">G88/E88*100%</f>
        <v>-5.0206947811402086E-2</v>
      </c>
      <c r="I88" s="558"/>
    </row>
    <row r="89" spans="1:9">
      <c r="A89" s="1440"/>
      <c r="B89" s="1425"/>
      <c r="C89" s="1428"/>
      <c r="D89" s="235" t="s">
        <v>134</v>
      </c>
      <c r="E89" s="248">
        <f>'1.본부사무국'!D28+'2.서울지부'!D28+'3.부산지부'!D28</f>
        <v>6161569</v>
      </c>
      <c r="F89" s="248">
        <f>'1.본부사무국'!E28+'2.서울지부'!E28+'3.부산지부'!E28</f>
        <v>4150833.3333333335</v>
      </c>
      <c r="G89" s="312">
        <f t="shared" si="7"/>
        <v>-2010735.6666666665</v>
      </c>
      <c r="H89" s="335">
        <f t="shared" si="8"/>
        <v>-0.32633500763631251</v>
      </c>
      <c r="I89" s="347"/>
    </row>
    <row r="90" spans="1:9">
      <c r="A90" s="1440"/>
      <c r="B90" s="1425"/>
      <c r="C90" s="1428"/>
      <c r="D90" s="235" t="s">
        <v>205</v>
      </c>
      <c r="E90" s="248">
        <f>'1.본부사무국'!D29+'2.서울지부'!D29+'3.부산지부'!D29</f>
        <v>5272680</v>
      </c>
      <c r="F90" s="248">
        <f>'1.본부사무국'!E29+'2.서울지부'!E29+'3.부산지부'!E29</f>
        <v>5037520</v>
      </c>
      <c r="G90" s="312">
        <f t="shared" si="7"/>
        <v>-235160</v>
      </c>
      <c r="H90" s="335">
        <f t="shared" si="8"/>
        <v>-4.4599710204298385E-2</v>
      </c>
      <c r="I90" s="348"/>
    </row>
    <row r="91" spans="1:9">
      <c r="A91" s="1440"/>
      <c r="B91" s="1425"/>
      <c r="C91" s="1428"/>
      <c r="D91" s="235" t="s">
        <v>127</v>
      </c>
      <c r="E91" s="248">
        <f>'1.본부사무국'!D30+'2.서울지부'!D30+'3.부산지부'!D30</f>
        <v>1190000</v>
      </c>
      <c r="F91" s="248">
        <f>'1.본부사무국'!E30+'2.서울지부'!E30+'3.부산지부'!E30</f>
        <v>1320000</v>
      </c>
      <c r="G91" s="312">
        <f t="shared" si="7"/>
        <v>130000</v>
      </c>
      <c r="H91" s="335">
        <f t="shared" si="8"/>
        <v>0.1092436974789916</v>
      </c>
      <c r="I91" s="349"/>
    </row>
    <row r="92" spans="1:9" ht="17.5" thickBot="1">
      <c r="A92" s="1440"/>
      <c r="B92" s="1425"/>
      <c r="C92" s="1429"/>
      <c r="D92" s="239" t="s">
        <v>62</v>
      </c>
      <c r="E92" s="62">
        <f>SUM(E88:E91)</f>
        <v>63803819</v>
      </c>
      <c r="F92" s="62">
        <f>SUM(F88:F91)</f>
        <v>59118353.333333336</v>
      </c>
      <c r="G92" s="560">
        <f t="shared" si="7"/>
        <v>-4685465.6666666642</v>
      </c>
      <c r="H92" s="561">
        <f t="shared" si="8"/>
        <v>-7.3435504960395304E-2</v>
      </c>
      <c r="I92" s="298"/>
    </row>
    <row r="93" spans="1:9">
      <c r="A93" s="1440"/>
      <c r="B93" s="1425"/>
      <c r="C93" s="1427" t="s">
        <v>124</v>
      </c>
      <c r="D93" s="238" t="s">
        <v>135</v>
      </c>
      <c r="E93" s="1249">
        <f>'1.본부사무국'!D32+'2.서울지부'!D32+'3.부산지부'!D32</f>
        <v>1000000</v>
      </c>
      <c r="F93" s="1249">
        <f>'1.본부사무국'!E32+'2.서울지부'!E32+'3.부산지부'!E32</f>
        <v>1250000</v>
      </c>
      <c r="G93" s="1250">
        <f t="shared" si="7"/>
        <v>250000</v>
      </c>
      <c r="H93" s="336">
        <f t="shared" si="8"/>
        <v>0.25</v>
      </c>
      <c r="I93" s="350"/>
    </row>
    <row r="94" spans="1:9">
      <c r="A94" s="1440"/>
      <c r="B94" s="1425"/>
      <c r="C94" s="1428"/>
      <c r="D94" s="235" t="s">
        <v>84</v>
      </c>
      <c r="E94" s="248">
        <f>'1.본부사무국'!D33+'2.서울지부'!D33+'3.부산지부'!D33</f>
        <v>800000</v>
      </c>
      <c r="F94" s="248">
        <f>'1.본부사무국'!E33+'2.서울지부'!E33+'3.부산지부'!E33</f>
        <v>800000</v>
      </c>
      <c r="G94" s="312">
        <f t="shared" si="7"/>
        <v>0</v>
      </c>
      <c r="H94" s="335">
        <f t="shared" si="8"/>
        <v>0</v>
      </c>
      <c r="I94" s="348"/>
    </row>
    <row r="95" spans="1:9" ht="17.5" thickBot="1">
      <c r="A95" s="1440"/>
      <c r="B95" s="1425"/>
      <c r="C95" s="1429"/>
      <c r="D95" s="239" t="s">
        <v>62</v>
      </c>
      <c r="E95" s="62">
        <f>SUM(E93:E94)</f>
        <v>1800000</v>
      </c>
      <c r="F95" s="62">
        <f>SUM(F93:F94)</f>
        <v>2050000</v>
      </c>
      <c r="G95" s="560">
        <f t="shared" si="7"/>
        <v>250000</v>
      </c>
      <c r="H95" s="561">
        <f t="shared" si="8"/>
        <v>0.1388888888888889</v>
      </c>
      <c r="I95" s="63"/>
    </row>
    <row r="96" spans="1:9">
      <c r="A96" s="1440"/>
      <c r="B96" s="1425"/>
      <c r="C96" s="1427" t="s">
        <v>87</v>
      </c>
      <c r="D96" s="238" t="s">
        <v>89</v>
      </c>
      <c r="E96" s="1249">
        <f>'1.본부사무국'!D35+'2.서울지부'!D35+'3.부산지부'!D35</f>
        <v>100000</v>
      </c>
      <c r="F96" s="1249">
        <f>'1.본부사무국'!E35+'2.서울지부'!E35+'3.부산지부'!E35</f>
        <v>150000</v>
      </c>
      <c r="G96" s="1250">
        <f t="shared" si="7"/>
        <v>50000</v>
      </c>
      <c r="H96" s="336">
        <f t="shared" si="8"/>
        <v>0.5</v>
      </c>
      <c r="I96" s="565"/>
    </row>
    <row r="97" spans="1:9">
      <c r="A97" s="1440"/>
      <c r="B97" s="1425"/>
      <c r="C97" s="1428"/>
      <c r="D97" s="235" t="s">
        <v>137</v>
      </c>
      <c r="E97" s="248">
        <f>'1.본부사무국'!D36+'2.서울지부'!D36+'3.부산지부'!D36</f>
        <v>4200000</v>
      </c>
      <c r="F97" s="248">
        <f>'1.본부사무국'!E36+'2.서울지부'!E36+'3.부산지부'!E36</f>
        <v>4200000</v>
      </c>
      <c r="G97" s="312">
        <f t="shared" si="7"/>
        <v>0</v>
      </c>
      <c r="H97" s="335">
        <f t="shared" si="8"/>
        <v>0</v>
      </c>
      <c r="I97" s="348"/>
    </row>
    <row r="98" spans="1:9">
      <c r="A98" s="1440"/>
      <c r="B98" s="1425"/>
      <c r="C98" s="1428"/>
      <c r="D98" s="235" t="s">
        <v>129</v>
      </c>
      <c r="E98" s="248">
        <f>'1.본부사무국'!D37+'2.서울지부'!D37+'3.부산지부'!D37</f>
        <v>350000</v>
      </c>
      <c r="F98" s="248">
        <f>'1.본부사무국'!E37+'2.서울지부'!E37+'3.부산지부'!E37</f>
        <v>4230000</v>
      </c>
      <c r="G98" s="312">
        <f t="shared" si="7"/>
        <v>3880000</v>
      </c>
      <c r="H98" s="335">
        <f t="shared" si="8"/>
        <v>11.085714285714285</v>
      </c>
      <c r="I98" s="348"/>
    </row>
    <row r="99" spans="1:9">
      <c r="A99" s="1440"/>
      <c r="B99" s="1425"/>
      <c r="C99" s="1428"/>
      <c r="D99" s="235" t="s">
        <v>141</v>
      </c>
      <c r="E99" s="248">
        <f>'1.본부사무국'!D38+'2.서울지부'!D38+'3.부산지부'!D38</f>
        <v>35250000</v>
      </c>
      <c r="F99" s="248">
        <f>'1.본부사무국'!E38+'2.서울지부'!E38+'3.부산지부'!E38</f>
        <v>7800000</v>
      </c>
      <c r="G99" s="312">
        <f t="shared" si="7"/>
        <v>-27450000</v>
      </c>
      <c r="H99" s="335">
        <f t="shared" si="8"/>
        <v>-0.77872340425531916</v>
      </c>
      <c r="I99" s="348"/>
    </row>
    <row r="100" spans="1:9">
      <c r="A100" s="1440"/>
      <c r="B100" s="1425"/>
      <c r="C100" s="1428"/>
      <c r="D100" s="235" t="s">
        <v>132</v>
      </c>
      <c r="E100" s="248">
        <f>'1.본부사무국'!D39+'2.서울지부'!D39+'3.부산지부'!D39</f>
        <v>40900000</v>
      </c>
      <c r="F100" s="248">
        <f>'1.본부사무국'!E39+'2.서울지부'!E39+'3.부산지부'!E39</f>
        <v>0</v>
      </c>
      <c r="G100" s="312">
        <f t="shared" si="7"/>
        <v>-40900000</v>
      </c>
      <c r="H100" s="335">
        <f t="shared" si="8"/>
        <v>-1</v>
      </c>
      <c r="I100" s="349"/>
    </row>
    <row r="101" spans="1:9" ht="17.5" thickBot="1">
      <c r="A101" s="1440"/>
      <c r="B101" s="1425"/>
      <c r="C101" s="1429"/>
      <c r="D101" s="239" t="s">
        <v>62</v>
      </c>
      <c r="E101" s="62">
        <f>SUM(E96:E100)</f>
        <v>80800000</v>
      </c>
      <c r="F101" s="62">
        <f>SUM(F96:F100)</f>
        <v>16380000</v>
      </c>
      <c r="G101" s="560">
        <f t="shared" si="7"/>
        <v>-64420000</v>
      </c>
      <c r="H101" s="561">
        <f t="shared" si="8"/>
        <v>-0.79727722772277232</v>
      </c>
      <c r="I101" s="63"/>
    </row>
    <row r="102" spans="1:9" ht="17.5" thickBot="1">
      <c r="A102" s="1440"/>
      <c r="B102" s="1426"/>
      <c r="C102" s="1439" t="s">
        <v>62</v>
      </c>
      <c r="D102" s="1439"/>
      <c r="E102" s="562">
        <f>SUM(E92,E95,E101)</f>
        <v>146403819</v>
      </c>
      <c r="F102" s="562">
        <f>SUM(F92,F95,F101)</f>
        <v>77548353.333333343</v>
      </c>
      <c r="G102" s="563">
        <f t="shared" si="7"/>
        <v>-68855465.666666657</v>
      </c>
      <c r="H102" s="584">
        <f t="shared" si="8"/>
        <v>-0.47031195044622887</v>
      </c>
      <c r="I102" s="564"/>
    </row>
    <row r="103" spans="1:9">
      <c r="A103" s="1440"/>
      <c r="B103" s="1436" t="s">
        <v>425</v>
      </c>
      <c r="C103" s="1297" t="s">
        <v>426</v>
      </c>
      <c r="D103" s="1297" t="s">
        <v>427</v>
      </c>
      <c r="E103" s="94">
        <v>0</v>
      </c>
      <c r="F103" s="1279">
        <v>495000000</v>
      </c>
      <c r="G103" s="1279">
        <v>495000000</v>
      </c>
      <c r="H103" s="1281">
        <f t="shared" ref="H103:H104" si="9">G103/F103</f>
        <v>1</v>
      </c>
      <c r="I103" s="1296"/>
    </row>
    <row r="104" spans="1:9">
      <c r="A104" s="1440"/>
      <c r="B104" s="1437"/>
      <c r="C104" s="1246"/>
      <c r="D104" s="1246" t="s">
        <v>428</v>
      </c>
      <c r="E104" s="1298">
        <v>0</v>
      </c>
      <c r="F104" s="1299">
        <v>5000000</v>
      </c>
      <c r="G104" s="1299">
        <v>5000000</v>
      </c>
      <c r="H104" s="1300">
        <f t="shared" si="9"/>
        <v>1</v>
      </c>
      <c r="I104" s="306"/>
    </row>
    <row r="105" spans="1:9" ht="17.5" thickBot="1">
      <c r="A105" s="1440"/>
      <c r="B105" s="1438"/>
      <c r="C105" s="1439" t="s">
        <v>62</v>
      </c>
      <c r="D105" s="1439"/>
      <c r="E105" s="1294">
        <f>SUM(E103:E104)</f>
        <v>0</v>
      </c>
      <c r="F105" s="1294">
        <f>SUM(F103:F104)</f>
        <v>500000000</v>
      </c>
      <c r="G105" s="1294">
        <f>SUM(G103:G104)</f>
        <v>500000000</v>
      </c>
      <c r="H105" s="1286">
        <v>1</v>
      </c>
      <c r="I105" s="1295"/>
    </row>
    <row r="106" spans="1:9">
      <c r="A106" s="1440"/>
      <c r="B106" s="1430" t="s">
        <v>81</v>
      </c>
      <c r="C106" s="1427" t="s">
        <v>81</v>
      </c>
      <c r="D106" s="1274" t="s">
        <v>421</v>
      </c>
      <c r="E106" s="232">
        <f>'1.본부사무국'!D45</f>
        <v>10000000</v>
      </c>
      <c r="F106" s="232">
        <f>'1.본부사무국'!E45</f>
        <v>0</v>
      </c>
      <c r="G106" s="1250">
        <f t="shared" si="7"/>
        <v>-10000000</v>
      </c>
      <c r="H106" s="335">
        <f t="shared" si="8"/>
        <v>-1</v>
      </c>
      <c r="I106" s="350"/>
    </row>
    <row r="107" spans="1:9" ht="34">
      <c r="A107" s="1440"/>
      <c r="B107" s="1425"/>
      <c r="C107" s="1428"/>
      <c r="D107" s="1275" t="s">
        <v>423</v>
      </c>
      <c r="E107" s="1276">
        <f>'2.서울지부'!D42</f>
        <v>3000000</v>
      </c>
      <c r="F107" s="1276">
        <f>'2.서울지부'!E42</f>
        <v>3000000</v>
      </c>
      <c r="G107" s="312">
        <f t="shared" si="7"/>
        <v>0</v>
      </c>
      <c r="H107" s="335">
        <f t="shared" si="8"/>
        <v>0</v>
      </c>
      <c r="I107" s="348"/>
    </row>
    <row r="108" spans="1:9" ht="17.5" thickBot="1">
      <c r="A108" s="1440"/>
      <c r="B108" s="1426"/>
      <c r="C108" s="1442" t="s">
        <v>62</v>
      </c>
      <c r="D108" s="1442"/>
      <c r="E108" s="62">
        <f>SUM(E106:E107)</f>
        <v>13000000</v>
      </c>
      <c r="F108" s="62">
        <f>SUM(F106:F107)</f>
        <v>3000000</v>
      </c>
      <c r="G108" s="297">
        <f t="shared" si="7"/>
        <v>-10000000</v>
      </c>
      <c r="H108" s="559">
        <f t="shared" si="8"/>
        <v>-0.76923076923076927</v>
      </c>
      <c r="I108" s="298"/>
    </row>
    <row r="109" spans="1:9">
      <c r="A109" s="1440"/>
      <c r="B109" s="1425" t="s">
        <v>68</v>
      </c>
      <c r="C109" s="234" t="s">
        <v>68</v>
      </c>
      <c r="D109" s="234" t="s">
        <v>68</v>
      </c>
      <c r="E109" s="232">
        <f>'1.본부사무국'!D47+'2.서울지부'!D45+'3.부산지부'!D45</f>
        <v>1625000</v>
      </c>
      <c r="F109" s="232">
        <f>'1.본부사무국'!E47+'2.서울지부'!E45+'3.부산지부'!E45</f>
        <v>400000</v>
      </c>
      <c r="G109" s="294">
        <f t="shared" si="7"/>
        <v>-1225000</v>
      </c>
      <c r="H109" s="335">
        <f t="shared" si="8"/>
        <v>-0.75384615384615383</v>
      </c>
      <c r="I109" s="566"/>
    </row>
    <row r="110" spans="1:9" ht="17.5" thickBot="1">
      <c r="A110" s="1440"/>
      <c r="B110" s="1426"/>
      <c r="C110" s="1442" t="s">
        <v>62</v>
      </c>
      <c r="D110" s="1442"/>
      <c r="E110" s="62">
        <f>E109</f>
        <v>1625000</v>
      </c>
      <c r="F110" s="62">
        <f>F109</f>
        <v>400000</v>
      </c>
      <c r="G110" s="297">
        <f t="shared" si="7"/>
        <v>-1225000</v>
      </c>
      <c r="H110" s="335">
        <f t="shared" si="8"/>
        <v>-0.75384615384615383</v>
      </c>
      <c r="I110" s="298"/>
    </row>
    <row r="111" spans="1:9">
      <c r="A111" s="1440"/>
      <c r="B111" s="1430" t="s">
        <v>58</v>
      </c>
      <c r="C111" s="238" t="s">
        <v>116</v>
      </c>
      <c r="D111" s="238" t="s">
        <v>58</v>
      </c>
      <c r="E111" s="232">
        <f>'1.본부사무국'!D49+'2.서울지부'!D47+'3.부산지부'!D47</f>
        <v>100000</v>
      </c>
      <c r="F111" s="232">
        <f>'1.본부사무국'!E49+'2.서울지부'!E47+'3.부산지부'!E47</f>
        <v>100000</v>
      </c>
      <c r="G111" s="51">
        <f t="shared" si="7"/>
        <v>0</v>
      </c>
      <c r="H111" s="335">
        <f t="shared" si="8"/>
        <v>0</v>
      </c>
      <c r="I111" s="52"/>
    </row>
    <row r="112" spans="1:9">
      <c r="A112" s="1440"/>
      <c r="B112" s="1426"/>
      <c r="C112" s="239" t="s">
        <v>62</v>
      </c>
      <c r="D112" s="239"/>
      <c r="E112" s="62">
        <f>E111</f>
        <v>100000</v>
      </c>
      <c r="F112" s="62">
        <f>F111</f>
        <v>100000</v>
      </c>
      <c r="G112" s="297">
        <f t="shared" si="7"/>
        <v>0</v>
      </c>
      <c r="H112" s="762">
        <f t="shared" si="8"/>
        <v>0</v>
      </c>
      <c r="I112" s="63"/>
    </row>
    <row r="113" spans="1:9" ht="34">
      <c r="A113" s="1440"/>
      <c r="B113" s="1430" t="s">
        <v>153</v>
      </c>
      <c r="C113" s="238" t="s">
        <v>153</v>
      </c>
      <c r="D113" s="238" t="s">
        <v>14</v>
      </c>
      <c r="E113" s="232">
        <f>'1.본부사무국'!D51+'2.서울지부'!D49+'3.부산지부'!D49</f>
        <v>1163760151</v>
      </c>
      <c r="F113" s="232">
        <f>'1.본부사무국'!E51+'2.서울지부'!E49+'3.부산지부'!E49</f>
        <v>650895491.66666663</v>
      </c>
      <c r="G113" s="51">
        <f t="shared" si="7"/>
        <v>-512864659.33333337</v>
      </c>
      <c r="H113" s="335">
        <f t="shared" si="8"/>
        <v>-0.44069618545766254</v>
      </c>
      <c r="I113" s="52"/>
    </row>
    <row r="114" spans="1:9">
      <c r="A114" s="1440"/>
      <c r="B114" s="1426"/>
      <c r="C114" s="239" t="s">
        <v>62</v>
      </c>
      <c r="D114" s="239"/>
      <c r="E114" s="62">
        <f>E113</f>
        <v>1163760151</v>
      </c>
      <c r="F114" s="62">
        <f>F113</f>
        <v>650895491.66666663</v>
      </c>
      <c r="G114" s="297">
        <f t="shared" si="7"/>
        <v>-512864659.33333337</v>
      </c>
      <c r="H114" s="762">
        <f t="shared" si="8"/>
        <v>-0.44069618545766254</v>
      </c>
      <c r="I114" s="63"/>
    </row>
    <row r="115" spans="1:9">
      <c r="A115" s="1441"/>
      <c r="B115" s="1434" t="s">
        <v>60</v>
      </c>
      <c r="C115" s="1435"/>
      <c r="D115" s="1435"/>
      <c r="E115" s="332">
        <f>SUM(E102,E108,E110,E112,E114)</f>
        <v>1324888970</v>
      </c>
      <c r="F115" s="332">
        <f>SUM(F102,F108,F110,F112,F114,F105)</f>
        <v>1231943845</v>
      </c>
      <c r="G115" s="333">
        <f t="shared" si="7"/>
        <v>-92945125</v>
      </c>
      <c r="H115" s="567">
        <f t="shared" si="8"/>
        <v>-7.0153142719574457E-2</v>
      </c>
      <c r="I115" s="334"/>
    </row>
    <row r="116" spans="1:9">
      <c r="B116" s="39"/>
      <c r="C116" s="40"/>
      <c r="D116" s="40"/>
      <c r="E116" s="40"/>
      <c r="F116" s="40"/>
      <c r="G116" s="40"/>
      <c r="H116" s="60"/>
      <c r="I116" s="40"/>
    </row>
    <row r="117" spans="1:9" ht="20.5">
      <c r="A117" s="353"/>
      <c r="B117" s="1431" t="s">
        <v>229</v>
      </c>
      <c r="C117" s="1432"/>
      <c r="D117" s="1432"/>
      <c r="E117" s="1432"/>
      <c r="F117" s="1432"/>
      <c r="G117" s="1432"/>
      <c r="H117" s="1432"/>
      <c r="I117" s="1433"/>
    </row>
    <row r="118" spans="1:9" ht="17.5" customHeight="1">
      <c r="A118" s="1387" t="s">
        <v>76</v>
      </c>
      <c r="B118" s="1407" t="s">
        <v>75</v>
      </c>
      <c r="C118" s="1408"/>
      <c r="D118" s="1408"/>
      <c r="E118" s="1367" t="s">
        <v>250</v>
      </c>
      <c r="F118" s="1367" t="s">
        <v>8</v>
      </c>
      <c r="G118" s="1367" t="s">
        <v>236</v>
      </c>
      <c r="H118" s="1369" t="s">
        <v>163</v>
      </c>
      <c r="I118" s="1371" t="s">
        <v>147</v>
      </c>
    </row>
    <row r="119" spans="1:9" ht="18" customHeight="1">
      <c r="A119" s="1388"/>
      <c r="B119" s="88" t="s">
        <v>71</v>
      </c>
      <c r="C119" s="154" t="s">
        <v>61</v>
      </c>
      <c r="D119" s="154" t="s">
        <v>73</v>
      </c>
      <c r="E119" s="1368"/>
      <c r="F119" s="1368"/>
      <c r="G119" s="1368"/>
      <c r="H119" s="1370"/>
      <c r="I119" s="1372"/>
    </row>
    <row r="120" spans="1:9">
      <c r="A120" s="1389" t="s">
        <v>106</v>
      </c>
      <c r="B120" s="370" t="s">
        <v>78</v>
      </c>
      <c r="C120" s="1416" t="s">
        <v>65</v>
      </c>
      <c r="D120" s="759" t="s">
        <v>67</v>
      </c>
      <c r="E120" s="267">
        <f>'4. 서울Y 봉천종합사회복지관'!D53+'5.울산씨밀레'!D53</f>
        <v>828502000</v>
      </c>
      <c r="F120" s="267">
        <f>'4. 서울Y 봉천종합사회복지관'!E53+'5.울산씨밀레'!E53</f>
        <v>905380000</v>
      </c>
      <c r="G120" s="544">
        <f t="shared" ref="G120:G145" si="10">F120-E120</f>
        <v>76878000</v>
      </c>
      <c r="H120" s="436">
        <f t="shared" ref="H120:H135" si="11">G120/E120*100%</f>
        <v>9.2791568396938084E-2</v>
      </c>
      <c r="I120" s="547"/>
    </row>
    <row r="121" spans="1:9">
      <c r="A121" s="1390"/>
      <c r="B121" s="366"/>
      <c r="C121" s="1381"/>
      <c r="D121" s="756" t="s">
        <v>88</v>
      </c>
      <c r="E121" s="267">
        <f>'4. 서울Y 봉천종합사회복지관'!D54+'5.울산씨밀레'!D54</f>
        <v>229675000</v>
      </c>
      <c r="F121" s="267">
        <f>'4. 서울Y 봉천종합사회복지관'!E54+'5.울산씨밀레'!E54</f>
        <v>246448000</v>
      </c>
      <c r="G121" s="69">
        <f t="shared" si="10"/>
        <v>16773000</v>
      </c>
      <c r="H121" s="148">
        <f t="shared" si="11"/>
        <v>7.3029280505061495E-2</v>
      </c>
      <c r="I121" s="43"/>
    </row>
    <row r="122" spans="1:9">
      <c r="A122" s="1390"/>
      <c r="B122" s="366"/>
      <c r="C122" s="1381"/>
      <c r="D122" s="756" t="s">
        <v>221</v>
      </c>
      <c r="E122" s="267">
        <f>'4. 서울Y 봉천종합사회복지관'!D55+'5.울산씨밀레'!D55</f>
        <v>0</v>
      </c>
      <c r="F122" s="267">
        <f>'4. 서울Y 봉천종합사회복지관'!E55+'5.울산씨밀레'!E55</f>
        <v>0</v>
      </c>
      <c r="G122" s="69">
        <f t="shared" si="10"/>
        <v>0</v>
      </c>
      <c r="H122" s="148"/>
      <c r="I122" s="43"/>
    </row>
    <row r="123" spans="1:9">
      <c r="A123" s="1390"/>
      <c r="B123" s="366"/>
      <c r="C123" s="1381"/>
      <c r="D123" s="756" t="s">
        <v>248</v>
      </c>
      <c r="E123" s="267">
        <f>'4. 서울Y 봉천종합사회복지관'!D56+'5.울산씨밀레'!D56</f>
        <v>93849000</v>
      </c>
      <c r="F123" s="267">
        <f>'4. 서울Y 봉천종합사회복지관'!E56+'5.울산씨밀레'!E56</f>
        <v>95226000</v>
      </c>
      <c r="G123" s="81">
        <f t="shared" si="10"/>
        <v>1377000</v>
      </c>
      <c r="H123" s="148">
        <f t="shared" si="11"/>
        <v>1.4672505833839465E-2</v>
      </c>
      <c r="I123" s="43"/>
    </row>
    <row r="124" spans="1:9">
      <c r="A124" s="1390"/>
      <c r="B124" s="366"/>
      <c r="C124" s="1381"/>
      <c r="D124" s="756" t="s">
        <v>178</v>
      </c>
      <c r="E124" s="267">
        <f>'4. 서울Y 봉천종합사회복지관'!D57+'5.울산씨밀레'!D57</f>
        <v>107424000</v>
      </c>
      <c r="F124" s="267">
        <f>'4. 서울Y 봉천종합사회복지관'!E57+'5.울산씨밀레'!E57</f>
        <v>121773400</v>
      </c>
      <c r="G124" s="81">
        <f t="shared" si="10"/>
        <v>14349400</v>
      </c>
      <c r="H124" s="148">
        <f t="shared" si="11"/>
        <v>0.13357722669049746</v>
      </c>
      <c r="I124" s="43"/>
    </row>
    <row r="125" spans="1:9">
      <c r="A125" s="1390"/>
      <c r="B125" s="366"/>
      <c r="C125" s="1381"/>
      <c r="D125" s="367" t="s">
        <v>127</v>
      </c>
      <c r="E125" s="267">
        <f>'4. 서울Y 봉천종합사회복지관'!D58+'5.울산씨밀레'!D58</f>
        <v>15920000</v>
      </c>
      <c r="F125" s="267">
        <f>'4. 서울Y 봉천종합사회복지관'!E58+'5.울산씨밀레'!E58</f>
        <v>14480000</v>
      </c>
      <c r="G125" s="42">
        <f t="shared" si="10"/>
        <v>-1440000</v>
      </c>
      <c r="H125" s="148">
        <f t="shared" si="11"/>
        <v>-9.0452261306532666E-2</v>
      </c>
      <c r="I125" s="43"/>
    </row>
    <row r="126" spans="1:9" ht="17.5" thickBot="1">
      <c r="A126" s="1390"/>
      <c r="B126" s="366"/>
      <c r="C126" s="1417"/>
      <c r="D126" s="582" t="s">
        <v>62</v>
      </c>
      <c r="E126" s="542">
        <f>SUM(E120:E125)</f>
        <v>1275370000</v>
      </c>
      <c r="F126" s="542">
        <f>SUM(F120:F125)</f>
        <v>1383307400</v>
      </c>
      <c r="G126" s="523">
        <f t="shared" si="10"/>
        <v>107937400</v>
      </c>
      <c r="H126" s="543">
        <f t="shared" si="11"/>
        <v>8.4632224374103199E-2</v>
      </c>
      <c r="I126" s="47"/>
    </row>
    <row r="127" spans="1:9">
      <c r="A127" s="1390"/>
      <c r="B127" s="366"/>
      <c r="C127" s="1416" t="s">
        <v>124</v>
      </c>
      <c r="D127" s="488" t="s">
        <v>135</v>
      </c>
      <c r="E127" s="267">
        <f>'4. 서울Y 봉천종합사회복지관'!D60+'5.울산씨밀레'!D60</f>
        <v>5000000</v>
      </c>
      <c r="F127" s="267">
        <f>'4. 서울Y 봉천종합사회복지관'!E60+'5.울산씨밀레'!E60</f>
        <v>4000000</v>
      </c>
      <c r="G127" s="184">
        <f t="shared" si="10"/>
        <v>-1000000</v>
      </c>
      <c r="H127" s="436">
        <f t="shared" si="11"/>
        <v>-0.2</v>
      </c>
      <c r="I127" s="547"/>
    </row>
    <row r="128" spans="1:9">
      <c r="A128" s="1390"/>
      <c r="B128" s="366"/>
      <c r="C128" s="1381"/>
      <c r="D128" s="785" t="s">
        <v>184</v>
      </c>
      <c r="E128" s="267">
        <f>'4. 서울Y 봉천종합사회복지관'!D61+'5.울산씨밀레'!D61</f>
        <v>0</v>
      </c>
      <c r="F128" s="267">
        <f>'4. 서울Y 봉천종합사회복지관'!E61+'5.울산씨밀레'!E61</f>
        <v>0</v>
      </c>
      <c r="G128" s="69">
        <f t="shared" si="10"/>
        <v>0</v>
      </c>
      <c r="H128" s="148"/>
      <c r="I128" s="43"/>
    </row>
    <row r="129" spans="1:9">
      <c r="A129" s="1390"/>
      <c r="B129" s="366"/>
      <c r="C129" s="1381"/>
      <c r="D129" s="367" t="s">
        <v>84</v>
      </c>
      <c r="E129" s="267">
        <f>'4. 서울Y 봉천종합사회복지관'!D62+'5.울산씨밀레'!D62</f>
        <v>8000000</v>
      </c>
      <c r="F129" s="267">
        <f>'4. 서울Y 봉천종합사회복지관'!E62+'5.울산씨밀레'!E62</f>
        <v>9600000</v>
      </c>
      <c r="G129" s="69">
        <f t="shared" si="10"/>
        <v>1600000</v>
      </c>
      <c r="H129" s="148">
        <f t="shared" si="11"/>
        <v>0.2</v>
      </c>
      <c r="I129" s="43"/>
    </row>
    <row r="130" spans="1:9" ht="17.5" thickBot="1">
      <c r="A130" s="1390"/>
      <c r="B130" s="366"/>
      <c r="C130" s="1417"/>
      <c r="D130" s="582" t="s">
        <v>62</v>
      </c>
      <c r="E130" s="542">
        <f>SUM(E127:E129)</f>
        <v>13000000</v>
      </c>
      <c r="F130" s="542">
        <f>SUM(F127:F129)</f>
        <v>13600000</v>
      </c>
      <c r="G130" s="523">
        <f t="shared" si="10"/>
        <v>600000</v>
      </c>
      <c r="H130" s="543">
        <f t="shared" si="11"/>
        <v>4.6153846153846156E-2</v>
      </c>
      <c r="I130" s="47"/>
    </row>
    <row r="131" spans="1:9">
      <c r="A131" s="1390"/>
      <c r="B131" s="366"/>
      <c r="C131" s="1416" t="s">
        <v>87</v>
      </c>
      <c r="D131" s="581" t="s">
        <v>89</v>
      </c>
      <c r="E131" s="267">
        <f>'4. 서울Y 봉천종합사회복지관'!D64+'5.울산씨밀레'!D64</f>
        <v>5400000</v>
      </c>
      <c r="F131" s="267">
        <f>'4. 서울Y 봉천종합사회복지관'!E64+'5.울산씨밀레'!E64</f>
        <v>5600000</v>
      </c>
      <c r="G131" s="184">
        <f t="shared" si="10"/>
        <v>200000</v>
      </c>
      <c r="H131" s="436">
        <f t="shared" si="11"/>
        <v>3.7037037037037035E-2</v>
      </c>
      <c r="I131" s="547"/>
    </row>
    <row r="132" spans="1:9">
      <c r="A132" s="1390"/>
      <c r="B132" s="366"/>
      <c r="C132" s="1381"/>
      <c r="D132" s="756" t="s">
        <v>237</v>
      </c>
      <c r="E132" s="267">
        <f>'4. 서울Y 봉천종합사회복지관'!D65+'5.울산씨밀레'!D65</f>
        <v>56579000</v>
      </c>
      <c r="F132" s="267">
        <f>'4. 서울Y 봉천종합사회복지관'!E65+'5.울산씨밀레'!E65</f>
        <v>50076600</v>
      </c>
      <c r="G132" s="81">
        <f t="shared" si="10"/>
        <v>-6502400</v>
      </c>
      <c r="H132" s="148">
        <f t="shared" si="11"/>
        <v>-0.11492603262694639</v>
      </c>
      <c r="I132" s="43"/>
    </row>
    <row r="133" spans="1:9">
      <c r="A133" s="1390"/>
      <c r="B133" s="366"/>
      <c r="C133" s="1381"/>
      <c r="D133" s="756" t="s">
        <v>129</v>
      </c>
      <c r="E133" s="267">
        <f>'4. 서울Y 봉천종합사회복지관'!D66+'5.울산씨밀레'!D66</f>
        <v>68384000</v>
      </c>
      <c r="F133" s="267">
        <f>'4. 서울Y 봉천종합사회복지관'!E66+'5.울산씨밀레'!E66</f>
        <v>71736000</v>
      </c>
      <c r="G133" s="81">
        <f t="shared" si="10"/>
        <v>3352000</v>
      </c>
      <c r="H133" s="148">
        <f t="shared" si="11"/>
        <v>4.901731399157698E-2</v>
      </c>
      <c r="I133" s="43"/>
    </row>
    <row r="134" spans="1:9">
      <c r="A134" s="1390"/>
      <c r="B134" s="366"/>
      <c r="C134" s="1381"/>
      <c r="D134" s="756" t="s">
        <v>141</v>
      </c>
      <c r="E134" s="267">
        <f>'4. 서울Y 봉천종합사회복지관'!D67+'5.울산씨밀레'!D67</f>
        <v>20041000</v>
      </c>
      <c r="F134" s="267">
        <f>'4. 서울Y 봉천종합사회복지관'!E67+'5.울산씨밀레'!E67</f>
        <v>20063000</v>
      </c>
      <c r="G134" s="81">
        <f t="shared" si="10"/>
        <v>22000</v>
      </c>
      <c r="H134" s="148">
        <f t="shared" si="11"/>
        <v>1.0977496132927498E-3</v>
      </c>
      <c r="I134" s="43"/>
    </row>
    <row r="135" spans="1:9">
      <c r="A135" s="1390"/>
      <c r="B135" s="371"/>
      <c r="C135" s="1381"/>
      <c r="D135" s="756" t="s">
        <v>70</v>
      </c>
      <c r="E135" s="267">
        <f>'4. 서울Y 봉천종합사회복지관'!D68+'5.울산씨밀레'!D68</f>
        <v>10220000</v>
      </c>
      <c r="F135" s="267">
        <f>'4. 서울Y 봉천종합사회복지관'!E68+'5.울산씨밀레'!E68</f>
        <v>9300000</v>
      </c>
      <c r="G135" s="185">
        <f t="shared" si="10"/>
        <v>-920000</v>
      </c>
      <c r="H135" s="148">
        <f t="shared" si="11"/>
        <v>-9.0019569471624261E-2</v>
      </c>
      <c r="I135" s="80"/>
    </row>
    <row r="136" spans="1:9">
      <c r="A136" s="1390"/>
      <c r="B136" s="371"/>
      <c r="C136" s="1381"/>
      <c r="D136" s="489" t="s">
        <v>85</v>
      </c>
      <c r="E136" s="267">
        <f>'4. 서울Y 봉천종합사회복지관'!D69+'5.울산씨밀레'!D69</f>
        <v>0</v>
      </c>
      <c r="F136" s="267">
        <f>'4. 서울Y 봉천종합사회복지관'!E69+'5.울산씨밀레'!E69</f>
        <v>0</v>
      </c>
      <c r="G136" s="50">
        <f t="shared" si="10"/>
        <v>0</v>
      </c>
      <c r="H136" s="148"/>
      <c r="I136" s="87"/>
    </row>
    <row r="137" spans="1:9">
      <c r="A137" s="1390"/>
      <c r="B137" s="371"/>
      <c r="C137" s="1381"/>
      <c r="D137" s="489" t="s">
        <v>132</v>
      </c>
      <c r="E137" s="267">
        <f>'4. 서울Y 봉천종합사회복지관'!D70+'5.울산씨밀레'!D70</f>
        <v>53407000</v>
      </c>
      <c r="F137" s="267">
        <f>'4. 서울Y 봉천종합사회복지관'!E70+'5.울산씨밀레'!E70</f>
        <v>55220000</v>
      </c>
      <c r="G137" s="70">
        <f t="shared" si="10"/>
        <v>1813000</v>
      </c>
      <c r="H137" s="148">
        <f t="shared" ref="H137:H145" si="12">G137/E137*100%</f>
        <v>3.3946860898384106E-2</v>
      </c>
      <c r="I137" s="517"/>
    </row>
    <row r="138" spans="1:9" ht="17.5" thickBot="1">
      <c r="A138" s="1390"/>
      <c r="B138" s="371"/>
      <c r="C138" s="1417"/>
      <c r="D138" s="548" t="s">
        <v>62</v>
      </c>
      <c r="E138" s="583">
        <f>SUM(E131:E137)</f>
        <v>214031000</v>
      </c>
      <c r="F138" s="583">
        <f>SUM(F131:F137)</f>
        <v>211995600</v>
      </c>
      <c r="G138" s="619">
        <f t="shared" si="10"/>
        <v>-2035400</v>
      </c>
      <c r="H138" s="543">
        <f t="shared" si="12"/>
        <v>-9.5098373600085977E-3</v>
      </c>
      <c r="I138" s="48"/>
    </row>
    <row r="139" spans="1:9" ht="17.5" thickBot="1">
      <c r="A139" s="1390"/>
      <c r="B139" s="372" t="s">
        <v>80</v>
      </c>
      <c r="C139" s="1414" t="s">
        <v>62</v>
      </c>
      <c r="D139" s="1415"/>
      <c r="E139" s="1251">
        <f>SUM(E126,E130,E138)</f>
        <v>1502401000</v>
      </c>
      <c r="F139" s="1252">
        <f>SUM(F126,F130,F138)</f>
        <v>1608903000</v>
      </c>
      <c r="G139" s="740">
        <f t="shared" si="10"/>
        <v>106502000</v>
      </c>
      <c r="H139" s="741">
        <f t="shared" si="12"/>
        <v>7.088786548997239E-2</v>
      </c>
      <c r="I139" s="710"/>
    </row>
    <row r="140" spans="1:9">
      <c r="A140" s="1390"/>
      <c r="B140" s="1418" t="s">
        <v>228</v>
      </c>
      <c r="C140" s="1380" t="s">
        <v>92</v>
      </c>
      <c r="D140" s="368" t="s">
        <v>208</v>
      </c>
      <c r="E140" s="267">
        <f>'4. 서울Y 봉천종합사회복지관'!D73+'5.울산씨밀레'!D73</f>
        <v>25218000</v>
      </c>
      <c r="F140" s="267">
        <f>'4. 서울Y 봉천종합사회복지관'!E73+'5.울산씨밀레'!E73</f>
        <v>16200000</v>
      </c>
      <c r="G140" s="633">
        <f t="shared" si="10"/>
        <v>-9018000</v>
      </c>
      <c r="H140" s="148">
        <f t="shared" si="12"/>
        <v>-0.35760171306209848</v>
      </c>
      <c r="I140" s="43"/>
    </row>
    <row r="141" spans="1:9">
      <c r="A141" s="1390"/>
      <c r="B141" s="1418"/>
      <c r="C141" s="1380"/>
      <c r="D141" s="487" t="s">
        <v>92</v>
      </c>
      <c r="E141" s="267">
        <f>'4. 서울Y 봉천종합사회복지관'!D74+'5.울산씨밀레'!D74</f>
        <v>0</v>
      </c>
      <c r="F141" s="267">
        <f>'4. 서울Y 봉천종합사회복지관'!E74+'5.울산씨밀레'!E74</f>
        <v>0</v>
      </c>
      <c r="G141" s="69">
        <f t="shared" si="10"/>
        <v>0</v>
      </c>
      <c r="H141" s="148"/>
      <c r="I141" s="43"/>
    </row>
    <row r="142" spans="1:9">
      <c r="A142" s="1390"/>
      <c r="B142" s="1419"/>
      <c r="C142" s="1381"/>
      <c r="D142" s="369" t="s">
        <v>246</v>
      </c>
      <c r="E142" s="267">
        <f>'4. 서울Y 봉천종합사회복지관'!D75+'5.울산씨밀레'!D75</f>
        <v>140183294</v>
      </c>
      <c r="F142" s="267">
        <f>'4. 서울Y 봉천종합사회복지관'!E75+'5.울산씨밀레'!E75</f>
        <v>77984000</v>
      </c>
      <c r="G142" s="42">
        <f t="shared" si="10"/>
        <v>-62199294</v>
      </c>
      <c r="H142" s="148">
        <f t="shared" si="12"/>
        <v>-0.44369976068617706</v>
      </c>
      <c r="I142" s="43"/>
    </row>
    <row r="143" spans="1:9" ht="17.5" thickBot="1">
      <c r="A143" s="1390"/>
      <c r="B143" s="1420"/>
      <c r="C143" s="1393" t="s">
        <v>62</v>
      </c>
      <c r="D143" s="1394"/>
      <c r="E143" s="742">
        <f>SUM(E140:E142)</f>
        <v>165401294</v>
      </c>
      <c r="F143" s="742">
        <f>SUM(F140:F142)</f>
        <v>94184000</v>
      </c>
      <c r="G143" s="740">
        <f t="shared" si="10"/>
        <v>-71217294</v>
      </c>
      <c r="H143" s="743">
        <f t="shared" si="12"/>
        <v>-0.43057277411626538</v>
      </c>
      <c r="I143" s="744"/>
    </row>
    <row r="144" spans="1:9">
      <c r="A144" s="1390"/>
      <c r="B144" s="1395" t="s">
        <v>91</v>
      </c>
      <c r="C144" s="1398" t="s">
        <v>87</v>
      </c>
      <c r="D144" s="586" t="s">
        <v>64</v>
      </c>
      <c r="E144" s="267">
        <f>'4. 서울Y 봉천종합사회복지관'!D77+'5.울산씨밀레'!D77</f>
        <v>27428000</v>
      </c>
      <c r="F144" s="267">
        <f>'4. 서울Y 봉천종합사회복지관'!E77+'5.울산씨밀레'!E77</f>
        <v>33628000</v>
      </c>
      <c r="G144" s="74">
        <f t="shared" si="10"/>
        <v>6200000</v>
      </c>
      <c r="H144" s="436">
        <f t="shared" si="12"/>
        <v>0.22604637596616597</v>
      </c>
      <c r="I144" s="83"/>
    </row>
    <row r="145" spans="1:9">
      <c r="A145" s="1390"/>
      <c r="B145" s="1396"/>
      <c r="C145" s="1399"/>
      <c r="D145" s="490" t="s">
        <v>199</v>
      </c>
      <c r="E145" s="267">
        <f>'4. 서울Y 봉천종합사회복지관'!D78+'5.울산씨밀레'!D78</f>
        <v>7600000</v>
      </c>
      <c r="F145" s="267">
        <f>'4. 서울Y 봉천종합사회복지관'!E78+'5.울산씨밀레'!E78</f>
        <v>1820000</v>
      </c>
      <c r="G145" s="50">
        <f t="shared" si="10"/>
        <v>-5780000</v>
      </c>
      <c r="H145" s="148">
        <f t="shared" si="12"/>
        <v>-0.76052631578947372</v>
      </c>
      <c r="I145" s="283"/>
    </row>
    <row r="146" spans="1:9">
      <c r="A146" s="1390"/>
      <c r="B146" s="1396"/>
      <c r="C146" s="1399"/>
      <c r="D146" s="490" t="s">
        <v>90</v>
      </c>
      <c r="E146" s="267">
        <f>'4. 서울Y 봉천종합사회복지관'!D79+'5.울산씨밀레'!D79</f>
        <v>550000</v>
      </c>
      <c r="F146" s="267">
        <f>'4. 서울Y 봉천종합사회복지관'!E79+'5.울산씨밀레'!E79</f>
        <v>550000</v>
      </c>
      <c r="G146" s="70"/>
      <c r="H146" s="148"/>
      <c r="I146" s="283"/>
    </row>
    <row r="147" spans="1:9">
      <c r="A147" s="1390"/>
      <c r="B147" s="1396"/>
      <c r="C147" s="1399"/>
      <c r="D147" s="273" t="s">
        <v>69</v>
      </c>
      <c r="E147" s="267">
        <f>'4. 서울Y 봉천종합사회복지관'!D80+'5.울산씨밀레'!D80</f>
        <v>1000000</v>
      </c>
      <c r="F147" s="267">
        <f>'4. 서울Y 봉천종합사회복지관'!E80+'5.울산씨밀레'!E80</f>
        <v>1000000</v>
      </c>
      <c r="G147" s="50">
        <f t="shared" ref="G147:G186" si="13">F147-E147</f>
        <v>0</v>
      </c>
      <c r="H147" s="148">
        <f t="shared" ref="H147:H186" si="14">G147/E147*100%</f>
        <v>0</v>
      </c>
      <c r="I147" s="87"/>
    </row>
    <row r="148" spans="1:9">
      <c r="A148" s="1390"/>
      <c r="B148" s="1396"/>
      <c r="C148" s="1399"/>
      <c r="D148" s="273" t="s">
        <v>217</v>
      </c>
      <c r="E148" s="267">
        <f>'4. 서울Y 봉천종합사회복지관'!D81+'5.울산씨밀레'!D81</f>
        <v>300000</v>
      </c>
      <c r="F148" s="267">
        <f>'4. 서울Y 봉천종합사회복지관'!E81+'5.울산씨밀레'!E81</f>
        <v>300000</v>
      </c>
      <c r="G148" s="70">
        <f t="shared" si="13"/>
        <v>0</v>
      </c>
      <c r="H148" s="148">
        <f t="shared" si="14"/>
        <v>0</v>
      </c>
      <c r="I148" s="87"/>
    </row>
    <row r="149" spans="1:9">
      <c r="A149" s="1390"/>
      <c r="B149" s="1396"/>
      <c r="C149" s="1400"/>
      <c r="D149" s="587" t="s">
        <v>62</v>
      </c>
      <c r="E149" s="522">
        <f>SUM(E144:E148)</f>
        <v>36878000</v>
      </c>
      <c r="F149" s="522">
        <f>SUM(F144:F148)</f>
        <v>37298000</v>
      </c>
      <c r="G149" s="731">
        <f t="shared" si="13"/>
        <v>420000</v>
      </c>
      <c r="H149" s="543">
        <f t="shared" si="14"/>
        <v>1.1388903953576657E-2</v>
      </c>
      <c r="I149" s="85"/>
    </row>
    <row r="150" spans="1:9">
      <c r="A150" s="1390"/>
      <c r="B150" s="1396"/>
      <c r="C150" s="1401"/>
      <c r="D150" s="488" t="s">
        <v>191</v>
      </c>
      <c r="E150" s="267">
        <f>'4. 서울Y 봉천종합사회복지관'!D83+'5.울산씨밀레'!D83</f>
        <v>37500000</v>
      </c>
      <c r="F150" s="267">
        <f>'4. 서울Y 봉천종합사회복지관'!E83+'5.울산씨밀레'!E83</f>
        <v>45000000</v>
      </c>
      <c r="G150" s="75">
        <f t="shared" si="13"/>
        <v>7500000</v>
      </c>
      <c r="H150" s="436">
        <f t="shared" si="14"/>
        <v>0.2</v>
      </c>
      <c r="I150" s="83"/>
    </row>
    <row r="151" spans="1:9">
      <c r="A151" s="1390"/>
      <c r="B151" s="1396"/>
      <c r="C151" s="1402"/>
      <c r="D151" s="489" t="s">
        <v>98</v>
      </c>
      <c r="E151" s="267">
        <f>'4. 서울Y 봉천종합사회복지관'!D84+'5.울산씨밀레'!D84</f>
        <v>818461000</v>
      </c>
      <c r="F151" s="267">
        <f>'4. 서울Y 봉천종합사회복지관'!E84+'5.울산씨밀레'!E84</f>
        <v>793500000</v>
      </c>
      <c r="G151" s="70">
        <f t="shared" si="13"/>
        <v>-24961000</v>
      </c>
      <c r="H151" s="148">
        <f t="shared" si="14"/>
        <v>-3.0497482470148243E-2</v>
      </c>
      <c r="I151" s="87"/>
    </row>
    <row r="152" spans="1:9">
      <c r="A152" s="1390"/>
      <c r="B152" s="1396"/>
      <c r="C152" s="1402"/>
      <c r="D152" s="489" t="s">
        <v>115</v>
      </c>
      <c r="E152" s="267">
        <f>'4. 서울Y 봉천종합사회복지관'!D85+'5.울산씨밀레'!D85</f>
        <v>109950000</v>
      </c>
      <c r="F152" s="267">
        <f>'4. 서울Y 봉천종합사회복지관'!E85+'5.울산씨밀레'!E85</f>
        <v>134500000</v>
      </c>
      <c r="G152" s="70">
        <f t="shared" si="13"/>
        <v>24550000</v>
      </c>
      <c r="H152" s="148">
        <f t="shared" si="14"/>
        <v>0.22328331059572534</v>
      </c>
      <c r="I152" s="87"/>
    </row>
    <row r="153" spans="1:9">
      <c r="A153" s="1390"/>
      <c r="B153" s="1396"/>
      <c r="C153" s="1402"/>
      <c r="D153" s="489" t="s">
        <v>240</v>
      </c>
      <c r="E153" s="267">
        <f>'4. 서울Y 봉천종합사회복지관'!D86+'5.울산씨밀레'!D86</f>
        <v>0</v>
      </c>
      <c r="F153" s="267">
        <f>'4. 서울Y 봉천종합사회복지관'!E86+'5.울산씨밀레'!E86</f>
        <v>0</v>
      </c>
      <c r="G153" s="70">
        <f t="shared" si="13"/>
        <v>0</v>
      </c>
      <c r="H153" s="148"/>
      <c r="I153" s="87"/>
    </row>
    <row r="154" spans="1:9">
      <c r="A154" s="1390"/>
      <c r="B154" s="1396"/>
      <c r="C154" s="1402"/>
      <c r="D154" s="489" t="s">
        <v>110</v>
      </c>
      <c r="E154" s="267">
        <f>'4. 서울Y 봉천종합사회복지관'!D87+'5.울산씨밀레'!D87</f>
        <v>0</v>
      </c>
      <c r="F154" s="267">
        <f>'4. 서울Y 봉천종합사회복지관'!E87+'5.울산씨밀레'!E87</f>
        <v>0</v>
      </c>
      <c r="G154" s="70">
        <f t="shared" si="13"/>
        <v>0</v>
      </c>
      <c r="H154" s="148"/>
      <c r="I154" s="87"/>
    </row>
    <row r="155" spans="1:9">
      <c r="A155" s="1390"/>
      <c r="B155" s="1396"/>
      <c r="C155" s="1402"/>
      <c r="D155" s="489" t="s">
        <v>249</v>
      </c>
      <c r="E155" s="267">
        <f>'4. 서울Y 봉천종합사회복지관'!D88+'5.울산씨밀레'!D88</f>
        <v>0</v>
      </c>
      <c r="F155" s="267">
        <f>'4. 서울Y 봉천종합사회복지관'!E88+'5.울산씨밀레'!E88</f>
        <v>0</v>
      </c>
      <c r="G155" s="70">
        <f t="shared" si="13"/>
        <v>0</v>
      </c>
      <c r="H155" s="148"/>
      <c r="I155" s="87"/>
    </row>
    <row r="156" spans="1:9" ht="17.25" customHeight="1">
      <c r="A156" s="1390"/>
      <c r="B156" s="1396"/>
      <c r="C156" s="1402"/>
      <c r="D156" s="489" t="s">
        <v>104</v>
      </c>
      <c r="E156" s="267">
        <f>'4. 서울Y 봉천종합사회복지관'!D89+'5.울산씨밀레'!D89</f>
        <v>0</v>
      </c>
      <c r="F156" s="267">
        <f>'4. 서울Y 봉천종합사회복지관'!E89+'5.울산씨밀레'!E89</f>
        <v>0</v>
      </c>
      <c r="G156" s="70">
        <f t="shared" si="13"/>
        <v>0</v>
      </c>
      <c r="H156" s="148"/>
      <c r="I156" s="87"/>
    </row>
    <row r="157" spans="1:9" ht="17.25" customHeight="1">
      <c r="A157" s="1390"/>
      <c r="B157" s="1396"/>
      <c r="C157" s="1402"/>
      <c r="D157" s="489" t="s">
        <v>239</v>
      </c>
      <c r="E157" s="267">
        <f>'4. 서울Y 봉천종합사회복지관'!D90+'5.울산씨밀레'!D90</f>
        <v>0</v>
      </c>
      <c r="F157" s="267">
        <f>'4. 서울Y 봉천종합사회복지관'!E90+'5.울산씨밀레'!E90</f>
        <v>0</v>
      </c>
      <c r="G157" s="70">
        <f t="shared" si="13"/>
        <v>0</v>
      </c>
      <c r="H157" s="148"/>
      <c r="I157" s="87"/>
    </row>
    <row r="158" spans="1:9">
      <c r="A158" s="1390"/>
      <c r="B158" s="1396"/>
      <c r="C158" s="1402"/>
      <c r="D158" s="489" t="s">
        <v>188</v>
      </c>
      <c r="E158" s="267">
        <f>'4. 서울Y 봉천종합사회복지관'!D91+'5.울산씨밀레'!D91</f>
        <v>0</v>
      </c>
      <c r="F158" s="267">
        <f>'4. 서울Y 봉천종합사회복지관'!E91+'5.울산씨밀레'!E91</f>
        <v>0</v>
      </c>
      <c r="G158" s="50">
        <f t="shared" si="13"/>
        <v>0</v>
      </c>
      <c r="H158" s="148"/>
      <c r="I158" s="87"/>
    </row>
    <row r="159" spans="1:9">
      <c r="A159" s="1390"/>
      <c r="B159" s="1396"/>
      <c r="C159" s="1402"/>
      <c r="D159" s="489" t="s">
        <v>194</v>
      </c>
      <c r="E159" s="267">
        <f>'4. 서울Y 봉천종합사회복지관'!D92+'5.울산씨밀레'!D92</f>
        <v>3500000</v>
      </c>
      <c r="F159" s="267">
        <f>'4. 서울Y 봉천종합사회복지관'!E92+'5.울산씨밀레'!E92</f>
        <v>3500000</v>
      </c>
      <c r="G159" s="50">
        <f t="shared" si="13"/>
        <v>0</v>
      </c>
      <c r="H159" s="148">
        <f t="shared" si="14"/>
        <v>0</v>
      </c>
      <c r="I159" s="87"/>
    </row>
    <row r="160" spans="1:9">
      <c r="A160" s="1390"/>
      <c r="B160" s="1396"/>
      <c r="C160" s="1402"/>
      <c r="D160" s="489" t="s">
        <v>203</v>
      </c>
      <c r="E160" s="267">
        <f>'4. 서울Y 봉천종합사회복지관'!D93+'5.울산씨밀레'!D93</f>
        <v>0</v>
      </c>
      <c r="F160" s="267">
        <f>'4. 서울Y 봉천종합사회복지관'!E93+'5.울산씨밀레'!E93</f>
        <v>0</v>
      </c>
      <c r="G160" s="70">
        <f t="shared" si="13"/>
        <v>0</v>
      </c>
      <c r="H160" s="148"/>
      <c r="I160" s="87"/>
    </row>
    <row r="161" spans="1:9">
      <c r="A161" s="1390"/>
      <c r="B161" s="1396"/>
      <c r="C161" s="1402"/>
      <c r="D161" s="489" t="s">
        <v>179</v>
      </c>
      <c r="E161" s="267">
        <f>'4. 서울Y 봉천종합사회복지관'!D94+'5.울산씨밀레'!D94</f>
        <v>0</v>
      </c>
      <c r="F161" s="267">
        <f>'4. 서울Y 봉천종합사회복지관'!E94+'5.울산씨밀레'!E94</f>
        <v>0</v>
      </c>
      <c r="G161" s="70">
        <f t="shared" si="13"/>
        <v>0</v>
      </c>
      <c r="H161" s="148"/>
      <c r="I161" s="87"/>
    </row>
    <row r="162" spans="1:9">
      <c r="A162" s="1390"/>
      <c r="B162" s="1396"/>
      <c r="C162" s="1402"/>
      <c r="D162" s="489" t="s">
        <v>214</v>
      </c>
      <c r="E162" s="267">
        <f>'4. 서울Y 봉천종합사회복지관'!D95+'5.울산씨밀레'!D95</f>
        <v>0</v>
      </c>
      <c r="F162" s="267">
        <f>'4. 서울Y 봉천종합사회복지관'!E95+'5.울산씨밀레'!E95</f>
        <v>0</v>
      </c>
      <c r="G162" s="70">
        <f t="shared" si="13"/>
        <v>0</v>
      </c>
      <c r="H162" s="148"/>
      <c r="I162" s="87"/>
    </row>
    <row r="163" spans="1:9">
      <c r="A163" s="1390"/>
      <c r="B163" s="1396"/>
      <c r="C163" s="1402"/>
      <c r="D163" s="489" t="s">
        <v>108</v>
      </c>
      <c r="E163" s="267">
        <f>'4. 서울Y 봉천종합사회복지관'!D96+'5.울산씨밀레'!D96</f>
        <v>0</v>
      </c>
      <c r="F163" s="267">
        <f>'4. 서울Y 봉천종합사회복지관'!E96+'5.울산씨밀레'!E96</f>
        <v>0</v>
      </c>
      <c r="G163" s="70">
        <f t="shared" si="13"/>
        <v>0</v>
      </c>
      <c r="H163" s="148"/>
      <c r="I163" s="87"/>
    </row>
    <row r="164" spans="1:9">
      <c r="A164" s="1390"/>
      <c r="B164" s="1396"/>
      <c r="C164" s="1402"/>
      <c r="D164" s="489" t="s">
        <v>225</v>
      </c>
      <c r="E164" s="267">
        <f>'4. 서울Y 봉천종합사회복지관'!D97+'5.울산씨밀레'!D97</f>
        <v>0</v>
      </c>
      <c r="F164" s="267">
        <f>'4. 서울Y 봉천종합사회복지관'!E97+'5.울산씨밀레'!E97</f>
        <v>0</v>
      </c>
      <c r="G164" s="70">
        <f t="shared" si="13"/>
        <v>0</v>
      </c>
      <c r="H164" s="148"/>
      <c r="I164" s="87"/>
    </row>
    <row r="165" spans="1:9">
      <c r="A165" s="1390"/>
      <c r="B165" s="1396"/>
      <c r="C165" s="1402"/>
      <c r="D165" s="489" t="s">
        <v>101</v>
      </c>
      <c r="E165" s="267">
        <f>'4. 서울Y 봉천종합사회복지관'!D98+'5.울산씨밀레'!D98</f>
        <v>0</v>
      </c>
      <c r="F165" s="267">
        <f>'4. 서울Y 봉천종합사회복지관'!E98+'5.울산씨밀레'!E98</f>
        <v>0</v>
      </c>
      <c r="G165" s="70">
        <f t="shared" si="13"/>
        <v>0</v>
      </c>
      <c r="H165" s="148"/>
      <c r="I165" s="87"/>
    </row>
    <row r="166" spans="1:9">
      <c r="A166" s="1390"/>
      <c r="B166" s="1396"/>
      <c r="C166" s="1402"/>
      <c r="D166" s="489" t="s">
        <v>100</v>
      </c>
      <c r="E166" s="267">
        <f>'4. 서울Y 봉천종합사회복지관'!D99+'5.울산씨밀레'!D99</f>
        <v>0</v>
      </c>
      <c r="F166" s="267">
        <f>'4. 서울Y 봉천종합사회복지관'!E99+'5.울산씨밀레'!E99</f>
        <v>0</v>
      </c>
      <c r="G166" s="70">
        <f t="shared" si="13"/>
        <v>0</v>
      </c>
      <c r="H166" s="148"/>
      <c r="I166" s="87"/>
    </row>
    <row r="167" spans="1:9">
      <c r="A167" s="1390"/>
      <c r="B167" s="1396"/>
      <c r="C167" s="1402"/>
      <c r="D167" s="489" t="s">
        <v>222</v>
      </c>
      <c r="E167" s="267">
        <f>'4. 서울Y 봉천종합사회복지관'!D100+'5.울산씨밀레'!D100</f>
        <v>0</v>
      </c>
      <c r="F167" s="267">
        <f>'4. 서울Y 봉천종합사회복지관'!E100+'5.울산씨밀레'!E100</f>
        <v>0</v>
      </c>
      <c r="G167" s="70">
        <f t="shared" si="13"/>
        <v>0</v>
      </c>
      <c r="H167" s="148"/>
      <c r="I167" s="87"/>
    </row>
    <row r="168" spans="1:9">
      <c r="A168" s="1390"/>
      <c r="B168" s="1396"/>
      <c r="C168" s="1402"/>
      <c r="D168" s="489" t="s">
        <v>213</v>
      </c>
      <c r="E168" s="267">
        <f>'4. 서울Y 봉천종합사회복지관'!D101+'5.울산씨밀레'!D101</f>
        <v>4700000</v>
      </c>
      <c r="F168" s="267">
        <f>'4. 서울Y 봉천종합사회복지관'!E101+'5.울산씨밀레'!E101</f>
        <v>4700000</v>
      </c>
      <c r="G168" s="70">
        <f t="shared" si="13"/>
        <v>0</v>
      </c>
      <c r="H168" s="148">
        <f t="shared" si="14"/>
        <v>0</v>
      </c>
      <c r="I168" s="87"/>
    </row>
    <row r="169" spans="1:9">
      <c r="A169" s="1390"/>
      <c r="B169" s="1396"/>
      <c r="C169" s="1402"/>
      <c r="D169" s="489" t="s">
        <v>111</v>
      </c>
      <c r="E169" s="267">
        <f>'4. 서울Y 봉천종합사회복지관'!D102+'5.울산씨밀레'!D102</f>
        <v>38208000</v>
      </c>
      <c r="F169" s="267">
        <f>'4. 서울Y 봉천종합사회복지관'!E102+'5.울산씨밀레'!E102</f>
        <v>38208000</v>
      </c>
      <c r="G169" s="70">
        <f t="shared" si="13"/>
        <v>0</v>
      </c>
      <c r="H169" s="148">
        <f t="shared" si="14"/>
        <v>0</v>
      </c>
      <c r="I169" s="87"/>
    </row>
    <row r="170" spans="1:9">
      <c r="A170" s="1390"/>
      <c r="B170" s="1396"/>
      <c r="C170" s="1402"/>
      <c r="D170" s="489" t="s">
        <v>182</v>
      </c>
      <c r="E170" s="267">
        <f>'4. 서울Y 봉천종합사회복지관'!D103+'5.울산씨밀레'!D103</f>
        <v>1500000</v>
      </c>
      <c r="F170" s="267">
        <f>'4. 서울Y 봉천종합사회복지관'!E103+'5.울산씨밀레'!E103</f>
        <v>1500000</v>
      </c>
      <c r="G170" s="70">
        <f t="shared" si="13"/>
        <v>0</v>
      </c>
      <c r="H170" s="148">
        <f t="shared" si="14"/>
        <v>0</v>
      </c>
      <c r="I170" s="87"/>
    </row>
    <row r="171" spans="1:9">
      <c r="A171" s="1390"/>
      <c r="B171" s="1396"/>
      <c r="C171" s="1402"/>
      <c r="D171" s="489" t="s">
        <v>224</v>
      </c>
      <c r="E171" s="267">
        <f>'4. 서울Y 봉천종합사회복지관'!D104+'5.울산씨밀레'!D104</f>
        <v>6792000</v>
      </c>
      <c r="F171" s="267">
        <f>'4. 서울Y 봉천종합사회복지관'!E104+'5.울산씨밀레'!E104</f>
        <v>6792000</v>
      </c>
      <c r="G171" s="70">
        <f t="shared" si="13"/>
        <v>0</v>
      </c>
      <c r="H171" s="148">
        <f t="shared" si="14"/>
        <v>0</v>
      </c>
      <c r="I171" s="87"/>
    </row>
    <row r="172" spans="1:9">
      <c r="A172" s="1390"/>
      <c r="B172" s="1396"/>
      <c r="C172" s="1403"/>
      <c r="D172" s="491" t="s">
        <v>62</v>
      </c>
      <c r="E172" s="522">
        <f>SUM(E150:E171)</f>
        <v>1020611000</v>
      </c>
      <c r="F172" s="522">
        <f>SUM(F150:F171)</f>
        <v>1027700000</v>
      </c>
      <c r="G172" s="731">
        <f t="shared" si="13"/>
        <v>7089000</v>
      </c>
      <c r="H172" s="543">
        <f t="shared" si="14"/>
        <v>6.9458393060627408E-3</v>
      </c>
      <c r="I172" s="85"/>
    </row>
    <row r="173" spans="1:9">
      <c r="A173" s="1390"/>
      <c r="B173" s="1397"/>
      <c r="C173" s="1404" t="s">
        <v>62</v>
      </c>
      <c r="D173" s="1404"/>
      <c r="E173" s="745">
        <f>SUM(E149,E172)</f>
        <v>1057489000</v>
      </c>
      <c r="F173" s="745">
        <f>SUM(F149,F172)</f>
        <v>1064998000</v>
      </c>
      <c r="G173" s="746">
        <f t="shared" si="13"/>
        <v>7509000</v>
      </c>
      <c r="H173" s="747">
        <f t="shared" si="14"/>
        <v>7.1007830814315796E-3</v>
      </c>
      <c r="I173" s="748"/>
    </row>
    <row r="174" spans="1:9">
      <c r="A174" s="1390"/>
      <c r="B174" s="1396" t="s">
        <v>68</v>
      </c>
      <c r="C174" s="373" t="s">
        <v>68</v>
      </c>
      <c r="D174" s="365" t="s">
        <v>68</v>
      </c>
      <c r="E174" s="267">
        <f>'4. 서울Y 봉천종합사회복지관'!D107+'5.울산씨밀레'!D107</f>
        <v>1500000</v>
      </c>
      <c r="F174" s="267">
        <f>'4. 서울Y 봉천종합사회복지관'!E107+'5.울산씨밀레'!E107</f>
        <v>2000000</v>
      </c>
      <c r="G174" s="41">
        <f t="shared" si="13"/>
        <v>500000</v>
      </c>
      <c r="H174" s="148">
        <f t="shared" si="14"/>
        <v>0.33333333333333331</v>
      </c>
      <c r="I174" s="43"/>
    </row>
    <row r="175" spans="1:9" ht="17.5" thickBot="1">
      <c r="A175" s="1390"/>
      <c r="B175" s="1397"/>
      <c r="C175" s="1405" t="s">
        <v>62</v>
      </c>
      <c r="D175" s="1406"/>
      <c r="E175" s="742">
        <f>E174</f>
        <v>1500000</v>
      </c>
      <c r="F175" s="742">
        <f>F174</f>
        <v>2000000</v>
      </c>
      <c r="G175" s="749">
        <f t="shared" si="13"/>
        <v>500000</v>
      </c>
      <c r="H175" s="743">
        <f t="shared" si="14"/>
        <v>0.33333333333333331</v>
      </c>
      <c r="I175" s="48"/>
    </row>
    <row r="176" spans="1:9">
      <c r="A176" s="1390"/>
      <c r="B176" s="1378" t="s">
        <v>116</v>
      </c>
      <c r="C176" s="1380" t="s">
        <v>116</v>
      </c>
      <c r="D176" s="368" t="s">
        <v>58</v>
      </c>
      <c r="E176" s="267">
        <f>'4. 서울Y 봉천종합사회복지관'!D109+'5.울산씨밀레'!D109</f>
        <v>12000000</v>
      </c>
      <c r="F176" s="267">
        <f>'4. 서울Y 봉천종합사회복지관'!E109+'5.울산씨밀레'!E109</f>
        <v>10000000</v>
      </c>
      <c r="G176" s="637">
        <f t="shared" si="13"/>
        <v>-2000000</v>
      </c>
      <c r="H176" s="148">
        <f t="shared" si="14"/>
        <v>-0.16666666666666666</v>
      </c>
      <c r="I176" s="45"/>
    </row>
    <row r="177" spans="1:10">
      <c r="A177" s="1390"/>
      <c r="B177" s="1378"/>
      <c r="C177" s="1381"/>
      <c r="D177" s="369" t="s">
        <v>59</v>
      </c>
      <c r="E177" s="267">
        <f>'4. 서울Y 봉천종합사회복지관'!D110+'5.울산씨밀레'!D110</f>
        <v>32782803</v>
      </c>
      <c r="F177" s="267">
        <f>'4. 서울Y 봉천종합사회복지관'!E110+'5.울산씨밀레'!E110</f>
        <v>18008000</v>
      </c>
      <c r="G177" s="41">
        <f t="shared" si="13"/>
        <v>-14774803</v>
      </c>
      <c r="H177" s="148">
        <f t="shared" si="14"/>
        <v>-0.4506876059377839</v>
      </c>
      <c r="I177" s="43"/>
    </row>
    <row r="178" spans="1:10" ht="17.5" thickBot="1">
      <c r="A178" s="1390"/>
      <c r="B178" s="1379"/>
      <c r="C178" s="1382" t="s">
        <v>62</v>
      </c>
      <c r="D178" s="1383"/>
      <c r="E178" s="1253">
        <f>SUM(E176:E177)</f>
        <v>44782803</v>
      </c>
      <c r="F178" s="1254">
        <f>SUM(F176:F177)</f>
        <v>28008000</v>
      </c>
      <c r="G178" s="750">
        <f t="shared" si="13"/>
        <v>-16774803</v>
      </c>
      <c r="H178" s="751">
        <f t="shared" si="14"/>
        <v>-0.37458135436497803</v>
      </c>
      <c r="I178" s="80"/>
    </row>
    <row r="179" spans="1:10">
      <c r="A179" s="1391"/>
      <c r="B179" s="1409" t="s">
        <v>119</v>
      </c>
      <c r="C179" s="1412" t="s">
        <v>32</v>
      </c>
      <c r="D179" s="178" t="s">
        <v>183</v>
      </c>
      <c r="E179" s="267">
        <f>'4. 서울Y 봉천종합사회복지관'!D112+'5.울산씨밀레'!D112</f>
        <v>0</v>
      </c>
      <c r="F179" s="267">
        <f>'4. 서울Y 봉천종합사회복지관'!E112+'5.울산씨밀레'!E112</f>
        <v>0</v>
      </c>
      <c r="G179" s="585">
        <f t="shared" si="13"/>
        <v>0</v>
      </c>
      <c r="H179" s="707"/>
      <c r="I179" s="704"/>
    </row>
    <row r="180" spans="1:10">
      <c r="A180" s="1391"/>
      <c r="B180" s="1410"/>
      <c r="C180" s="1413"/>
      <c r="D180" s="648" t="s">
        <v>99</v>
      </c>
      <c r="E180" s="267">
        <f>'4. 서울Y 봉천종합사회복지관'!D113+'5.울산씨밀레'!D113</f>
        <v>0</v>
      </c>
      <c r="F180" s="267">
        <f>'4. 서울Y 봉천종합사회복지관'!E113+'5.울산씨밀레'!E113</f>
        <v>0</v>
      </c>
      <c r="G180" s="715">
        <f t="shared" si="13"/>
        <v>0</v>
      </c>
      <c r="H180" s="507"/>
      <c r="I180" s="705"/>
    </row>
    <row r="181" spans="1:10" ht="17.5" thickBot="1">
      <c r="A181" s="1391"/>
      <c r="B181" s="1411"/>
      <c r="C181" s="1414" t="s">
        <v>62</v>
      </c>
      <c r="D181" s="1415"/>
      <c r="E181" s="752">
        <f>SUM(E179:E180)</f>
        <v>0</v>
      </c>
      <c r="F181" s="752">
        <f>SUM(F179:F180)</f>
        <v>0</v>
      </c>
      <c r="G181" s="709">
        <f t="shared" si="13"/>
        <v>0</v>
      </c>
      <c r="H181" s="753"/>
      <c r="I181" s="48"/>
    </row>
    <row r="182" spans="1:10">
      <c r="A182" s="1391"/>
      <c r="B182" s="1409" t="s">
        <v>15</v>
      </c>
      <c r="C182" s="1412" t="s">
        <v>32</v>
      </c>
      <c r="D182" s="178" t="s">
        <v>109</v>
      </c>
      <c r="E182" s="267">
        <f>'4. 서울Y 봉천종합사회복지관'!D115+'5.울산씨밀레'!D115</f>
        <v>0</v>
      </c>
      <c r="F182" s="267">
        <f>'4. 서울Y 봉천종합사회복지관'!E115+'5.울산씨밀레'!E115</f>
        <v>0</v>
      </c>
      <c r="G182" s="433">
        <f t="shared" si="13"/>
        <v>0</v>
      </c>
      <c r="H182" s="507"/>
      <c r="I182" s="704"/>
    </row>
    <row r="183" spans="1:10">
      <c r="A183" s="1391"/>
      <c r="B183" s="1410"/>
      <c r="C183" s="1413"/>
      <c r="D183" s="648" t="s">
        <v>11</v>
      </c>
      <c r="E183" s="267">
        <f>'4. 서울Y 봉천종합사회복지관'!D116+'5.울산씨밀레'!D116</f>
        <v>0</v>
      </c>
      <c r="F183" s="267">
        <f>'4. 서울Y 봉천종합사회복지관'!E116+'5.울산씨밀레'!E116</f>
        <v>0</v>
      </c>
      <c r="G183" s="715">
        <f t="shared" si="13"/>
        <v>0</v>
      </c>
      <c r="H183" s="507"/>
      <c r="I183" s="705"/>
    </row>
    <row r="184" spans="1:10" ht="17.5" thickBot="1">
      <c r="A184" s="1391"/>
      <c r="B184" s="1411"/>
      <c r="C184" s="1414" t="s">
        <v>62</v>
      </c>
      <c r="D184" s="1415"/>
      <c r="E184" s="752">
        <f>SUM(E182:E183)</f>
        <v>0</v>
      </c>
      <c r="F184" s="752">
        <f>SUM(F182:F183)</f>
        <v>0</v>
      </c>
      <c r="G184" s="709">
        <f t="shared" si="13"/>
        <v>0</v>
      </c>
      <c r="H184" s="753"/>
      <c r="I184" s="48"/>
    </row>
    <row r="185" spans="1:10">
      <c r="A185" s="1391"/>
      <c r="B185" s="713" t="s">
        <v>153</v>
      </c>
      <c r="C185" s="714" t="s">
        <v>153</v>
      </c>
      <c r="D185" s="714" t="s">
        <v>160</v>
      </c>
      <c r="E185" s="267">
        <f>'4. 서울Y 봉천종합사회복지관'!D118+'5.울산씨밀레'!D118</f>
        <v>0</v>
      </c>
      <c r="F185" s="267">
        <f>'4. 서울Y 봉천종합사회복지관'!E118+'5.울산씨밀레'!E118</f>
        <v>0</v>
      </c>
      <c r="G185" s="433">
        <f t="shared" si="13"/>
        <v>0</v>
      </c>
      <c r="H185" s="1293"/>
      <c r="I185" s="255"/>
      <c r="J185" s="1304"/>
    </row>
    <row r="186" spans="1:10" ht="17.5" thickBot="1">
      <c r="A186" s="1392"/>
      <c r="B186" s="1384" t="s">
        <v>60</v>
      </c>
      <c r="C186" s="1385"/>
      <c r="D186" s="1386"/>
      <c r="E186" s="638">
        <f>E139+E143+E173+E175+E178+E181+E184</f>
        <v>2771574097</v>
      </c>
      <c r="F186" s="638">
        <f>F139+F143+F173+F175+F178+F181+F184+F185</f>
        <v>2798093000</v>
      </c>
      <c r="G186" s="1291">
        <f t="shared" si="13"/>
        <v>26518903</v>
      </c>
      <c r="H186" s="1292">
        <f t="shared" si="14"/>
        <v>9.5681739227915716E-3</v>
      </c>
      <c r="I186" s="639"/>
    </row>
    <row r="187" spans="1:10" ht="20.5" hidden="1">
      <c r="B187" s="385" t="s">
        <v>5</v>
      </c>
      <c r="C187" s="385"/>
      <c r="D187" s="385"/>
    </row>
    <row r="188" spans="1:10" ht="17.5" hidden="1" customHeight="1">
      <c r="A188" s="1339" t="s">
        <v>76</v>
      </c>
      <c r="B188" s="1376" t="s">
        <v>121</v>
      </c>
      <c r="C188" s="1377"/>
      <c r="D188" s="1377"/>
      <c r="E188" s="1367" t="s">
        <v>12</v>
      </c>
      <c r="F188" s="1367" t="s">
        <v>34</v>
      </c>
      <c r="G188" s="1367" t="s">
        <v>236</v>
      </c>
      <c r="H188" s="1369" t="s">
        <v>163</v>
      </c>
      <c r="I188" s="1371" t="s">
        <v>147</v>
      </c>
    </row>
    <row r="189" spans="1:10" ht="16.5" hidden="1" customHeight="1">
      <c r="A189" s="1340"/>
      <c r="B189" s="591" t="s">
        <v>71</v>
      </c>
      <c r="C189" s="386" t="s">
        <v>61</v>
      </c>
      <c r="D189" s="386" t="s">
        <v>73</v>
      </c>
      <c r="E189" s="1368"/>
      <c r="F189" s="1368"/>
      <c r="G189" s="1368"/>
      <c r="H189" s="1370"/>
      <c r="I189" s="1372"/>
    </row>
    <row r="190" spans="1:10" ht="17.25" hidden="1" customHeight="1">
      <c r="A190" s="1341" t="s">
        <v>19</v>
      </c>
      <c r="B190" s="1373" t="s">
        <v>65</v>
      </c>
      <c r="C190" s="492" t="s">
        <v>174</v>
      </c>
      <c r="D190" s="492" t="s">
        <v>167</v>
      </c>
      <c r="E190" s="589">
        <f>'7. 강서구어린이집'!D37</f>
        <v>0</v>
      </c>
      <c r="F190" s="589">
        <f>'7. 강서구어린이집'!F37</f>
        <v>0</v>
      </c>
      <c r="G190" s="590">
        <f t="shared" ref="G190:G234" si="15">F190-E190</f>
        <v>0</v>
      </c>
      <c r="H190" s="164" t="e">
        <f t="shared" ref="H190:H234" si="16">G190/E190*100%</f>
        <v>#DIV/0!</v>
      </c>
      <c r="I190" s="7"/>
    </row>
    <row r="191" spans="1:10" ht="20.25" hidden="1" customHeight="1">
      <c r="A191" s="1342"/>
      <c r="B191" s="1363"/>
      <c r="C191" s="1350" t="s">
        <v>113</v>
      </c>
      <c r="D191" s="374" t="s">
        <v>150</v>
      </c>
      <c r="E191" s="14">
        <f>'7. 강서구어린이집'!D38</f>
        <v>0</v>
      </c>
      <c r="F191" s="14">
        <f>'7. 강서구어린이집'!F38</f>
        <v>0</v>
      </c>
      <c r="G191" s="15">
        <f t="shared" si="15"/>
        <v>0</v>
      </c>
      <c r="H191" s="164" t="e">
        <f t="shared" si="16"/>
        <v>#DIV/0!</v>
      </c>
      <c r="I191" s="16"/>
    </row>
    <row r="192" spans="1:10" ht="16.5" hidden="1" customHeight="1">
      <c r="A192" s="1342"/>
      <c r="B192" s="1363"/>
      <c r="C192" s="1350"/>
      <c r="D192" s="374" t="s">
        <v>195</v>
      </c>
      <c r="E192" s="14">
        <f>'7. 강서구어린이집'!D39</f>
        <v>0</v>
      </c>
      <c r="F192" s="14">
        <f>'7. 강서구어린이집'!F39</f>
        <v>0</v>
      </c>
      <c r="G192" s="15">
        <f t="shared" si="15"/>
        <v>0</v>
      </c>
      <c r="H192" s="164" t="e">
        <f t="shared" si="16"/>
        <v>#DIV/0!</v>
      </c>
      <c r="I192" s="16"/>
    </row>
    <row r="193" spans="1:9" hidden="1">
      <c r="A193" s="1342"/>
      <c r="B193" s="1363"/>
      <c r="C193" s="374" t="s">
        <v>146</v>
      </c>
      <c r="D193" s="374" t="s">
        <v>146</v>
      </c>
      <c r="E193" s="14">
        <f>'7. 강서구어린이집'!D40</f>
        <v>0</v>
      </c>
      <c r="F193" s="14">
        <f>'7. 강서구어린이집'!F40</f>
        <v>0</v>
      </c>
      <c r="G193" s="15">
        <f t="shared" si="15"/>
        <v>0</v>
      </c>
      <c r="H193" s="164" t="e">
        <f t="shared" si="16"/>
        <v>#DIV/0!</v>
      </c>
      <c r="I193" s="16"/>
    </row>
    <row r="194" spans="1:9" hidden="1">
      <c r="A194" s="1342"/>
      <c r="B194" s="1363"/>
      <c r="C194" s="1350" t="s">
        <v>206</v>
      </c>
      <c r="D194" s="374" t="s">
        <v>131</v>
      </c>
      <c r="E194" s="14">
        <f>'7. 강서구어린이집'!D41</f>
        <v>0</v>
      </c>
      <c r="F194" s="14">
        <f>'7. 강서구어린이집'!F41</f>
        <v>0</v>
      </c>
      <c r="G194" s="15">
        <f t="shared" si="15"/>
        <v>0</v>
      </c>
      <c r="H194" s="164" t="e">
        <f t="shared" si="16"/>
        <v>#DIV/0!</v>
      </c>
      <c r="I194" s="16"/>
    </row>
    <row r="195" spans="1:9" ht="16.5" hidden="1" customHeight="1">
      <c r="A195" s="1342"/>
      <c r="B195" s="1363"/>
      <c r="C195" s="1350"/>
      <c r="D195" s="374" t="s">
        <v>248</v>
      </c>
      <c r="E195" s="589">
        <f>'7. 강서구어린이집'!D42</f>
        <v>0</v>
      </c>
      <c r="F195" s="589">
        <f>'7. 강서구어린이집'!F42</f>
        <v>0</v>
      </c>
      <c r="G195" s="15">
        <f t="shared" si="15"/>
        <v>0</v>
      </c>
      <c r="H195" s="164" t="e">
        <f t="shared" si="16"/>
        <v>#DIV/0!</v>
      </c>
      <c r="I195" s="16"/>
    </row>
    <row r="196" spans="1:9" hidden="1">
      <c r="A196" s="1342"/>
      <c r="B196" s="1364"/>
      <c r="C196" s="1374" t="s">
        <v>62</v>
      </c>
      <c r="D196" s="1375"/>
      <c r="E196" s="123">
        <f>SUM(E190:E195)</f>
        <v>0</v>
      </c>
      <c r="F196" s="123">
        <f>SUM(F190:F195)</f>
        <v>0</v>
      </c>
      <c r="G196" s="130">
        <f t="shared" si="15"/>
        <v>0</v>
      </c>
      <c r="H196" s="164" t="e">
        <f t="shared" si="16"/>
        <v>#DIV/0!</v>
      </c>
      <c r="I196" s="21"/>
    </row>
    <row r="197" spans="1:9" hidden="1">
      <c r="A197" s="1342"/>
      <c r="B197" s="1362" t="s">
        <v>87</v>
      </c>
      <c r="C197" s="1365" t="s">
        <v>227</v>
      </c>
      <c r="D197" s="387" t="s">
        <v>137</v>
      </c>
      <c r="E197" s="92">
        <f>'7. 강서구어린이집'!D44</f>
        <v>0</v>
      </c>
      <c r="F197" s="92">
        <f>'7. 강서구어린이집'!F44</f>
        <v>0</v>
      </c>
      <c r="G197" s="93">
        <f t="shared" si="15"/>
        <v>0</v>
      </c>
      <c r="H197" s="164" t="e">
        <f t="shared" si="16"/>
        <v>#DIV/0!</v>
      </c>
      <c r="I197" s="7"/>
    </row>
    <row r="198" spans="1:9" ht="16.5" hidden="1" customHeight="1">
      <c r="A198" s="1342"/>
      <c r="B198" s="1363"/>
      <c r="C198" s="1359"/>
      <c r="D198" s="388" t="s">
        <v>20</v>
      </c>
      <c r="E198" s="14">
        <f>'7. 강서구어린이집'!D45</f>
        <v>0</v>
      </c>
      <c r="F198" s="14">
        <f>'7. 강서구어린이집'!F45</f>
        <v>0</v>
      </c>
      <c r="G198" s="15">
        <f t="shared" si="15"/>
        <v>0</v>
      </c>
      <c r="H198" s="164" t="e">
        <f t="shared" si="16"/>
        <v>#DIV/0!</v>
      </c>
      <c r="I198" s="16"/>
    </row>
    <row r="199" spans="1:9" hidden="1">
      <c r="A199" s="1342"/>
      <c r="B199" s="1363"/>
      <c r="C199" s="1359"/>
      <c r="D199" s="389" t="s">
        <v>85</v>
      </c>
      <c r="E199" s="14">
        <f>'7. 강서구어린이집'!D46</f>
        <v>0</v>
      </c>
      <c r="F199" s="14">
        <f>'7. 강서구어린이집'!F46</f>
        <v>0</v>
      </c>
      <c r="G199" s="15">
        <f t="shared" si="15"/>
        <v>0</v>
      </c>
      <c r="H199" s="164" t="e">
        <f t="shared" si="16"/>
        <v>#DIV/0!</v>
      </c>
      <c r="I199" s="16"/>
    </row>
    <row r="200" spans="1:9" hidden="1">
      <c r="A200" s="1342"/>
      <c r="B200" s="1363"/>
      <c r="C200" s="1359"/>
      <c r="D200" s="389" t="s">
        <v>89</v>
      </c>
      <c r="E200" s="14">
        <f>'7. 강서구어린이집'!D47</f>
        <v>0</v>
      </c>
      <c r="F200" s="14">
        <f>'7. 강서구어린이집'!F47</f>
        <v>0</v>
      </c>
      <c r="G200" s="15">
        <f t="shared" si="15"/>
        <v>0</v>
      </c>
      <c r="H200" s="164" t="e">
        <f t="shared" si="16"/>
        <v>#DIV/0!</v>
      </c>
      <c r="I200" s="20"/>
    </row>
    <row r="201" spans="1:9" hidden="1">
      <c r="A201" s="1342"/>
      <c r="B201" s="1363"/>
      <c r="C201" s="1359"/>
      <c r="D201" s="389" t="s">
        <v>70</v>
      </c>
      <c r="E201" s="14">
        <f>'7. 강서구어린이집'!D48</f>
        <v>0</v>
      </c>
      <c r="F201" s="14">
        <f>'7. 강서구어린이집'!F48</f>
        <v>0</v>
      </c>
      <c r="G201" s="15">
        <f t="shared" si="15"/>
        <v>0</v>
      </c>
      <c r="H201" s="164" t="e">
        <f t="shared" si="16"/>
        <v>#DIV/0!</v>
      </c>
      <c r="I201" s="20"/>
    </row>
    <row r="202" spans="1:9" hidden="1">
      <c r="A202" s="1342"/>
      <c r="B202" s="1363"/>
      <c r="C202" s="1359"/>
      <c r="D202" s="379" t="s">
        <v>169</v>
      </c>
      <c r="E202" s="14">
        <f>'7. 강서구어린이집'!D49</f>
        <v>0</v>
      </c>
      <c r="F202" s="14">
        <f>'7. 강서구어린이집'!F49</f>
        <v>0</v>
      </c>
      <c r="G202" s="15">
        <f t="shared" si="15"/>
        <v>0</v>
      </c>
      <c r="H202" s="164" t="e">
        <f t="shared" si="16"/>
        <v>#DIV/0!</v>
      </c>
      <c r="I202" s="20"/>
    </row>
    <row r="203" spans="1:9" hidden="1">
      <c r="A203" s="1342"/>
      <c r="B203" s="1363"/>
      <c r="C203" s="1359"/>
      <c r="D203" s="379" t="s">
        <v>132</v>
      </c>
      <c r="E203" s="589">
        <f>'7. 강서구어린이집'!D50</f>
        <v>0</v>
      </c>
      <c r="F203" s="589">
        <f>'7. 강서구어린이집'!F50</f>
        <v>0</v>
      </c>
      <c r="G203" s="15">
        <f t="shared" si="15"/>
        <v>0</v>
      </c>
      <c r="H203" s="164" t="e">
        <f t="shared" si="16"/>
        <v>#DIV/0!</v>
      </c>
      <c r="I203" s="20"/>
    </row>
    <row r="204" spans="1:9" hidden="1">
      <c r="A204" s="1342"/>
      <c r="B204" s="1363"/>
      <c r="C204" s="1360"/>
      <c r="D204" s="390" t="s">
        <v>62</v>
      </c>
      <c r="E204" s="90">
        <f>SUM(E197:E203)</f>
        <v>0</v>
      </c>
      <c r="F204" s="90">
        <f>SUM(F197:F203)</f>
        <v>0</v>
      </c>
      <c r="G204" s="130">
        <f t="shared" si="15"/>
        <v>0</v>
      </c>
      <c r="H204" s="164" t="e">
        <f t="shared" si="16"/>
        <v>#DIV/0!</v>
      </c>
      <c r="I204" s="21"/>
    </row>
    <row r="205" spans="1:9" hidden="1">
      <c r="A205" s="1342"/>
      <c r="B205" s="1363"/>
      <c r="C205" s="1359" t="s">
        <v>209</v>
      </c>
      <c r="D205" s="391" t="s">
        <v>124</v>
      </c>
      <c r="E205" s="30">
        <f>'7. 강서구어린이집'!D52</f>
        <v>0</v>
      </c>
      <c r="F205" s="30">
        <f>'7. 강서구어린이집'!F52</f>
        <v>0</v>
      </c>
      <c r="G205" s="93">
        <f t="shared" si="15"/>
        <v>0</v>
      </c>
      <c r="H205" s="164" t="e">
        <f t="shared" si="16"/>
        <v>#DIV/0!</v>
      </c>
      <c r="I205" s="25"/>
    </row>
    <row r="206" spans="1:9" ht="16.5" hidden="1" customHeight="1">
      <c r="A206" s="1342"/>
      <c r="B206" s="1363"/>
      <c r="C206" s="1359"/>
      <c r="D206" s="391" t="s">
        <v>74</v>
      </c>
      <c r="E206" s="30">
        <f>'7. 강서구어린이집'!D53</f>
        <v>0</v>
      </c>
      <c r="F206" s="30">
        <f>'7. 강서구어린이집'!F53</f>
        <v>0</v>
      </c>
      <c r="G206" s="15">
        <f t="shared" si="15"/>
        <v>0</v>
      </c>
      <c r="H206" s="164" t="e">
        <f t="shared" si="16"/>
        <v>#DIV/0!</v>
      </c>
      <c r="I206" s="20"/>
    </row>
    <row r="207" spans="1:9" hidden="1">
      <c r="A207" s="1342"/>
      <c r="B207" s="1363"/>
      <c r="C207" s="1359"/>
      <c r="D207" s="391" t="s">
        <v>84</v>
      </c>
      <c r="E207" s="30">
        <f>'7. 강서구어린이집'!D54</f>
        <v>0</v>
      </c>
      <c r="F207" s="30">
        <f>'7. 강서구어린이집'!F54</f>
        <v>0</v>
      </c>
      <c r="G207" s="15">
        <f t="shared" si="15"/>
        <v>0</v>
      </c>
      <c r="H207" s="164" t="e">
        <f t="shared" si="16"/>
        <v>#DIV/0!</v>
      </c>
      <c r="I207" s="20"/>
    </row>
    <row r="208" spans="1:9" hidden="1">
      <c r="A208" s="1342"/>
      <c r="B208" s="1363"/>
      <c r="C208" s="1360"/>
      <c r="D208" s="392" t="s">
        <v>62</v>
      </c>
      <c r="E208" s="124">
        <f>SUM(E205:E207)</f>
        <v>0</v>
      </c>
      <c r="F208" s="124">
        <f>SUM(F205:F207)</f>
        <v>0</v>
      </c>
      <c r="G208" s="130">
        <f t="shared" si="15"/>
        <v>0</v>
      </c>
      <c r="H208" s="164" t="e">
        <f t="shared" si="16"/>
        <v>#DIV/0!</v>
      </c>
      <c r="I208" s="21"/>
    </row>
    <row r="209" spans="1:9" hidden="1">
      <c r="A209" s="1342"/>
      <c r="B209" s="1364"/>
      <c r="C209" s="1356" t="s">
        <v>62</v>
      </c>
      <c r="D209" s="1357"/>
      <c r="E209" s="124">
        <f>SUM(E196,E204,E208)</f>
        <v>0</v>
      </c>
      <c r="F209" s="124">
        <f>SUM(F196,F204,F208)</f>
        <v>0</v>
      </c>
      <c r="G209" s="37">
        <f t="shared" si="15"/>
        <v>0</v>
      </c>
      <c r="H209" s="592" t="e">
        <f t="shared" si="16"/>
        <v>#DIV/0!</v>
      </c>
      <c r="I209" s="91"/>
    </row>
    <row r="210" spans="1:9" hidden="1">
      <c r="A210" s="1342"/>
      <c r="B210" s="1362" t="s">
        <v>219</v>
      </c>
      <c r="C210" s="1365" t="s">
        <v>223</v>
      </c>
      <c r="D210" s="387" t="s">
        <v>247</v>
      </c>
      <c r="E210" s="92">
        <f>'7. 강서구어린이집'!D57</f>
        <v>0</v>
      </c>
      <c r="F210" s="92">
        <f>'7. 강서구어린이집'!F57</f>
        <v>0</v>
      </c>
      <c r="G210" s="93">
        <f t="shared" si="15"/>
        <v>0</v>
      </c>
      <c r="H210" s="164" t="e">
        <f t="shared" si="16"/>
        <v>#DIV/0!</v>
      </c>
      <c r="I210" s="7"/>
    </row>
    <row r="211" spans="1:9" ht="16.5" hidden="1" customHeight="1">
      <c r="A211" s="1342"/>
      <c r="B211" s="1363"/>
      <c r="C211" s="1359"/>
      <c r="D211" s="388" t="s">
        <v>235</v>
      </c>
      <c r="E211" s="14">
        <f>'7. 강서구어린이집'!D58</f>
        <v>0</v>
      </c>
      <c r="F211" s="14">
        <f>'7. 강서구어린이집'!F58</f>
        <v>0</v>
      </c>
      <c r="G211" s="15">
        <f t="shared" si="15"/>
        <v>0</v>
      </c>
      <c r="H211" s="164" t="e">
        <f t="shared" si="16"/>
        <v>#DIV/0!</v>
      </c>
      <c r="I211" s="16"/>
    </row>
    <row r="212" spans="1:9" hidden="1">
      <c r="A212" s="1342"/>
      <c r="B212" s="1363"/>
      <c r="C212" s="1359"/>
      <c r="D212" s="388" t="s">
        <v>63</v>
      </c>
      <c r="E212" s="14">
        <f>'7. 강서구어린이집'!D59</f>
        <v>0</v>
      </c>
      <c r="F212" s="14">
        <f>'7. 강서구어린이집'!F59</f>
        <v>0</v>
      </c>
      <c r="G212" s="15">
        <f t="shared" si="15"/>
        <v>0</v>
      </c>
      <c r="H212" s="164" t="e">
        <f t="shared" si="16"/>
        <v>#DIV/0!</v>
      </c>
      <c r="I212" s="16"/>
    </row>
    <row r="213" spans="1:9" hidden="1">
      <c r="A213" s="1342"/>
      <c r="B213" s="1363"/>
      <c r="C213" s="1359"/>
      <c r="D213" s="389" t="s">
        <v>136</v>
      </c>
      <c r="E213" s="14">
        <f>'7. 강서구어린이집'!D60</f>
        <v>0</v>
      </c>
      <c r="F213" s="14">
        <f>'7. 강서구어린이집'!F60</f>
        <v>0</v>
      </c>
      <c r="G213" s="15">
        <f t="shared" si="15"/>
        <v>0</v>
      </c>
      <c r="H213" s="164" t="e">
        <f t="shared" si="16"/>
        <v>#DIV/0!</v>
      </c>
      <c r="I213" s="16"/>
    </row>
    <row r="214" spans="1:9" hidden="1">
      <c r="A214" s="1342"/>
      <c r="B214" s="1363"/>
      <c r="C214" s="1366"/>
      <c r="D214" s="389" t="s">
        <v>238</v>
      </c>
      <c r="E214" s="589">
        <f>'7. 강서구어린이집'!D61</f>
        <v>0</v>
      </c>
      <c r="F214" s="589">
        <f>'7. 강서구어린이집'!F61</f>
        <v>0</v>
      </c>
      <c r="G214" s="15">
        <f t="shared" si="15"/>
        <v>0</v>
      </c>
      <c r="H214" s="164" t="e">
        <f t="shared" si="16"/>
        <v>#DIV/0!</v>
      </c>
      <c r="I214" s="16"/>
    </row>
    <row r="215" spans="1:9" hidden="1">
      <c r="A215" s="1342"/>
      <c r="B215" s="1364"/>
      <c r="C215" s="1354" t="s">
        <v>62</v>
      </c>
      <c r="D215" s="1355"/>
      <c r="E215" s="593">
        <f>SUM(E210:E214)</f>
        <v>0</v>
      </c>
      <c r="F215" s="593">
        <f>SUM(F210:F214)</f>
        <v>0</v>
      </c>
      <c r="G215" s="594">
        <f t="shared" si="15"/>
        <v>0</v>
      </c>
      <c r="H215" s="592" t="e">
        <f t="shared" si="16"/>
        <v>#DIV/0!</v>
      </c>
      <c r="I215" s="29"/>
    </row>
    <row r="216" spans="1:9" ht="34" hidden="1">
      <c r="A216" s="1342"/>
      <c r="B216" s="1346" t="s">
        <v>215</v>
      </c>
      <c r="C216" s="375" t="s">
        <v>118</v>
      </c>
      <c r="D216" s="393" t="s">
        <v>128</v>
      </c>
      <c r="E216" s="126">
        <f>'7. 강서구어린이집'!D63</f>
        <v>0</v>
      </c>
      <c r="F216" s="126">
        <f>'7. 강서구어린이집'!F63</f>
        <v>0</v>
      </c>
      <c r="G216" s="93">
        <f t="shared" si="15"/>
        <v>0</v>
      </c>
      <c r="H216" s="595" t="e">
        <f t="shared" si="16"/>
        <v>#DIV/0!</v>
      </c>
      <c r="I216" s="7"/>
    </row>
    <row r="217" spans="1:9" hidden="1">
      <c r="A217" s="1342"/>
      <c r="B217" s="1347"/>
      <c r="C217" s="374" t="s">
        <v>172</v>
      </c>
      <c r="D217" s="394" t="s">
        <v>241</v>
      </c>
      <c r="E217" s="118">
        <f>'7. 강서구어린이집'!D64</f>
        <v>0</v>
      </c>
      <c r="F217" s="118">
        <f>'7. 강서구어린이집'!F64</f>
        <v>0</v>
      </c>
      <c r="G217" s="15">
        <f t="shared" si="15"/>
        <v>0</v>
      </c>
      <c r="H217" s="597" t="e">
        <f t="shared" si="16"/>
        <v>#DIV/0!</v>
      </c>
      <c r="I217" s="16"/>
    </row>
    <row r="218" spans="1:9" hidden="1">
      <c r="A218" s="1342"/>
      <c r="B218" s="1348"/>
      <c r="C218" s="1356" t="s">
        <v>62</v>
      </c>
      <c r="D218" s="1357"/>
      <c r="E218" s="124">
        <f>SUM(E216:E217)</f>
        <v>0</v>
      </c>
      <c r="F218" s="124">
        <f>SUM(F216:F217)</f>
        <v>0</v>
      </c>
      <c r="G218" s="594">
        <f t="shared" si="15"/>
        <v>0</v>
      </c>
      <c r="H218" s="596" t="e">
        <f t="shared" si="16"/>
        <v>#DIV/0!</v>
      </c>
      <c r="I218" s="21"/>
    </row>
    <row r="219" spans="1:9" hidden="1">
      <c r="A219" s="1342"/>
      <c r="B219" s="1346" t="s">
        <v>228</v>
      </c>
      <c r="C219" s="1349" t="s">
        <v>92</v>
      </c>
      <c r="D219" s="375" t="s">
        <v>92</v>
      </c>
      <c r="E219" s="26">
        <f>'7. 강서구어린이집'!D66</f>
        <v>0</v>
      </c>
      <c r="F219" s="26">
        <f>'7. 강서구어린이집'!F66</f>
        <v>0</v>
      </c>
      <c r="G219" s="93">
        <f t="shared" si="15"/>
        <v>0</v>
      </c>
      <c r="H219" s="164" t="e">
        <f t="shared" si="16"/>
        <v>#DIV/0!</v>
      </c>
      <c r="I219" s="7"/>
    </row>
    <row r="220" spans="1:9" hidden="1">
      <c r="A220" s="1342"/>
      <c r="B220" s="1347"/>
      <c r="C220" s="1350"/>
      <c r="D220" s="374" t="s">
        <v>168</v>
      </c>
      <c r="E220" s="121">
        <f>'7. 강서구어린이집'!D67</f>
        <v>0</v>
      </c>
      <c r="F220" s="121">
        <f>'7. 강서구어린이집'!F67</f>
        <v>0</v>
      </c>
      <c r="G220" s="15">
        <f t="shared" si="15"/>
        <v>0</v>
      </c>
      <c r="H220" s="164" t="e">
        <f t="shared" si="16"/>
        <v>#DIV/0!</v>
      </c>
      <c r="I220" s="16"/>
    </row>
    <row r="221" spans="1:9" hidden="1">
      <c r="A221" s="1342"/>
      <c r="B221" s="1347"/>
      <c r="C221" s="1358"/>
      <c r="D221" s="376" t="s">
        <v>62</v>
      </c>
      <c r="E221" s="102">
        <f>SUM(E219:E220)</f>
        <v>0</v>
      </c>
      <c r="F221" s="102">
        <f>SUM(F219:F220)</f>
        <v>0</v>
      </c>
      <c r="G221" s="130">
        <f t="shared" si="15"/>
        <v>0</v>
      </c>
      <c r="H221" s="164" t="e">
        <f t="shared" si="16"/>
        <v>#DIV/0!</v>
      </c>
      <c r="I221" s="29"/>
    </row>
    <row r="222" spans="1:9" hidden="1">
      <c r="A222" s="1342"/>
      <c r="B222" s="1347"/>
      <c r="C222" s="1359" t="s">
        <v>148</v>
      </c>
      <c r="D222" s="377" t="s">
        <v>208</v>
      </c>
      <c r="E222" s="118">
        <f>'7. 강서구어린이집'!D69</f>
        <v>0</v>
      </c>
      <c r="F222" s="118">
        <f>'7. 강서구어린이집'!F69</f>
        <v>0</v>
      </c>
      <c r="G222" s="93">
        <f t="shared" si="15"/>
        <v>0</v>
      </c>
      <c r="H222" s="164" t="e">
        <f t="shared" si="16"/>
        <v>#DIV/0!</v>
      </c>
      <c r="I222" s="7"/>
    </row>
    <row r="223" spans="1:9" ht="16.5" hidden="1" customHeight="1">
      <c r="A223" s="1342"/>
      <c r="B223" s="1347"/>
      <c r="C223" s="1360"/>
      <c r="D223" s="376" t="s">
        <v>62</v>
      </c>
      <c r="E223" s="129">
        <f>E222</f>
        <v>0</v>
      </c>
      <c r="F223" s="129">
        <f>F222</f>
        <v>0</v>
      </c>
      <c r="G223" s="130">
        <f t="shared" si="15"/>
        <v>0</v>
      </c>
      <c r="H223" s="164" t="e">
        <f t="shared" si="16"/>
        <v>#DIV/0!</v>
      </c>
      <c r="I223" s="29"/>
    </row>
    <row r="224" spans="1:9" hidden="1">
      <c r="A224" s="1342"/>
      <c r="B224" s="1348"/>
      <c r="C224" s="1361" t="s">
        <v>62</v>
      </c>
      <c r="D224" s="1361"/>
      <c r="E224" s="124">
        <f>SUM(E221,E223)</f>
        <v>0</v>
      </c>
      <c r="F224" s="124">
        <f>SUM(F221,F223)</f>
        <v>0</v>
      </c>
      <c r="G224" s="37">
        <f t="shared" si="15"/>
        <v>0</v>
      </c>
      <c r="H224" s="592" t="e">
        <f t="shared" si="16"/>
        <v>#DIV/0!</v>
      </c>
      <c r="I224" s="91"/>
    </row>
    <row r="225" spans="1:9" hidden="1">
      <c r="A225" s="1342"/>
      <c r="B225" s="1347" t="s">
        <v>161</v>
      </c>
      <c r="C225" s="395" t="s">
        <v>161</v>
      </c>
      <c r="D225" s="395" t="s">
        <v>161</v>
      </c>
      <c r="E225" s="120">
        <f>'7. 강서구어린이집'!D72</f>
        <v>0</v>
      </c>
      <c r="F225" s="120">
        <f>'7. 강서구어린이집'!F72</f>
        <v>0</v>
      </c>
      <c r="G225" s="93">
        <f t="shared" si="15"/>
        <v>0</v>
      </c>
      <c r="H225" s="164" t="e">
        <f t="shared" si="16"/>
        <v>#DIV/0!</v>
      </c>
      <c r="I225" s="25"/>
    </row>
    <row r="226" spans="1:9" hidden="1">
      <c r="A226" s="1342"/>
      <c r="B226" s="1348"/>
      <c r="C226" s="1344" t="s">
        <v>62</v>
      </c>
      <c r="D226" s="1345"/>
      <c r="E226" s="32">
        <f>E225</f>
        <v>0</v>
      </c>
      <c r="F226" s="32">
        <f>F225</f>
        <v>0</v>
      </c>
      <c r="G226" s="130">
        <f t="shared" si="15"/>
        <v>0</v>
      </c>
      <c r="H226" s="164" t="e">
        <f t="shared" si="16"/>
        <v>#DIV/0!</v>
      </c>
      <c r="I226" s="21"/>
    </row>
    <row r="227" spans="1:9" hidden="1">
      <c r="A227" s="1342"/>
      <c r="B227" s="1346" t="s">
        <v>68</v>
      </c>
      <c r="C227" s="396" t="s">
        <v>68</v>
      </c>
      <c r="D227" s="396" t="s">
        <v>68</v>
      </c>
      <c r="E227" s="35">
        <f>'7. 강서구어린이집'!D74</f>
        <v>0</v>
      </c>
      <c r="F227" s="35">
        <f>'7. 강서구어린이집'!F74</f>
        <v>0</v>
      </c>
      <c r="G227" s="93">
        <f t="shared" si="15"/>
        <v>0</v>
      </c>
      <c r="H227" s="164" t="e">
        <f t="shared" si="16"/>
        <v>#DIV/0!</v>
      </c>
      <c r="I227" s="34"/>
    </row>
    <row r="228" spans="1:9" hidden="1">
      <c r="A228" s="1342"/>
      <c r="B228" s="1348"/>
      <c r="C228" s="1344" t="s">
        <v>62</v>
      </c>
      <c r="D228" s="1345"/>
      <c r="E228" s="22">
        <f>E227</f>
        <v>0</v>
      </c>
      <c r="F228" s="22">
        <f>F227</f>
        <v>0</v>
      </c>
      <c r="G228" s="130">
        <f t="shared" si="15"/>
        <v>0</v>
      </c>
      <c r="H228" s="164" t="e">
        <f t="shared" si="16"/>
        <v>#DIV/0!</v>
      </c>
      <c r="I228" s="96"/>
    </row>
    <row r="229" spans="1:9" hidden="1">
      <c r="A229" s="1342"/>
      <c r="B229" s="1346" t="s">
        <v>116</v>
      </c>
      <c r="C229" s="1349" t="s">
        <v>116</v>
      </c>
      <c r="D229" s="375" t="s">
        <v>58</v>
      </c>
      <c r="E229" s="36">
        <f>'7. 강서구어린이집'!D76</f>
        <v>0</v>
      </c>
      <c r="F229" s="36">
        <f>'7. 강서구어린이집'!F76</f>
        <v>0</v>
      </c>
      <c r="G229" s="93">
        <f t="shared" si="15"/>
        <v>0</v>
      </c>
      <c r="H229" s="164" t="e">
        <f t="shared" si="16"/>
        <v>#DIV/0!</v>
      </c>
      <c r="I229" s="7"/>
    </row>
    <row r="230" spans="1:9" ht="17.25" hidden="1" customHeight="1">
      <c r="A230" s="1342"/>
      <c r="B230" s="1347"/>
      <c r="C230" s="1350"/>
      <c r="D230" s="375" t="s">
        <v>59</v>
      </c>
      <c r="E230" s="36">
        <f>'7. 강서구어린이집'!D77</f>
        <v>0</v>
      </c>
      <c r="F230" s="36">
        <f>'7. 강서구어린이집'!F77</f>
        <v>0</v>
      </c>
      <c r="G230" s="93">
        <f t="shared" si="15"/>
        <v>0</v>
      </c>
      <c r="H230" s="164" t="e">
        <f t="shared" si="16"/>
        <v>#DIV/0!</v>
      </c>
      <c r="I230" s="7"/>
    </row>
    <row r="231" spans="1:9" hidden="1">
      <c r="A231" s="1342"/>
      <c r="B231" s="1348"/>
      <c r="C231" s="1351" t="s">
        <v>62</v>
      </c>
      <c r="D231" s="1352"/>
      <c r="E231" s="90">
        <f>SUM(E229:E230)</f>
        <v>0</v>
      </c>
      <c r="F231" s="90">
        <f>SUM(F229:F230)</f>
        <v>0</v>
      </c>
      <c r="G231" s="130">
        <f t="shared" si="15"/>
        <v>0</v>
      </c>
      <c r="H231" s="164" t="e">
        <f t="shared" si="16"/>
        <v>#DIV/0!</v>
      </c>
      <c r="I231" s="21"/>
    </row>
    <row r="232" spans="1:9" hidden="1">
      <c r="A232" s="1342"/>
      <c r="B232" s="1346" t="s">
        <v>153</v>
      </c>
      <c r="C232" s="397" t="s">
        <v>153</v>
      </c>
      <c r="D232" s="397" t="s">
        <v>160</v>
      </c>
      <c r="E232" s="36">
        <f>'7. 강서구어린이집'!D79</f>
        <v>0</v>
      </c>
      <c r="F232" s="36">
        <f>'7. 강서구어린이집'!F79</f>
        <v>0</v>
      </c>
      <c r="G232" s="93">
        <f t="shared" si="15"/>
        <v>0</v>
      </c>
      <c r="H232" s="164" t="e">
        <f t="shared" si="16"/>
        <v>#DIV/0!</v>
      </c>
      <c r="I232" s="8"/>
    </row>
    <row r="233" spans="1:9" hidden="1">
      <c r="A233" s="1342"/>
      <c r="B233" s="1348"/>
      <c r="C233" s="1353" t="s">
        <v>62</v>
      </c>
      <c r="D233" s="1353"/>
      <c r="E233" s="28">
        <f>E232</f>
        <v>0</v>
      </c>
      <c r="F233" s="28">
        <f>F232</f>
        <v>0</v>
      </c>
      <c r="G233" s="130">
        <f t="shared" si="15"/>
        <v>0</v>
      </c>
      <c r="H233" s="164" t="e">
        <f t="shared" si="16"/>
        <v>#DIV/0!</v>
      </c>
      <c r="I233" s="29"/>
    </row>
    <row r="234" spans="1:9" hidden="1">
      <c r="A234" s="1343"/>
      <c r="B234" s="1336" t="s">
        <v>60</v>
      </c>
      <c r="C234" s="1337"/>
      <c r="D234" s="1338"/>
      <c r="E234" s="165">
        <f>SUM(E196,E209,E215,E218,E224,E226,E228,E231,E233)</f>
        <v>0</v>
      </c>
      <c r="F234" s="165">
        <f>SUM(F196,F209,F215,F218,F224,F226,F228,F231,F233)</f>
        <v>0</v>
      </c>
      <c r="G234" s="167">
        <f t="shared" si="15"/>
        <v>0</v>
      </c>
      <c r="H234" s="598" t="e">
        <f t="shared" si="16"/>
        <v>#DIV/0!</v>
      </c>
      <c r="I234" s="166"/>
    </row>
    <row r="235" spans="1:9">
      <c r="A235" s="354"/>
      <c r="E235" s="53"/>
      <c r="F235" s="53"/>
    </row>
    <row r="236" spans="1:9">
      <c r="E236" s="53"/>
      <c r="F236" s="53"/>
    </row>
    <row r="237" spans="1:9">
      <c r="E237" s="53"/>
    </row>
    <row r="238" spans="1:9">
      <c r="E238" s="53"/>
    </row>
    <row r="239" spans="1:9">
      <c r="E239" s="53"/>
    </row>
  </sheetData>
  <mergeCells count="180">
    <mergeCell ref="H6:H7"/>
    <mergeCell ref="I6:I7"/>
    <mergeCell ref="C38:D38"/>
    <mergeCell ref="B42:B45"/>
    <mergeCell ref="C45:D45"/>
    <mergeCell ref="B24:I24"/>
    <mergeCell ref="B25:D25"/>
    <mergeCell ref="E25:E26"/>
    <mergeCell ref="F25:F26"/>
    <mergeCell ref="G25:G26"/>
    <mergeCell ref="H25:H26"/>
    <mergeCell ref="I25:I26"/>
    <mergeCell ref="B29:B30"/>
    <mergeCell ref="C30:D30"/>
    <mergeCell ref="B19:B22"/>
    <mergeCell ref="C19:C21"/>
    <mergeCell ref="C22:D22"/>
    <mergeCell ref="B23:D23"/>
    <mergeCell ref="B8:B10"/>
    <mergeCell ref="C10:D10"/>
    <mergeCell ref="B11:B13"/>
    <mergeCell ref="C11:C12"/>
    <mergeCell ref="C13:D13"/>
    <mergeCell ref="B16:B18"/>
    <mergeCell ref="C56:D56"/>
    <mergeCell ref="B57:D57"/>
    <mergeCell ref="A25:A26"/>
    <mergeCell ref="C35:D35"/>
    <mergeCell ref="B36:B38"/>
    <mergeCell ref="F6:F7"/>
    <mergeCell ref="G6:G7"/>
    <mergeCell ref="A6:A7"/>
    <mergeCell ref="A8:A23"/>
    <mergeCell ref="C16:C17"/>
    <mergeCell ref="C18:D18"/>
    <mergeCell ref="B14:B15"/>
    <mergeCell ref="C15:D15"/>
    <mergeCell ref="E6:E7"/>
    <mergeCell ref="C8:C9"/>
    <mergeCell ref="A61:A84"/>
    <mergeCell ref="B58:I58"/>
    <mergeCell ref="B84:D84"/>
    <mergeCell ref="A59:A60"/>
    <mergeCell ref="B59:D59"/>
    <mergeCell ref="E59:E60"/>
    <mergeCell ref="F59:F60"/>
    <mergeCell ref="B61:B62"/>
    <mergeCell ref="C61:C62"/>
    <mergeCell ref="B67:B71"/>
    <mergeCell ref="C68:C70"/>
    <mergeCell ref="C78:C79"/>
    <mergeCell ref="B81:B82"/>
    <mergeCell ref="C81:C82"/>
    <mergeCell ref="A1:I1"/>
    <mergeCell ref="A2:I2"/>
    <mergeCell ref="A3:I3"/>
    <mergeCell ref="A4:I4"/>
    <mergeCell ref="A27:A57"/>
    <mergeCell ref="B27:B28"/>
    <mergeCell ref="C28:D28"/>
    <mergeCell ref="C53:D53"/>
    <mergeCell ref="B49:B53"/>
    <mergeCell ref="C54:C55"/>
    <mergeCell ref="B54:B56"/>
    <mergeCell ref="B46:B48"/>
    <mergeCell ref="C46:C47"/>
    <mergeCell ref="B31:B35"/>
    <mergeCell ref="C31:C34"/>
    <mergeCell ref="C42:C44"/>
    <mergeCell ref="B39:B41"/>
    <mergeCell ref="C41:D41"/>
    <mergeCell ref="C39:C40"/>
    <mergeCell ref="C36:C37"/>
    <mergeCell ref="B5:I5"/>
    <mergeCell ref="B6:D6"/>
    <mergeCell ref="C48:D48"/>
    <mergeCell ref="C49:C52"/>
    <mergeCell ref="A86:A87"/>
    <mergeCell ref="A88:A115"/>
    <mergeCell ref="B106:B108"/>
    <mergeCell ref="C106:C107"/>
    <mergeCell ref="C108:D108"/>
    <mergeCell ref="B109:B110"/>
    <mergeCell ref="C110:D110"/>
    <mergeCell ref="I59:I60"/>
    <mergeCell ref="C63:D63"/>
    <mergeCell ref="C66:D66"/>
    <mergeCell ref="B64:B66"/>
    <mergeCell ref="C71:D71"/>
    <mergeCell ref="C73:D73"/>
    <mergeCell ref="C75:D75"/>
    <mergeCell ref="C77:D77"/>
    <mergeCell ref="H59:H60"/>
    <mergeCell ref="C102:D102"/>
    <mergeCell ref="E86:E87"/>
    <mergeCell ref="F86:F87"/>
    <mergeCell ref="G86:G87"/>
    <mergeCell ref="G59:G60"/>
    <mergeCell ref="C80:D80"/>
    <mergeCell ref="C83:D83"/>
    <mergeCell ref="B78:B80"/>
    <mergeCell ref="H86:H87"/>
    <mergeCell ref="B86:D86"/>
    <mergeCell ref="I86:I87"/>
    <mergeCell ref="B88:B102"/>
    <mergeCell ref="C88:C92"/>
    <mergeCell ref="C93:C95"/>
    <mergeCell ref="B111:B112"/>
    <mergeCell ref="C96:C101"/>
    <mergeCell ref="B117:I117"/>
    <mergeCell ref="B113:B114"/>
    <mergeCell ref="B115:D115"/>
    <mergeCell ref="B103:B105"/>
    <mergeCell ref="C105:D105"/>
    <mergeCell ref="I118:I119"/>
    <mergeCell ref="C120:C126"/>
    <mergeCell ref="C127:C130"/>
    <mergeCell ref="C131:C138"/>
    <mergeCell ref="C139:D139"/>
    <mergeCell ref="B140:B143"/>
    <mergeCell ref="C140:C142"/>
    <mergeCell ref="E118:E119"/>
    <mergeCell ref="F118:F119"/>
    <mergeCell ref="G118:G119"/>
    <mergeCell ref="H118:H119"/>
    <mergeCell ref="B176:B178"/>
    <mergeCell ref="C176:C177"/>
    <mergeCell ref="C178:D178"/>
    <mergeCell ref="B186:D186"/>
    <mergeCell ref="A118:A119"/>
    <mergeCell ref="A120:A186"/>
    <mergeCell ref="C143:D143"/>
    <mergeCell ref="B144:B173"/>
    <mergeCell ref="C144:C149"/>
    <mergeCell ref="C150:C172"/>
    <mergeCell ref="C173:D173"/>
    <mergeCell ref="B174:B175"/>
    <mergeCell ref="C175:D175"/>
    <mergeCell ref="B118:D118"/>
    <mergeCell ref="B179:B181"/>
    <mergeCell ref="C179:C180"/>
    <mergeCell ref="C181:D181"/>
    <mergeCell ref="B182:B184"/>
    <mergeCell ref="C182:C183"/>
    <mergeCell ref="C184:D184"/>
    <mergeCell ref="F188:F189"/>
    <mergeCell ref="G188:G189"/>
    <mergeCell ref="H188:H189"/>
    <mergeCell ref="I188:I189"/>
    <mergeCell ref="B190:B196"/>
    <mergeCell ref="C191:C192"/>
    <mergeCell ref="C194:C195"/>
    <mergeCell ref="C196:D196"/>
    <mergeCell ref="B197:B209"/>
    <mergeCell ref="C197:C204"/>
    <mergeCell ref="C205:C208"/>
    <mergeCell ref="C209:D209"/>
    <mergeCell ref="B188:D188"/>
    <mergeCell ref="E188:E189"/>
    <mergeCell ref="B234:D234"/>
    <mergeCell ref="A188:A189"/>
    <mergeCell ref="A190:A234"/>
    <mergeCell ref="C228:D228"/>
    <mergeCell ref="B229:B231"/>
    <mergeCell ref="C229:C230"/>
    <mergeCell ref="C231:D231"/>
    <mergeCell ref="B232:B233"/>
    <mergeCell ref="C233:D233"/>
    <mergeCell ref="C215:D215"/>
    <mergeCell ref="B216:B218"/>
    <mergeCell ref="C218:D218"/>
    <mergeCell ref="B219:B224"/>
    <mergeCell ref="C219:C221"/>
    <mergeCell ref="C222:C223"/>
    <mergeCell ref="C224:D224"/>
    <mergeCell ref="B225:B226"/>
    <mergeCell ref="C226:D226"/>
    <mergeCell ref="B227:B228"/>
    <mergeCell ref="B210:B215"/>
    <mergeCell ref="C210:C214"/>
  </mergeCells>
  <phoneticPr fontId="23" type="noConversion"/>
  <pageMargins left="0.69972223043441772" right="0.69972223043441772" top="0.75" bottom="0.75" header="0.30000001192092896" footer="0.300000011920928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  <pageSetUpPr fitToPage="1"/>
  </sheetPr>
  <dimension ref="A1:J1001"/>
  <sheetViews>
    <sheetView topLeftCell="A45" zoomScale="80" zoomScaleNormal="80" workbookViewId="0">
      <selection activeCell="K31" sqref="K31"/>
    </sheetView>
  </sheetViews>
  <sheetFormatPr defaultColWidth="11.58203125" defaultRowHeight="15.75" customHeight="1"/>
  <cols>
    <col min="1" max="1" width="8.9140625" style="1163" customWidth="1"/>
    <col min="2" max="2" width="14" style="1163" customWidth="1"/>
    <col min="3" max="3" width="21.33203125" style="1163" customWidth="1"/>
    <col min="4" max="4" width="21.75" style="1163" bestFit="1" customWidth="1"/>
    <col min="5" max="5" width="17.4140625" style="1163" bestFit="1" customWidth="1"/>
    <col min="6" max="6" width="19.58203125" style="1163" customWidth="1"/>
    <col min="7" max="7" width="9.1640625" style="1163" customWidth="1"/>
    <col min="8" max="8" width="56.9140625" style="1163" customWidth="1"/>
    <col min="9" max="10" width="7" style="1163" customWidth="1"/>
    <col min="11" max="16384" width="11.58203125" style="1163"/>
  </cols>
  <sheetData>
    <row r="1" spans="1:10" ht="15.75" customHeight="1">
      <c r="A1" s="1543"/>
      <c r="B1" s="1544"/>
      <c r="C1" s="1544"/>
      <c r="D1" s="1544"/>
      <c r="E1" s="1544"/>
      <c r="F1" s="1544"/>
      <c r="G1" s="1544"/>
      <c r="H1" s="1544"/>
      <c r="I1" s="1326"/>
    </row>
    <row r="2" spans="1:10" ht="30">
      <c r="A2" s="1574" t="s">
        <v>35</v>
      </c>
      <c r="B2" s="1575"/>
      <c r="C2" s="1575"/>
      <c r="D2" s="1575"/>
      <c r="E2" s="1575"/>
      <c r="F2" s="1575"/>
      <c r="G2" s="1575"/>
      <c r="H2" s="1575"/>
      <c r="I2" s="1162"/>
      <c r="J2" s="1162"/>
    </row>
    <row r="3" spans="1:10" ht="31.5" customHeight="1">
      <c r="A3" s="1576" t="s">
        <v>430</v>
      </c>
      <c r="B3" s="1575"/>
      <c r="C3" s="1575"/>
      <c r="D3" s="1575"/>
      <c r="E3" s="1575"/>
      <c r="F3" s="1575"/>
      <c r="G3" s="1575"/>
      <c r="H3" s="1575"/>
      <c r="I3" s="1162"/>
      <c r="J3" s="1162"/>
    </row>
    <row r="4" spans="1:10" ht="25.5" customHeight="1">
      <c r="A4" s="1575"/>
      <c r="B4" s="1575"/>
      <c r="C4" s="1575"/>
      <c r="D4" s="1575"/>
      <c r="E4" s="1575"/>
      <c r="F4" s="1575"/>
      <c r="G4" s="1575"/>
      <c r="H4" s="1575"/>
      <c r="I4" s="1162"/>
      <c r="J4" s="1162"/>
    </row>
    <row r="5" spans="1:10" ht="17.25" customHeight="1" thickBot="1">
      <c r="A5" s="1577" t="s">
        <v>424</v>
      </c>
      <c r="B5" s="1575"/>
      <c r="C5" s="1575"/>
      <c r="D5" s="1575"/>
      <c r="E5" s="1575"/>
      <c r="F5" s="1575"/>
      <c r="G5" s="1575"/>
      <c r="H5" s="1575"/>
      <c r="I5" s="1162"/>
      <c r="J5" s="1162"/>
    </row>
    <row r="6" spans="1:10" ht="18.75" customHeight="1">
      <c r="A6" s="1578" t="s">
        <v>121</v>
      </c>
      <c r="B6" s="1571"/>
      <c r="C6" s="1572"/>
      <c r="D6" s="1579" t="s">
        <v>414</v>
      </c>
      <c r="E6" s="1579" t="s">
        <v>7</v>
      </c>
      <c r="F6" s="1579" t="s">
        <v>344</v>
      </c>
      <c r="G6" s="1561" t="s">
        <v>163</v>
      </c>
      <c r="H6" s="1562" t="s">
        <v>147</v>
      </c>
      <c r="I6" s="1162"/>
      <c r="J6" s="1162"/>
    </row>
    <row r="7" spans="1:10" ht="17.25" customHeight="1" thickBot="1">
      <c r="A7" s="1164" t="s">
        <v>71</v>
      </c>
      <c r="B7" s="1165" t="s">
        <v>61</v>
      </c>
      <c r="C7" s="1165" t="s">
        <v>73</v>
      </c>
      <c r="D7" s="1553"/>
      <c r="E7" s="1553"/>
      <c r="F7" s="1553"/>
      <c r="G7" s="1553"/>
      <c r="H7" s="1563"/>
      <c r="I7" s="1162"/>
      <c r="J7" s="1162"/>
    </row>
    <row r="8" spans="1:10" ht="23.25" customHeight="1">
      <c r="A8" s="1552" t="s">
        <v>345</v>
      </c>
      <c r="B8" s="1565" t="s">
        <v>346</v>
      </c>
      <c r="C8" s="1166" t="s">
        <v>347</v>
      </c>
      <c r="D8" s="1167">
        <v>16160127</v>
      </c>
      <c r="E8" s="1870">
        <v>11755914</v>
      </c>
      <c r="F8" s="1167">
        <f t="shared" ref="F8:F9" si="0">E8-D8</f>
        <v>-4404213</v>
      </c>
      <c r="G8" s="1168">
        <f>F8/E8</f>
        <v>-0.37463807578041147</v>
      </c>
      <c r="H8" s="1313" t="s">
        <v>348</v>
      </c>
      <c r="I8" s="1312"/>
      <c r="J8" s="1162"/>
    </row>
    <row r="9" spans="1:10" ht="21.75" customHeight="1" thickBot="1">
      <c r="A9" s="1555"/>
      <c r="B9" s="1566"/>
      <c r="C9" s="1169" t="s">
        <v>349</v>
      </c>
      <c r="D9" s="1170">
        <v>32800000</v>
      </c>
      <c r="E9" s="1871">
        <v>0</v>
      </c>
      <c r="F9" s="1171">
        <f t="shared" si="0"/>
        <v>-32800000</v>
      </c>
      <c r="G9" s="1172"/>
      <c r="H9" s="1314"/>
      <c r="I9" s="1312"/>
      <c r="J9" s="1162"/>
    </row>
    <row r="10" spans="1:10" ht="26.25" customHeight="1" thickBot="1">
      <c r="A10" s="1553"/>
      <c r="B10" s="1538" t="s">
        <v>350</v>
      </c>
      <c r="C10" s="1539"/>
      <c r="D10" s="1173">
        <f t="shared" ref="D10:F10" si="1">SUM(D8:D9)</f>
        <v>48960127</v>
      </c>
      <c r="E10" s="1872">
        <f t="shared" si="1"/>
        <v>11755914</v>
      </c>
      <c r="F10" s="1173">
        <f t="shared" si="1"/>
        <v>-37204213</v>
      </c>
      <c r="G10" s="1174">
        <f t="shared" ref="G10:G19" si="2">F10/E10</f>
        <v>-3.1647231342454529</v>
      </c>
      <c r="H10" s="1315"/>
      <c r="I10" s="1312"/>
      <c r="J10" s="1162"/>
    </row>
    <row r="11" spans="1:10" ht="29.25" customHeight="1">
      <c r="A11" s="1552" t="s">
        <v>351</v>
      </c>
      <c r="B11" s="1559" t="s">
        <v>352</v>
      </c>
      <c r="C11" s="1175" t="s">
        <v>353</v>
      </c>
      <c r="D11" s="1171"/>
      <c r="E11" s="1873">
        <v>10000000</v>
      </c>
      <c r="F11" s="1167">
        <f t="shared" ref="F11:F12" si="3">E11-D11</f>
        <v>10000000</v>
      </c>
      <c r="G11" s="1168">
        <f t="shared" si="2"/>
        <v>1</v>
      </c>
      <c r="H11" s="1316" t="s">
        <v>354</v>
      </c>
      <c r="I11" s="1312"/>
      <c r="J11" s="1162"/>
    </row>
    <row r="12" spans="1:10" ht="31.5" customHeight="1" thickBot="1">
      <c r="A12" s="1555"/>
      <c r="B12" s="1555"/>
      <c r="C12" s="1176" t="s">
        <v>355</v>
      </c>
      <c r="D12" s="1177">
        <v>17439064</v>
      </c>
      <c r="E12" s="1874">
        <v>15000000</v>
      </c>
      <c r="F12" s="1171">
        <f t="shared" si="3"/>
        <v>-2439064</v>
      </c>
      <c r="G12" s="1172">
        <f t="shared" si="2"/>
        <v>-0.16260426666666666</v>
      </c>
      <c r="H12" s="1317"/>
      <c r="I12" s="1162"/>
      <c r="J12" s="1162"/>
    </row>
    <row r="13" spans="1:10" ht="17.25" customHeight="1" thickBot="1">
      <c r="A13" s="1553"/>
      <c r="B13" s="1538" t="s">
        <v>350</v>
      </c>
      <c r="C13" s="1539"/>
      <c r="D13" s="1173">
        <f t="shared" ref="D13:F13" si="4">SUM(D11:D12)</f>
        <v>17439064</v>
      </c>
      <c r="E13" s="1872">
        <f t="shared" si="4"/>
        <v>25000000</v>
      </c>
      <c r="F13" s="1173">
        <f t="shared" si="4"/>
        <v>7560936</v>
      </c>
      <c r="G13" s="1174">
        <f t="shared" si="2"/>
        <v>0.30243744</v>
      </c>
      <c r="H13" s="1315"/>
      <c r="I13" s="1162"/>
      <c r="J13" s="1162"/>
    </row>
    <row r="14" spans="1:10" ht="24" customHeight="1" thickBot="1">
      <c r="A14" s="1552" t="s">
        <v>356</v>
      </c>
      <c r="B14" s="1178" t="s">
        <v>357</v>
      </c>
      <c r="C14" s="1178" t="s">
        <v>358</v>
      </c>
      <c r="D14" s="1179">
        <v>1195272000</v>
      </c>
      <c r="E14" s="1875">
        <v>0</v>
      </c>
      <c r="F14" s="1167">
        <f>E14-D14</f>
        <v>-1195272000</v>
      </c>
      <c r="G14" s="1168"/>
      <c r="H14" s="1318"/>
      <c r="I14" s="1162"/>
      <c r="J14" s="1162"/>
    </row>
    <row r="15" spans="1:10" ht="17.25" customHeight="1" thickBot="1">
      <c r="A15" s="1553"/>
      <c r="B15" s="1538" t="s">
        <v>359</v>
      </c>
      <c r="C15" s="1539"/>
      <c r="D15" s="1180">
        <f t="shared" ref="D15:F15" si="5">SUM(D14)</f>
        <v>1195272000</v>
      </c>
      <c r="E15" s="1876">
        <f t="shared" si="5"/>
        <v>0</v>
      </c>
      <c r="F15" s="1173">
        <f t="shared" si="5"/>
        <v>-1195272000</v>
      </c>
      <c r="G15" s="1174"/>
      <c r="H15" s="1315"/>
      <c r="I15" s="1162"/>
      <c r="J15" s="1162"/>
    </row>
    <row r="16" spans="1:10" ht="19.5" customHeight="1">
      <c r="A16" s="1554" t="s">
        <v>360</v>
      </c>
      <c r="B16" s="1556" t="s">
        <v>361</v>
      </c>
      <c r="C16" s="1181" t="s">
        <v>362</v>
      </c>
      <c r="D16" s="1171">
        <v>8646091</v>
      </c>
      <c r="E16" s="1873">
        <f>D51</f>
        <v>1161154031</v>
      </c>
      <c r="F16" s="1167">
        <f t="shared" ref="F16:F17" si="6">E16-D16</f>
        <v>1152507940</v>
      </c>
      <c r="G16" s="1168">
        <f t="shared" si="2"/>
        <v>0.9925538810793656</v>
      </c>
      <c r="H16" s="1319"/>
      <c r="I16" s="1162"/>
      <c r="J16" s="1162"/>
    </row>
    <row r="17" spans="1:10" ht="34.5" thickBot="1">
      <c r="A17" s="1555"/>
      <c r="B17" s="1555"/>
      <c r="C17" s="1176" t="s">
        <v>363</v>
      </c>
      <c r="D17" s="1177">
        <v>842</v>
      </c>
      <c r="E17" s="1874">
        <v>0</v>
      </c>
      <c r="F17" s="1171">
        <f t="shared" si="6"/>
        <v>-842</v>
      </c>
      <c r="G17" s="1172"/>
      <c r="H17" s="1320"/>
      <c r="I17" s="1162"/>
      <c r="J17" s="1162"/>
    </row>
    <row r="18" spans="1:10" ht="17.25" customHeight="1" thickBot="1">
      <c r="A18" s="1553"/>
      <c r="B18" s="1538" t="s">
        <v>350</v>
      </c>
      <c r="C18" s="1539"/>
      <c r="D18" s="1180">
        <f t="shared" ref="D18:F18" si="7">SUM(D16:D17)</f>
        <v>8646933</v>
      </c>
      <c r="E18" s="1876">
        <f t="shared" si="7"/>
        <v>1161154031</v>
      </c>
      <c r="F18" s="1173">
        <f t="shared" si="7"/>
        <v>1152507098</v>
      </c>
      <c r="G18" s="1174">
        <f t="shared" si="2"/>
        <v>0.99255315593870597</v>
      </c>
      <c r="H18" s="1321"/>
      <c r="I18" s="1162"/>
      <c r="J18" s="1162"/>
    </row>
    <row r="19" spans="1:10" ht="17">
      <c r="A19" s="1557" t="s">
        <v>364</v>
      </c>
      <c r="B19" s="1559" t="s">
        <v>365</v>
      </c>
      <c r="C19" s="1182" t="s">
        <v>366</v>
      </c>
      <c r="D19" s="1170">
        <f>5439942+2928429</f>
        <v>8368371</v>
      </c>
      <c r="E19" s="1871">
        <v>5202900</v>
      </c>
      <c r="F19" s="1179">
        <f t="shared" ref="F19:F21" si="8">E19-D19</f>
        <v>-3165471</v>
      </c>
      <c r="G19" s="1241">
        <f t="shared" si="2"/>
        <v>-0.60840512022141502</v>
      </c>
      <c r="H19" s="1322" t="s">
        <v>367</v>
      </c>
      <c r="I19" s="1162"/>
      <c r="J19" s="1162"/>
    </row>
    <row r="20" spans="1:10" ht="34">
      <c r="A20" s="1554"/>
      <c r="B20" s="1560"/>
      <c r="C20" s="984" t="s">
        <v>10</v>
      </c>
      <c r="D20" s="1242">
        <v>0</v>
      </c>
      <c r="E20" s="1877">
        <v>0</v>
      </c>
      <c r="F20" s="1242">
        <v>0</v>
      </c>
      <c r="G20" s="1243">
        <v>0</v>
      </c>
      <c r="H20" s="1323"/>
      <c r="I20" s="1162"/>
      <c r="J20" s="1162"/>
    </row>
    <row r="21" spans="1:10" ht="31.5" customHeight="1" thickBot="1">
      <c r="A21" s="1555"/>
      <c r="B21" s="1555"/>
      <c r="C21" s="1183" t="s">
        <v>368</v>
      </c>
      <c r="D21" s="1177">
        <v>11608475</v>
      </c>
      <c r="E21" s="1874">
        <v>0</v>
      </c>
      <c r="F21" s="1171">
        <f t="shared" si="8"/>
        <v>-11608475</v>
      </c>
      <c r="G21" s="1172"/>
      <c r="H21" s="1320"/>
      <c r="I21" s="1162"/>
      <c r="J21" s="1162"/>
    </row>
    <row r="22" spans="1:10" ht="23.25" customHeight="1" thickBot="1">
      <c r="A22" s="1558"/>
      <c r="B22" s="1538" t="s">
        <v>359</v>
      </c>
      <c r="C22" s="1539"/>
      <c r="D22" s="1173">
        <f>SUM(D19:D21)</f>
        <v>19976846</v>
      </c>
      <c r="E22" s="1872">
        <f>SUM(E19:E21)</f>
        <v>5202900</v>
      </c>
      <c r="F22" s="1173">
        <f>SUM(F19:F21)</f>
        <v>-14773946</v>
      </c>
      <c r="G22" s="1174">
        <f>F22/E22</f>
        <v>-2.8395598608468355</v>
      </c>
      <c r="H22" s="1324"/>
      <c r="I22" s="1162"/>
      <c r="J22" s="1162"/>
    </row>
    <row r="23" spans="1:10" ht="17.25" customHeight="1" thickBot="1">
      <c r="A23" s="1541" t="s">
        <v>60</v>
      </c>
      <c r="B23" s="1542"/>
      <c r="C23" s="1539"/>
      <c r="D23" s="1184">
        <f>SUM(D10,D13,D18,D22,D15)</f>
        <v>1290294970</v>
      </c>
      <c r="E23" s="1184">
        <f>SUM(E10,E13,E18,E22,E15)</f>
        <v>1203112845</v>
      </c>
      <c r="F23" s="1184">
        <f>SUM(F10,F13,F18,F22,F15)</f>
        <v>-87182125</v>
      </c>
      <c r="G23" s="766">
        <f t="shared" ref="G23" si="9">F23/D23*100%</f>
        <v>-6.7567592703240559E-2</v>
      </c>
      <c r="H23" s="1325"/>
      <c r="I23" s="1162"/>
      <c r="J23" s="1162"/>
    </row>
    <row r="24" spans="1:10" ht="17.25" customHeight="1" thickBot="1">
      <c r="A24" s="1185" t="s">
        <v>4</v>
      </c>
      <c r="B24" s="1185"/>
      <c r="C24" s="1185"/>
      <c r="D24" s="1186"/>
      <c r="E24" s="1186"/>
      <c r="F24" s="1186"/>
      <c r="G24" s="1185"/>
      <c r="H24" s="1185"/>
      <c r="I24" s="1162"/>
      <c r="J24" s="1162"/>
    </row>
    <row r="25" spans="1:10" ht="17.25" customHeight="1">
      <c r="A25" s="1570" t="s">
        <v>121</v>
      </c>
      <c r="B25" s="1571"/>
      <c r="C25" s="1572"/>
      <c r="D25" s="1573" t="s">
        <v>415</v>
      </c>
      <c r="E25" s="1573" t="s">
        <v>7</v>
      </c>
      <c r="F25" s="1573" t="s">
        <v>344</v>
      </c>
      <c r="G25" s="1561" t="s">
        <v>163</v>
      </c>
      <c r="H25" s="1562" t="s">
        <v>147</v>
      </c>
      <c r="I25" s="1162"/>
      <c r="J25" s="1162"/>
    </row>
    <row r="26" spans="1:10" ht="18" customHeight="1" thickBot="1">
      <c r="A26" s="1187" t="s">
        <v>71</v>
      </c>
      <c r="B26" s="1188" t="s">
        <v>61</v>
      </c>
      <c r="C26" s="1188" t="s">
        <v>73</v>
      </c>
      <c r="D26" s="1553"/>
      <c r="E26" s="1553"/>
      <c r="F26" s="1553"/>
      <c r="G26" s="1553"/>
      <c r="H26" s="1563"/>
      <c r="I26" s="1162"/>
      <c r="J26" s="1162"/>
    </row>
    <row r="27" spans="1:10" ht="17">
      <c r="A27" s="1540" t="s">
        <v>369</v>
      </c>
      <c r="B27" s="1560" t="s">
        <v>370</v>
      </c>
      <c r="C27" s="1189" t="s">
        <v>371</v>
      </c>
      <c r="D27" s="1171">
        <f>27872900+(2065940*2)</f>
        <v>32004780</v>
      </c>
      <c r="E27" s="1878">
        <v>31210000</v>
      </c>
      <c r="F27" s="1171">
        <f t="shared" ref="F27:F30" si="10">E27-D27</f>
        <v>-794780</v>
      </c>
      <c r="G27" s="1190">
        <f t="shared" ref="G27:G52" si="11">F27/E27</f>
        <v>-2.5465555911566806E-2</v>
      </c>
      <c r="H27" s="1191" t="s">
        <v>372</v>
      </c>
      <c r="I27" s="1162"/>
      <c r="J27" s="1162"/>
    </row>
    <row r="28" spans="1:10" ht="17.25" customHeight="1">
      <c r="A28" s="1564"/>
      <c r="B28" s="1555"/>
      <c r="C28" s="1192" t="s">
        <v>373</v>
      </c>
      <c r="D28" s="1171">
        <v>4466159</v>
      </c>
      <c r="E28" s="1879">
        <f>E27/12</f>
        <v>2600833.3333333335</v>
      </c>
      <c r="F28" s="1171">
        <f t="shared" si="10"/>
        <v>-1865325.6666666665</v>
      </c>
      <c r="G28" s="1190">
        <f t="shared" si="11"/>
        <v>-0.71720307593719956</v>
      </c>
      <c r="H28" s="1193" t="s">
        <v>374</v>
      </c>
      <c r="I28" s="1162"/>
      <c r="J28" s="1162"/>
    </row>
    <row r="29" spans="1:10" ht="17.25" customHeight="1">
      <c r="A29" s="1564"/>
      <c r="B29" s="1555"/>
      <c r="C29" s="1192" t="s">
        <v>375</v>
      </c>
      <c r="D29" s="1171">
        <v>3200000</v>
      </c>
      <c r="E29" s="1879">
        <v>3121000</v>
      </c>
      <c r="F29" s="1171">
        <f t="shared" si="10"/>
        <v>-79000</v>
      </c>
      <c r="G29" s="1190">
        <f t="shared" si="11"/>
        <v>-2.531239987183595E-2</v>
      </c>
      <c r="H29" s="1194" t="s">
        <v>376</v>
      </c>
      <c r="I29" s="1162"/>
      <c r="J29" s="1162"/>
    </row>
    <row r="30" spans="1:10" ht="17.25" customHeight="1" thickBot="1">
      <c r="A30" s="1564"/>
      <c r="B30" s="1555"/>
      <c r="C30" s="1176" t="s">
        <v>377</v>
      </c>
      <c r="D30" s="1170">
        <v>20000</v>
      </c>
      <c r="E30" s="1879">
        <v>120000</v>
      </c>
      <c r="F30" s="1171">
        <f t="shared" si="10"/>
        <v>100000</v>
      </c>
      <c r="G30" s="1195">
        <f t="shared" si="11"/>
        <v>0.83333333333333337</v>
      </c>
      <c r="H30" s="1194" t="s">
        <v>378</v>
      </c>
      <c r="I30" s="1162"/>
      <c r="J30" s="1162"/>
    </row>
    <row r="31" spans="1:10" ht="17.25" customHeight="1" thickBot="1">
      <c r="A31" s="1564"/>
      <c r="B31" s="1553"/>
      <c r="C31" s="1196" t="s">
        <v>379</v>
      </c>
      <c r="D31" s="1180">
        <f t="shared" ref="D31:F31" si="12">SUM(D27:D30)</f>
        <v>39690939</v>
      </c>
      <c r="E31" s="1876">
        <f t="shared" si="12"/>
        <v>37051833.333333336</v>
      </c>
      <c r="F31" s="1173">
        <f t="shared" si="12"/>
        <v>-2639105.6666666665</v>
      </c>
      <c r="G31" s="1197">
        <f t="shared" si="11"/>
        <v>-7.1227397654636967E-2</v>
      </c>
      <c r="H31" s="1198"/>
      <c r="I31" s="1162"/>
      <c r="J31" s="1162"/>
    </row>
    <row r="32" spans="1:10" ht="17.25" customHeight="1">
      <c r="A32" s="1564"/>
      <c r="B32" s="1559" t="s">
        <v>380</v>
      </c>
      <c r="C32" s="1175" t="s">
        <v>381</v>
      </c>
      <c r="D32" s="1199">
        <v>1000000</v>
      </c>
      <c r="E32" s="1880">
        <v>1200000</v>
      </c>
      <c r="F32" s="1171">
        <f t="shared" ref="F32:F33" si="13">E32-D32</f>
        <v>200000</v>
      </c>
      <c r="G32" s="1190">
        <f t="shared" si="11"/>
        <v>0.16666666666666666</v>
      </c>
      <c r="H32" s="1200" t="s">
        <v>382</v>
      </c>
      <c r="I32" s="1162"/>
      <c r="J32" s="1162"/>
    </row>
    <row r="33" spans="1:10" ht="17.25" customHeight="1" thickBot="1">
      <c r="A33" s="1564"/>
      <c r="B33" s="1555"/>
      <c r="C33" s="1176" t="s">
        <v>383</v>
      </c>
      <c r="D33" s="1201">
        <v>700000</v>
      </c>
      <c r="E33" s="1880">
        <v>800000</v>
      </c>
      <c r="F33" s="1171">
        <f t="shared" si="13"/>
        <v>100000</v>
      </c>
      <c r="G33" s="1195">
        <f t="shared" si="11"/>
        <v>0.125</v>
      </c>
      <c r="H33" s="1194" t="s">
        <v>384</v>
      </c>
      <c r="I33" s="1162"/>
      <c r="J33" s="1162"/>
    </row>
    <row r="34" spans="1:10" ht="17.25" customHeight="1" thickBot="1">
      <c r="A34" s="1564"/>
      <c r="B34" s="1553"/>
      <c r="C34" s="1196" t="s">
        <v>379</v>
      </c>
      <c r="D34" s="1180">
        <f t="shared" ref="D34:F34" si="14">SUM(D32:D33)</f>
        <v>1700000</v>
      </c>
      <c r="E34" s="1876">
        <f t="shared" si="14"/>
        <v>2000000</v>
      </c>
      <c r="F34" s="1173">
        <f t="shared" si="14"/>
        <v>300000</v>
      </c>
      <c r="G34" s="1197">
        <f t="shared" si="11"/>
        <v>0.15</v>
      </c>
      <c r="H34" s="1202"/>
      <c r="I34" s="1162"/>
      <c r="J34" s="1162"/>
    </row>
    <row r="35" spans="1:10" ht="17.25" customHeight="1">
      <c r="A35" s="1564"/>
      <c r="B35" s="1565" t="s">
        <v>385</v>
      </c>
      <c r="C35" s="1175" t="s">
        <v>386</v>
      </c>
      <c r="D35" s="1203">
        <v>100000</v>
      </c>
      <c r="E35" s="1880">
        <v>100000</v>
      </c>
      <c r="F35" s="1171">
        <f t="shared" ref="F35:F38" si="15">E35-D35</f>
        <v>0</v>
      </c>
      <c r="G35" s="1190">
        <f t="shared" si="11"/>
        <v>0</v>
      </c>
      <c r="H35" s="1194" t="s">
        <v>387</v>
      </c>
      <c r="I35" s="1162"/>
      <c r="J35" s="1162"/>
    </row>
    <row r="36" spans="1:10" ht="17.25" customHeight="1">
      <c r="A36" s="1564"/>
      <c r="B36" s="1566"/>
      <c r="C36" s="1192" t="s">
        <v>388</v>
      </c>
      <c r="D36" s="1204">
        <v>4200000</v>
      </c>
      <c r="E36" s="1880">
        <v>4200000</v>
      </c>
      <c r="F36" s="1171">
        <f t="shared" si="15"/>
        <v>0</v>
      </c>
      <c r="G36" s="1190">
        <f t="shared" si="11"/>
        <v>0</v>
      </c>
      <c r="H36" s="1194" t="s">
        <v>389</v>
      </c>
      <c r="I36" s="1162"/>
      <c r="J36" s="1162"/>
    </row>
    <row r="37" spans="1:10" ht="17.25" customHeight="1">
      <c r="A37" s="1564"/>
      <c r="B37" s="1566"/>
      <c r="C37" s="1192" t="s">
        <v>390</v>
      </c>
      <c r="D37" s="1171">
        <v>300000</v>
      </c>
      <c r="E37" s="1880">
        <v>4180000</v>
      </c>
      <c r="F37" s="1171">
        <f t="shared" si="15"/>
        <v>3880000</v>
      </c>
      <c r="G37" s="1190">
        <f t="shared" si="11"/>
        <v>0.92822966507177029</v>
      </c>
      <c r="H37" s="1194" t="s">
        <v>391</v>
      </c>
      <c r="I37" s="1162"/>
      <c r="J37" s="1162"/>
    </row>
    <row r="38" spans="1:10" ht="17.25" customHeight="1">
      <c r="A38" s="1564"/>
      <c r="B38" s="1566"/>
      <c r="C38" s="1192" t="s">
        <v>392</v>
      </c>
      <c r="D38" s="1171">
        <v>33000000</v>
      </c>
      <c r="E38" s="1881">
        <v>5500000</v>
      </c>
      <c r="F38" s="1171">
        <f t="shared" si="15"/>
        <v>-27500000</v>
      </c>
      <c r="G38" s="1190">
        <f t="shared" si="11"/>
        <v>-5</v>
      </c>
      <c r="H38" s="1194" t="s">
        <v>393</v>
      </c>
      <c r="I38" s="1162"/>
      <c r="J38" s="1162"/>
    </row>
    <row r="39" spans="1:10" ht="17.25" customHeight="1" thickBot="1">
      <c r="A39" s="1564"/>
      <c r="B39" s="1566"/>
      <c r="C39" s="1192" t="s">
        <v>394</v>
      </c>
      <c r="D39" s="1171">
        <v>40000000</v>
      </c>
      <c r="E39" s="1882">
        <v>0</v>
      </c>
      <c r="F39" s="1171">
        <v>-40000000</v>
      </c>
      <c r="G39" s="1197"/>
      <c r="H39" s="1205"/>
      <c r="I39" s="1162"/>
      <c r="J39" s="1162"/>
    </row>
    <row r="40" spans="1:10" ht="17.25" customHeight="1" thickBot="1">
      <c r="A40" s="1564"/>
      <c r="B40" s="1567"/>
      <c r="C40" s="1196" t="s">
        <v>379</v>
      </c>
      <c r="D40" s="1180">
        <f t="shared" ref="D40:F40" si="16">SUM(D35:D39)</f>
        <v>77600000</v>
      </c>
      <c r="E40" s="1876">
        <f t="shared" si="16"/>
        <v>13980000</v>
      </c>
      <c r="F40" s="1173">
        <f t="shared" si="16"/>
        <v>-63620000</v>
      </c>
      <c r="G40" s="1197">
        <f t="shared" si="11"/>
        <v>-4.5507868383404864</v>
      </c>
      <c r="H40" s="1206"/>
      <c r="I40" s="1162"/>
      <c r="J40" s="1162"/>
    </row>
    <row r="41" spans="1:10" ht="17.25" customHeight="1" thickBot="1">
      <c r="A41" s="1537"/>
      <c r="B41" s="1568" t="s">
        <v>350</v>
      </c>
      <c r="C41" s="1569"/>
      <c r="D41" s="1207">
        <f t="shared" ref="D41:F41" si="17">SUM(D31,D34,D40)</f>
        <v>118990939</v>
      </c>
      <c r="E41" s="1883">
        <f t="shared" si="17"/>
        <v>53031833.333333336</v>
      </c>
      <c r="F41" s="1207">
        <f t="shared" si="17"/>
        <v>-65959105.666666664</v>
      </c>
      <c r="G41" s="1197">
        <f t="shared" si="11"/>
        <v>-1.2437643867991237</v>
      </c>
      <c r="H41" s="1208"/>
      <c r="I41" s="1162"/>
      <c r="J41" s="1162"/>
    </row>
    <row r="42" spans="1:10" ht="85">
      <c r="A42" s="1545" t="s">
        <v>395</v>
      </c>
      <c r="B42" s="1548" t="s">
        <v>396</v>
      </c>
      <c r="C42" s="1277" t="s">
        <v>397</v>
      </c>
      <c r="D42" s="1278">
        <v>0</v>
      </c>
      <c r="E42" s="1884">
        <v>495000000</v>
      </c>
      <c r="F42" s="1280">
        <f t="shared" ref="F42:F43" si="18">E42-D42</f>
        <v>495000000</v>
      </c>
      <c r="G42" s="1281">
        <f t="shared" si="11"/>
        <v>1</v>
      </c>
      <c r="H42" s="1282" t="s">
        <v>398</v>
      </c>
      <c r="I42" s="1162"/>
      <c r="J42" s="1162"/>
    </row>
    <row r="43" spans="1:10" ht="68.5" thickBot="1">
      <c r="A43" s="1546"/>
      <c r="B43" s="1549"/>
      <c r="C43" s="1283" t="s">
        <v>399</v>
      </c>
      <c r="D43" s="1284"/>
      <c r="E43" s="1885">
        <v>5000000</v>
      </c>
      <c r="F43" s="1285">
        <f t="shared" si="18"/>
        <v>5000000</v>
      </c>
      <c r="G43" s="1286">
        <f t="shared" si="11"/>
        <v>1</v>
      </c>
      <c r="H43" s="1287" t="s">
        <v>400</v>
      </c>
      <c r="I43" s="1162"/>
      <c r="J43" s="1162"/>
    </row>
    <row r="44" spans="1:10" ht="17.25" customHeight="1" thickBot="1">
      <c r="A44" s="1547"/>
      <c r="B44" s="1550" t="s">
        <v>350</v>
      </c>
      <c r="C44" s="1551"/>
      <c r="D44" s="1288">
        <f>SUM(D42)</f>
        <v>0</v>
      </c>
      <c r="E44" s="1886">
        <f t="shared" ref="E44:F44" si="19">SUM(E42,E43)</f>
        <v>500000000</v>
      </c>
      <c r="F44" s="1288">
        <f t="shared" si="19"/>
        <v>500000000</v>
      </c>
      <c r="G44" s="1289">
        <f t="shared" si="11"/>
        <v>1</v>
      </c>
      <c r="H44" s="1290"/>
      <c r="I44" s="1162"/>
      <c r="J44" s="1162"/>
    </row>
    <row r="45" spans="1:10" ht="17.25" customHeight="1" thickBot="1">
      <c r="A45" s="1536" t="s">
        <v>401</v>
      </c>
      <c r="B45" s="1178" t="s">
        <v>402</v>
      </c>
      <c r="C45" s="1178" t="s">
        <v>420</v>
      </c>
      <c r="D45" s="1209">
        <v>10000000</v>
      </c>
      <c r="E45" s="1887">
        <v>0</v>
      </c>
      <c r="F45" s="1179">
        <f t="shared" ref="F45:F47" si="20">E45-D45</f>
        <v>-10000000</v>
      </c>
      <c r="G45" s="1195"/>
      <c r="H45" s="1210"/>
      <c r="I45" s="1162"/>
      <c r="J45" s="1162"/>
    </row>
    <row r="46" spans="1:10" ht="17.25" customHeight="1" thickBot="1">
      <c r="A46" s="1537"/>
      <c r="B46" s="1538" t="s">
        <v>350</v>
      </c>
      <c r="C46" s="1539"/>
      <c r="D46" s="1211">
        <v>10000000</v>
      </c>
      <c r="E46" s="1888">
        <f>SUM(E45)</f>
        <v>0</v>
      </c>
      <c r="F46" s="1212">
        <f t="shared" si="20"/>
        <v>-10000000</v>
      </c>
      <c r="G46" s="1195"/>
      <c r="H46" s="1213"/>
      <c r="I46" s="1162"/>
      <c r="J46" s="1162"/>
    </row>
    <row r="47" spans="1:10" ht="17.25" customHeight="1" thickBot="1">
      <c r="A47" s="1536" t="s">
        <v>403</v>
      </c>
      <c r="B47" s="1214" t="s">
        <v>404</v>
      </c>
      <c r="C47" s="1214" t="s">
        <v>405</v>
      </c>
      <c r="D47" s="1215">
        <v>50000</v>
      </c>
      <c r="E47" s="1874">
        <v>50000</v>
      </c>
      <c r="F47" s="1171">
        <f t="shared" si="20"/>
        <v>0</v>
      </c>
      <c r="G47" s="1195">
        <f t="shared" si="11"/>
        <v>0</v>
      </c>
      <c r="H47" s="1216"/>
      <c r="I47" s="1162"/>
      <c r="J47" s="1162"/>
    </row>
    <row r="48" spans="1:10" ht="17.25" customHeight="1" thickBot="1">
      <c r="A48" s="1537"/>
      <c r="B48" s="1538" t="s">
        <v>350</v>
      </c>
      <c r="C48" s="1539"/>
      <c r="D48" s="1180">
        <f>D47</f>
        <v>50000</v>
      </c>
      <c r="E48" s="1876">
        <f t="shared" ref="E48:F48" si="21">SUM(E47)</f>
        <v>50000</v>
      </c>
      <c r="F48" s="1173">
        <f t="shared" si="21"/>
        <v>0</v>
      </c>
      <c r="G48" s="1197">
        <f t="shared" si="11"/>
        <v>0</v>
      </c>
      <c r="H48" s="1198"/>
      <c r="I48" s="1162"/>
      <c r="J48" s="1162"/>
    </row>
    <row r="49" spans="1:10" ht="17.25" customHeight="1" thickBot="1">
      <c r="A49" s="1536" t="s">
        <v>406</v>
      </c>
      <c r="B49" s="1214" t="s">
        <v>407</v>
      </c>
      <c r="C49" s="1214" t="s">
        <v>408</v>
      </c>
      <c r="D49" s="1179">
        <v>100000</v>
      </c>
      <c r="E49" s="1871">
        <v>100000</v>
      </c>
      <c r="F49" s="1171">
        <f>E49-D49</f>
        <v>0</v>
      </c>
      <c r="G49" s="1195">
        <f t="shared" si="11"/>
        <v>0</v>
      </c>
      <c r="H49" s="1217"/>
      <c r="I49" s="1162"/>
      <c r="J49" s="1162"/>
    </row>
    <row r="50" spans="1:10" ht="17.25" customHeight="1" thickBot="1">
      <c r="A50" s="1537"/>
      <c r="B50" s="1538" t="s">
        <v>350</v>
      </c>
      <c r="C50" s="1539"/>
      <c r="D50" s="1173">
        <f>D49</f>
        <v>100000</v>
      </c>
      <c r="E50" s="1872">
        <f>SUM(E49)</f>
        <v>100000</v>
      </c>
      <c r="F50" s="1173">
        <f>F49</f>
        <v>0</v>
      </c>
      <c r="G50" s="1197">
        <f t="shared" si="11"/>
        <v>0</v>
      </c>
      <c r="H50" s="1202"/>
      <c r="I50" s="1162"/>
      <c r="J50" s="1162"/>
    </row>
    <row r="51" spans="1:10" ht="16.5" customHeight="1" thickBot="1">
      <c r="A51" s="1540" t="s">
        <v>153</v>
      </c>
      <c r="B51" s="1218" t="s">
        <v>409</v>
      </c>
      <c r="C51" s="1218" t="s">
        <v>410</v>
      </c>
      <c r="D51" s="1170">
        <f>D23-(D50+D48+D46+D41)</f>
        <v>1161154031</v>
      </c>
      <c r="E51" s="1871">
        <f>E23-(E31+E34+E40+E44+E46+E48+E50)</f>
        <v>649931011.66666663</v>
      </c>
      <c r="F51" s="1171">
        <f>E51-D51</f>
        <v>-511223019.33333337</v>
      </c>
      <c r="G51" s="1195">
        <f t="shared" si="11"/>
        <v>-0.78658043724112503</v>
      </c>
      <c r="H51" s="1219"/>
      <c r="I51" s="1162"/>
      <c r="J51" s="1162"/>
    </row>
    <row r="52" spans="1:10" ht="17.25" customHeight="1" thickBot="1">
      <c r="A52" s="1537"/>
      <c r="B52" s="1538" t="s">
        <v>411</v>
      </c>
      <c r="C52" s="1539"/>
      <c r="D52" s="1173">
        <f>D51</f>
        <v>1161154031</v>
      </c>
      <c r="E52" s="1872">
        <f>SUM(E51)</f>
        <v>649931011.66666663</v>
      </c>
      <c r="F52" s="1173">
        <f>F51</f>
        <v>-511223019.33333337</v>
      </c>
      <c r="G52" s="1197">
        <f t="shared" si="11"/>
        <v>-0.78658043724112503</v>
      </c>
      <c r="H52" s="1202"/>
      <c r="I52" s="1162"/>
      <c r="J52" s="1162"/>
    </row>
    <row r="53" spans="1:10" ht="17.25" customHeight="1" thickBot="1">
      <c r="A53" s="1541" t="s">
        <v>60</v>
      </c>
      <c r="B53" s="1542"/>
      <c r="C53" s="1539"/>
      <c r="D53" s="1220">
        <f t="shared" ref="D53:E53" si="22">SUM(D41,D48,D50,D52,D44,D46)</f>
        <v>1290294970</v>
      </c>
      <c r="E53" s="1220">
        <f t="shared" si="22"/>
        <v>1203112845</v>
      </c>
      <c r="F53" s="1184">
        <f>SUM(F41,F44,F46,F48,F50,F52)</f>
        <v>-87182125.00000006</v>
      </c>
      <c r="G53" s="766">
        <f t="shared" ref="G53" si="23">F53/D53*100%</f>
        <v>-6.7567592703240614E-2</v>
      </c>
      <c r="H53" s="1221"/>
      <c r="I53" s="1162"/>
      <c r="J53" s="1162"/>
    </row>
    <row r="54" spans="1:10" ht="17.25" customHeight="1">
      <c r="A54" s="1222"/>
      <c r="B54" s="1223"/>
      <c r="C54" s="1224"/>
      <c r="D54" s="1225"/>
      <c r="E54" s="1225"/>
      <c r="F54" s="1225"/>
      <c r="G54" s="1226"/>
      <c r="H54" s="1223"/>
      <c r="I54" s="1162"/>
      <c r="J54" s="1162"/>
    </row>
    <row r="55" spans="1:10" ht="17.25" customHeight="1">
      <c r="A55" s="1227"/>
      <c r="B55" s="1228"/>
      <c r="D55" s="1302"/>
      <c r="E55" s="1303"/>
      <c r="F55" s="1255"/>
      <c r="G55" s="1229"/>
      <c r="H55" s="1228"/>
      <c r="I55" s="1162"/>
      <c r="J55" s="1162"/>
    </row>
    <row r="56" spans="1:10" ht="17.25" customHeight="1">
      <c r="A56" s="1227"/>
      <c r="B56" s="1228"/>
      <c r="D56" s="1302"/>
      <c r="E56" s="1303"/>
      <c r="F56" s="1255"/>
      <c r="G56" s="1229"/>
      <c r="H56" s="1230"/>
      <c r="I56" s="1162"/>
      <c r="J56" s="1162"/>
    </row>
    <row r="57" spans="1:10" ht="17.25" customHeight="1">
      <c r="A57" s="1231"/>
      <c r="B57" s="1232"/>
      <c r="D57" s="1302"/>
      <c r="E57" s="1303"/>
      <c r="F57" s="1256"/>
      <c r="G57" s="1233"/>
      <c r="H57" s="1234"/>
      <c r="I57" s="1162"/>
      <c r="J57" s="1162"/>
    </row>
    <row r="58" spans="1:10" ht="17.25" customHeight="1">
      <c r="A58" s="1231"/>
      <c r="B58" s="1232"/>
      <c r="C58" s="1234"/>
      <c r="D58" s="1257"/>
      <c r="E58" s="1258"/>
      <c r="F58" s="1259"/>
      <c r="G58" s="1233"/>
      <c r="H58" s="1234"/>
      <c r="I58" s="1162"/>
      <c r="J58" s="1162"/>
    </row>
    <row r="59" spans="1:10" ht="17.25" customHeight="1">
      <c r="A59" s="1235"/>
      <c r="B59" s="1236"/>
      <c r="C59" s="1237"/>
      <c r="D59" s="1260"/>
      <c r="E59" s="1260"/>
      <c r="F59" s="1260"/>
      <c r="G59" s="1239"/>
      <c r="H59" s="1236"/>
      <c r="I59" s="1162"/>
      <c r="J59" s="1162"/>
    </row>
    <row r="60" spans="1:10" ht="17.25" customHeight="1">
      <c r="A60" s="1240"/>
      <c r="B60" s="1236"/>
      <c r="C60" s="1236"/>
      <c r="D60" s="1238"/>
      <c r="E60" s="1238"/>
      <c r="F60" s="1238"/>
      <c r="G60" s="1239"/>
      <c r="H60" s="1236"/>
      <c r="I60" s="1162"/>
      <c r="J60" s="1162"/>
    </row>
    <row r="61" spans="1:10" ht="17.25" customHeight="1">
      <c r="A61" s="1240"/>
      <c r="B61" s="1236"/>
      <c r="C61" s="1236"/>
      <c r="D61" s="1238"/>
      <c r="E61" s="1238"/>
      <c r="F61" s="1238"/>
      <c r="G61" s="1239"/>
      <c r="H61" s="1236"/>
      <c r="I61" s="1162"/>
      <c r="J61" s="1162"/>
    </row>
    <row r="62" spans="1:10" ht="17.25" customHeight="1">
      <c r="A62" s="1240"/>
      <c r="B62" s="1236"/>
      <c r="C62" s="1236"/>
      <c r="D62" s="1238"/>
      <c r="E62" s="1238"/>
      <c r="F62" s="1238"/>
      <c r="G62" s="1239"/>
      <c r="H62" s="1236"/>
      <c r="I62" s="1162"/>
      <c r="J62" s="1162"/>
    </row>
    <row r="63" spans="1:10" ht="17.25" customHeight="1">
      <c r="A63" s="1240"/>
      <c r="B63" s="1236"/>
      <c r="C63" s="1236"/>
      <c r="D63" s="1238"/>
      <c r="E63" s="1238"/>
      <c r="F63" s="1238"/>
      <c r="G63" s="1239"/>
      <c r="H63" s="1236"/>
      <c r="I63" s="1162"/>
      <c r="J63" s="1162"/>
    </row>
    <row r="64" spans="1:10" ht="17.25" customHeight="1">
      <c r="A64" s="1240"/>
      <c r="B64" s="1236"/>
      <c r="C64" s="1236"/>
      <c r="D64" s="1238"/>
      <c r="E64" s="1238"/>
      <c r="F64" s="1238"/>
      <c r="G64" s="1239"/>
      <c r="H64" s="1236"/>
      <c r="I64" s="1162"/>
      <c r="J64" s="1162"/>
    </row>
    <row r="65" spans="1:10" ht="17.25" customHeight="1">
      <c r="A65" s="1240"/>
      <c r="B65" s="1236"/>
      <c r="C65" s="1236"/>
      <c r="D65" s="1238"/>
      <c r="E65" s="1238"/>
      <c r="F65" s="1238"/>
      <c r="G65" s="1239"/>
      <c r="H65" s="1236"/>
      <c r="I65" s="1162"/>
      <c r="J65" s="1162"/>
    </row>
    <row r="66" spans="1:10" ht="17.25" customHeight="1">
      <c r="A66" s="1240"/>
      <c r="B66" s="1236"/>
      <c r="C66" s="1236"/>
      <c r="D66" s="1238"/>
      <c r="E66" s="1238"/>
      <c r="F66" s="1238"/>
      <c r="G66" s="1239"/>
      <c r="H66" s="1236"/>
      <c r="I66" s="1162"/>
      <c r="J66" s="1162"/>
    </row>
    <row r="67" spans="1:10" ht="17.25" customHeight="1">
      <c r="A67" s="1240"/>
      <c r="B67" s="1236"/>
      <c r="C67" s="1236"/>
      <c r="D67" s="1238"/>
      <c r="E67" s="1238"/>
      <c r="F67" s="1238"/>
      <c r="G67" s="1239"/>
      <c r="H67" s="1236"/>
      <c r="I67" s="1162"/>
      <c r="J67" s="1162"/>
    </row>
    <row r="68" spans="1:10" ht="17.25" customHeight="1">
      <c r="A68" s="1240"/>
      <c r="B68" s="1236"/>
      <c r="C68" s="1236"/>
      <c r="D68" s="1238"/>
      <c r="E68" s="1238"/>
      <c r="F68" s="1238"/>
      <c r="G68" s="1239"/>
      <c r="H68" s="1236"/>
      <c r="I68" s="1162"/>
      <c r="J68" s="1162"/>
    </row>
    <row r="69" spans="1:10" ht="17.25" customHeight="1">
      <c r="A69" s="1240"/>
      <c r="B69" s="1236"/>
      <c r="C69" s="1236"/>
      <c r="D69" s="1238"/>
      <c r="E69" s="1238"/>
      <c r="F69" s="1238"/>
      <c r="G69" s="1239"/>
      <c r="H69" s="1236"/>
      <c r="I69" s="1162"/>
      <c r="J69" s="1162"/>
    </row>
    <row r="70" spans="1:10" ht="17.25" customHeight="1">
      <c r="A70" s="1240"/>
      <c r="B70" s="1236"/>
      <c r="C70" s="1236"/>
      <c r="D70" s="1238"/>
      <c r="E70" s="1238"/>
      <c r="F70" s="1238"/>
      <c r="G70" s="1239"/>
      <c r="H70" s="1236"/>
      <c r="I70" s="1162"/>
      <c r="J70" s="1162"/>
    </row>
    <row r="71" spans="1:10" ht="17.25" customHeight="1">
      <c r="A71" s="1240"/>
      <c r="B71" s="1236"/>
      <c r="C71" s="1236"/>
      <c r="D71" s="1238"/>
      <c r="E71" s="1238"/>
      <c r="F71" s="1238"/>
      <c r="G71" s="1239"/>
      <c r="H71" s="1236"/>
      <c r="I71" s="1162"/>
      <c r="J71" s="1162"/>
    </row>
    <row r="72" spans="1:10" ht="17.25" customHeight="1">
      <c r="A72" s="1240"/>
      <c r="B72" s="1236"/>
      <c r="C72" s="1236"/>
      <c r="D72" s="1238"/>
      <c r="E72" s="1238"/>
      <c r="F72" s="1238"/>
      <c r="G72" s="1239"/>
      <c r="H72" s="1236"/>
      <c r="I72" s="1162"/>
      <c r="J72" s="1162"/>
    </row>
    <row r="73" spans="1:10" ht="17.25" customHeight="1">
      <c r="A73" s="1240"/>
      <c r="B73" s="1236"/>
      <c r="C73" s="1236"/>
      <c r="D73" s="1238"/>
      <c r="E73" s="1238"/>
      <c r="F73" s="1238"/>
      <c r="G73" s="1239"/>
      <c r="H73" s="1236"/>
      <c r="I73" s="1162"/>
      <c r="J73" s="1162"/>
    </row>
    <row r="74" spans="1:10" ht="17.25" customHeight="1">
      <c r="A74" s="1240"/>
      <c r="B74" s="1236"/>
      <c r="C74" s="1236"/>
      <c r="D74" s="1238"/>
      <c r="E74" s="1238"/>
      <c r="F74" s="1238"/>
      <c r="G74" s="1239"/>
      <c r="H74" s="1236"/>
      <c r="I74" s="1162"/>
      <c r="J74" s="1162"/>
    </row>
    <row r="75" spans="1:10" ht="17.25" customHeight="1">
      <c r="A75" s="1240"/>
      <c r="B75" s="1236"/>
      <c r="C75" s="1236"/>
      <c r="D75" s="1238"/>
      <c r="E75" s="1238"/>
      <c r="F75" s="1238"/>
      <c r="G75" s="1239"/>
      <c r="H75" s="1236"/>
      <c r="I75" s="1162"/>
      <c r="J75" s="1162"/>
    </row>
    <row r="76" spans="1:10" ht="17.25" customHeight="1">
      <c r="A76" s="1240"/>
      <c r="B76" s="1236"/>
      <c r="C76" s="1236"/>
      <c r="D76" s="1238"/>
      <c r="E76" s="1238"/>
      <c r="F76" s="1238"/>
      <c r="G76" s="1239"/>
      <c r="H76" s="1236"/>
      <c r="I76" s="1162"/>
      <c r="J76" s="1162"/>
    </row>
    <row r="77" spans="1:10" ht="17.25" customHeight="1">
      <c r="A77" s="1240"/>
      <c r="B77" s="1236"/>
      <c r="C77" s="1236"/>
      <c r="D77" s="1238"/>
      <c r="E77" s="1238"/>
      <c r="F77" s="1238"/>
      <c r="G77" s="1239"/>
      <c r="H77" s="1236"/>
      <c r="I77" s="1162"/>
      <c r="J77" s="1162"/>
    </row>
    <row r="78" spans="1:10" ht="17.25" customHeight="1">
      <c r="A78" s="1240"/>
      <c r="B78" s="1236"/>
      <c r="C78" s="1236"/>
      <c r="D78" s="1238"/>
      <c r="E78" s="1238"/>
      <c r="F78" s="1238"/>
      <c r="G78" s="1239"/>
      <c r="H78" s="1236"/>
      <c r="I78" s="1162"/>
      <c r="J78" s="1162"/>
    </row>
    <row r="79" spans="1:10" ht="17.25" customHeight="1">
      <c r="A79" s="1240"/>
      <c r="B79" s="1236"/>
      <c r="C79" s="1236"/>
      <c r="D79" s="1238"/>
      <c r="E79" s="1238"/>
      <c r="F79" s="1238"/>
      <c r="G79" s="1239"/>
      <c r="H79" s="1236"/>
      <c r="I79" s="1162"/>
      <c r="J79" s="1162"/>
    </row>
    <row r="80" spans="1:10" ht="17.25" customHeight="1">
      <c r="A80" s="1240"/>
      <c r="B80" s="1236"/>
      <c r="C80" s="1236"/>
      <c r="D80" s="1238"/>
      <c r="E80" s="1238"/>
      <c r="F80" s="1238"/>
      <c r="G80" s="1239"/>
      <c r="H80" s="1236"/>
      <c r="I80" s="1162"/>
      <c r="J80" s="1162"/>
    </row>
    <row r="81" spans="1:10" ht="17.25" customHeight="1">
      <c r="A81" s="1240"/>
      <c r="B81" s="1236"/>
      <c r="C81" s="1236"/>
      <c r="D81" s="1238"/>
      <c r="E81" s="1238"/>
      <c r="F81" s="1238"/>
      <c r="G81" s="1239"/>
      <c r="H81" s="1236"/>
      <c r="I81" s="1162"/>
      <c r="J81" s="1162"/>
    </row>
    <row r="82" spans="1:10" ht="17.25" customHeight="1">
      <c r="A82" s="1240"/>
      <c r="B82" s="1236"/>
      <c r="C82" s="1236"/>
      <c r="D82" s="1238"/>
      <c r="E82" s="1238"/>
      <c r="F82" s="1238"/>
      <c r="G82" s="1239"/>
      <c r="H82" s="1236"/>
      <c r="I82" s="1162"/>
      <c r="J82" s="1162"/>
    </row>
    <row r="83" spans="1:10" ht="17.25" customHeight="1">
      <c r="A83" s="1240"/>
      <c r="B83" s="1236"/>
      <c r="C83" s="1236"/>
      <c r="D83" s="1238"/>
      <c r="E83" s="1238"/>
      <c r="F83" s="1238"/>
      <c r="G83" s="1239"/>
      <c r="H83" s="1236"/>
      <c r="I83" s="1162"/>
      <c r="J83" s="1162"/>
    </row>
    <row r="84" spans="1:10" ht="17.25" customHeight="1">
      <c r="A84" s="1240"/>
      <c r="B84" s="1236"/>
      <c r="C84" s="1236"/>
      <c r="D84" s="1238"/>
      <c r="E84" s="1238"/>
      <c r="F84" s="1238"/>
      <c r="G84" s="1239"/>
      <c r="H84" s="1236"/>
      <c r="I84" s="1162"/>
      <c r="J84" s="1162"/>
    </row>
    <row r="85" spans="1:10" ht="17.25" customHeight="1">
      <c r="A85" s="1240"/>
      <c r="B85" s="1236"/>
      <c r="C85" s="1236"/>
      <c r="D85" s="1238"/>
      <c r="E85" s="1238"/>
      <c r="F85" s="1238"/>
      <c r="G85" s="1239"/>
      <c r="H85" s="1236"/>
      <c r="I85" s="1162"/>
      <c r="J85" s="1162"/>
    </row>
    <row r="86" spans="1:10" ht="17.25" customHeight="1">
      <c r="A86" s="1240"/>
      <c r="B86" s="1236"/>
      <c r="C86" s="1236"/>
      <c r="D86" s="1238"/>
      <c r="E86" s="1238"/>
      <c r="F86" s="1238"/>
      <c r="G86" s="1239"/>
      <c r="H86" s="1236"/>
      <c r="I86" s="1162"/>
      <c r="J86" s="1162"/>
    </row>
    <row r="87" spans="1:10" ht="17.25" customHeight="1">
      <c r="A87" s="1240"/>
      <c r="B87" s="1162"/>
      <c r="C87" s="1162"/>
      <c r="D87" s="1238"/>
      <c r="E87" s="1238"/>
      <c r="F87" s="1238"/>
      <c r="G87" s="1239"/>
      <c r="H87" s="1162"/>
      <c r="I87" s="1162"/>
      <c r="J87" s="1162"/>
    </row>
    <row r="88" spans="1:10" ht="17.25" customHeight="1">
      <c r="A88" s="1240"/>
      <c r="B88" s="1162"/>
      <c r="C88" s="1162"/>
      <c r="D88" s="1238"/>
      <c r="E88" s="1238"/>
      <c r="F88" s="1238"/>
      <c r="G88" s="1239"/>
      <c r="H88" s="1162"/>
      <c r="I88" s="1162"/>
      <c r="J88" s="1162"/>
    </row>
    <row r="89" spans="1:10" ht="17.25" customHeight="1">
      <c r="A89" s="1240"/>
      <c r="B89" s="1162"/>
      <c r="C89" s="1162"/>
      <c r="D89" s="1238"/>
      <c r="E89" s="1238"/>
      <c r="F89" s="1238"/>
      <c r="G89" s="1239"/>
      <c r="H89" s="1162"/>
      <c r="I89" s="1162"/>
      <c r="J89" s="1162"/>
    </row>
    <row r="90" spans="1:10" ht="17.25" customHeight="1">
      <c r="A90" s="1240"/>
      <c r="B90" s="1162"/>
      <c r="C90" s="1162"/>
      <c r="D90" s="1238"/>
      <c r="E90" s="1238"/>
      <c r="F90" s="1238"/>
      <c r="G90" s="1239"/>
      <c r="H90" s="1162"/>
      <c r="I90" s="1162"/>
      <c r="J90" s="1162"/>
    </row>
    <row r="91" spans="1:10" ht="17.25" customHeight="1">
      <c r="A91" s="1240"/>
      <c r="B91" s="1162"/>
      <c r="C91" s="1162"/>
      <c r="D91" s="1238"/>
      <c r="E91" s="1238"/>
      <c r="F91" s="1238"/>
      <c r="G91" s="1239"/>
      <c r="H91" s="1162"/>
      <c r="I91" s="1162"/>
      <c r="J91" s="1162"/>
    </row>
    <row r="92" spans="1:10" ht="17.25" customHeight="1">
      <c r="A92" s="1240"/>
      <c r="B92" s="1162"/>
      <c r="C92" s="1162"/>
      <c r="D92" s="1238"/>
      <c r="E92" s="1238"/>
      <c r="F92" s="1238"/>
      <c r="G92" s="1239"/>
      <c r="H92" s="1162"/>
      <c r="I92" s="1162"/>
      <c r="J92" s="1162"/>
    </row>
    <row r="93" spans="1:10" ht="17.25" customHeight="1">
      <c r="A93" s="1240"/>
      <c r="B93" s="1162"/>
      <c r="C93" s="1162"/>
      <c r="D93" s="1238"/>
      <c r="E93" s="1238"/>
      <c r="F93" s="1238"/>
      <c r="G93" s="1239"/>
      <c r="H93" s="1162"/>
      <c r="I93" s="1162"/>
      <c r="J93" s="1162"/>
    </row>
    <row r="94" spans="1:10" ht="17.25" customHeight="1">
      <c r="A94" s="1240"/>
      <c r="B94" s="1162"/>
      <c r="C94" s="1162"/>
      <c r="D94" s="1238"/>
      <c r="E94" s="1238"/>
      <c r="F94" s="1238"/>
      <c r="G94" s="1239"/>
      <c r="H94" s="1162"/>
      <c r="I94" s="1162"/>
      <c r="J94" s="1162"/>
    </row>
    <row r="95" spans="1:10" ht="17.25" customHeight="1">
      <c r="A95" s="1240"/>
      <c r="B95" s="1162"/>
      <c r="C95" s="1162"/>
      <c r="D95" s="1238"/>
      <c r="E95" s="1238"/>
      <c r="F95" s="1238"/>
      <c r="G95" s="1239"/>
      <c r="H95" s="1162"/>
      <c r="I95" s="1162"/>
      <c r="J95" s="1162"/>
    </row>
    <row r="96" spans="1:10" ht="17.25" customHeight="1">
      <c r="A96" s="1240"/>
      <c r="B96" s="1162"/>
      <c r="C96" s="1162"/>
      <c r="D96" s="1238"/>
      <c r="E96" s="1238"/>
      <c r="F96" s="1238"/>
      <c r="G96" s="1239"/>
      <c r="H96" s="1162"/>
      <c r="I96" s="1162"/>
      <c r="J96" s="1162"/>
    </row>
    <row r="97" spans="1:10" ht="17.25" customHeight="1">
      <c r="A97" s="1240"/>
      <c r="B97" s="1162"/>
      <c r="C97" s="1162"/>
      <c r="D97" s="1238"/>
      <c r="E97" s="1238"/>
      <c r="F97" s="1238"/>
      <c r="G97" s="1239"/>
      <c r="H97" s="1162"/>
      <c r="I97" s="1162"/>
      <c r="J97" s="1162"/>
    </row>
    <row r="98" spans="1:10" ht="17.25" customHeight="1">
      <c r="A98" s="1240"/>
      <c r="B98" s="1162"/>
      <c r="C98" s="1162"/>
      <c r="D98" s="1238"/>
      <c r="E98" s="1238"/>
      <c r="F98" s="1238"/>
      <c r="G98" s="1239"/>
      <c r="H98" s="1162"/>
      <c r="I98" s="1162"/>
      <c r="J98" s="1162"/>
    </row>
    <row r="99" spans="1:10" ht="17.25" customHeight="1">
      <c r="A99" s="1240"/>
      <c r="B99" s="1162"/>
      <c r="C99" s="1162"/>
      <c r="D99" s="1238"/>
      <c r="E99" s="1238"/>
      <c r="F99" s="1238"/>
      <c r="G99" s="1239"/>
      <c r="H99" s="1162"/>
      <c r="I99" s="1162"/>
      <c r="J99" s="1162"/>
    </row>
    <row r="100" spans="1:10" ht="17.25" customHeight="1">
      <c r="A100" s="1240"/>
      <c r="B100" s="1162"/>
      <c r="C100" s="1162"/>
      <c r="D100" s="1238"/>
      <c r="E100" s="1238"/>
      <c r="F100" s="1238"/>
      <c r="G100" s="1239"/>
      <c r="H100" s="1162"/>
      <c r="I100" s="1162"/>
      <c r="J100" s="1162"/>
    </row>
    <row r="101" spans="1:10" ht="17.25" customHeight="1">
      <c r="A101" s="1240"/>
      <c r="B101" s="1162"/>
      <c r="C101" s="1162"/>
      <c r="D101" s="1238"/>
      <c r="E101" s="1238"/>
      <c r="F101" s="1238"/>
      <c r="G101" s="1239"/>
      <c r="H101" s="1162"/>
      <c r="I101" s="1162"/>
      <c r="J101" s="1162"/>
    </row>
    <row r="102" spans="1:10" ht="17.25" customHeight="1">
      <c r="A102" s="1240"/>
      <c r="B102" s="1162"/>
      <c r="C102" s="1162"/>
      <c r="D102" s="1238"/>
      <c r="E102" s="1238"/>
      <c r="F102" s="1238"/>
      <c r="G102" s="1239"/>
      <c r="H102" s="1162"/>
      <c r="I102" s="1162"/>
      <c r="J102" s="1162"/>
    </row>
    <row r="103" spans="1:10" ht="17.25" customHeight="1">
      <c r="A103" s="1240"/>
      <c r="B103" s="1162"/>
      <c r="C103" s="1162"/>
      <c r="D103" s="1238"/>
      <c r="E103" s="1238"/>
      <c r="F103" s="1238"/>
      <c r="G103" s="1239"/>
      <c r="H103" s="1162"/>
      <c r="I103" s="1162"/>
      <c r="J103" s="1162"/>
    </row>
    <row r="104" spans="1:10" ht="17.25" customHeight="1">
      <c r="A104" s="1240"/>
      <c r="B104" s="1162"/>
      <c r="C104" s="1162"/>
      <c r="D104" s="1238"/>
      <c r="E104" s="1238"/>
      <c r="F104" s="1238"/>
      <c r="G104" s="1239"/>
      <c r="H104" s="1162"/>
      <c r="I104" s="1162"/>
      <c r="J104" s="1162"/>
    </row>
    <row r="105" spans="1:10" ht="17.25" customHeight="1">
      <c r="A105" s="1240"/>
      <c r="B105" s="1162"/>
      <c r="C105" s="1162"/>
      <c r="D105" s="1238"/>
      <c r="E105" s="1238"/>
      <c r="F105" s="1238"/>
      <c r="G105" s="1239"/>
      <c r="H105" s="1162"/>
      <c r="I105" s="1162"/>
      <c r="J105" s="1162"/>
    </row>
    <row r="106" spans="1:10" ht="17.25" customHeight="1">
      <c r="A106" s="1240"/>
      <c r="B106" s="1162"/>
      <c r="C106" s="1162"/>
      <c r="D106" s="1238"/>
      <c r="E106" s="1238"/>
      <c r="F106" s="1238"/>
      <c r="G106" s="1239"/>
      <c r="H106" s="1162"/>
      <c r="I106" s="1162"/>
      <c r="J106" s="1162"/>
    </row>
    <row r="107" spans="1:10" ht="17.25" customHeight="1">
      <c r="A107" s="1240"/>
      <c r="B107" s="1162"/>
      <c r="C107" s="1162"/>
      <c r="D107" s="1238"/>
      <c r="E107" s="1238"/>
      <c r="F107" s="1238"/>
      <c r="G107" s="1239"/>
      <c r="H107" s="1162"/>
      <c r="I107" s="1162"/>
      <c r="J107" s="1162"/>
    </row>
    <row r="108" spans="1:10" ht="17.25" customHeight="1">
      <c r="A108" s="1240"/>
      <c r="B108" s="1162"/>
      <c r="C108" s="1162"/>
      <c r="D108" s="1238"/>
      <c r="E108" s="1238"/>
      <c r="F108" s="1238"/>
      <c r="G108" s="1239"/>
      <c r="H108" s="1162"/>
      <c r="I108" s="1162"/>
      <c r="J108" s="1162"/>
    </row>
    <row r="109" spans="1:10" ht="17.25" customHeight="1">
      <c r="A109" s="1240"/>
      <c r="B109" s="1162"/>
      <c r="C109" s="1162"/>
      <c r="D109" s="1238"/>
      <c r="E109" s="1238"/>
      <c r="F109" s="1238"/>
      <c r="G109" s="1239"/>
      <c r="H109" s="1162"/>
      <c r="I109" s="1162"/>
      <c r="J109" s="1162"/>
    </row>
    <row r="110" spans="1:10" ht="17.25" customHeight="1">
      <c r="A110" s="1240"/>
      <c r="B110" s="1162"/>
      <c r="C110" s="1162"/>
      <c r="D110" s="1238"/>
      <c r="E110" s="1238"/>
      <c r="F110" s="1238"/>
      <c r="G110" s="1239"/>
      <c r="H110" s="1162"/>
      <c r="I110" s="1162"/>
      <c r="J110" s="1162"/>
    </row>
    <row r="111" spans="1:10" ht="17.25" customHeight="1">
      <c r="A111" s="1240"/>
      <c r="B111" s="1162"/>
      <c r="C111" s="1162"/>
      <c r="D111" s="1238"/>
      <c r="E111" s="1238"/>
      <c r="F111" s="1238"/>
      <c r="G111" s="1239"/>
      <c r="H111" s="1162"/>
      <c r="I111" s="1162"/>
      <c r="J111" s="1162"/>
    </row>
    <row r="112" spans="1:10" ht="17.25" customHeight="1">
      <c r="A112" s="1240"/>
      <c r="B112" s="1162"/>
      <c r="C112" s="1162"/>
      <c r="D112" s="1238"/>
      <c r="E112" s="1238"/>
      <c r="F112" s="1238"/>
      <c r="G112" s="1239"/>
      <c r="H112" s="1162"/>
      <c r="I112" s="1162"/>
      <c r="J112" s="1162"/>
    </row>
    <row r="113" spans="1:10" ht="17.25" customHeight="1">
      <c r="A113" s="1240"/>
      <c r="B113" s="1162"/>
      <c r="C113" s="1162"/>
      <c r="D113" s="1238"/>
      <c r="E113" s="1238"/>
      <c r="F113" s="1238"/>
      <c r="G113" s="1239"/>
      <c r="H113" s="1162"/>
      <c r="I113" s="1162"/>
      <c r="J113" s="1162"/>
    </row>
    <row r="114" spans="1:10" ht="17.25" customHeight="1">
      <c r="A114" s="1240"/>
      <c r="B114" s="1162"/>
      <c r="C114" s="1162"/>
      <c r="D114" s="1238"/>
      <c r="E114" s="1238"/>
      <c r="F114" s="1238"/>
      <c r="G114" s="1239"/>
      <c r="H114" s="1162"/>
      <c r="I114" s="1162"/>
      <c r="J114" s="1162"/>
    </row>
    <row r="115" spans="1:10" ht="17.25" customHeight="1">
      <c r="A115" s="1240"/>
      <c r="B115" s="1162"/>
      <c r="C115" s="1162"/>
      <c r="D115" s="1238"/>
      <c r="E115" s="1238"/>
      <c r="F115" s="1238"/>
      <c r="G115" s="1239"/>
      <c r="H115" s="1162"/>
      <c r="I115" s="1162"/>
      <c r="J115" s="1162"/>
    </row>
    <row r="116" spans="1:10" ht="17.25" customHeight="1">
      <c r="A116" s="1240"/>
      <c r="B116" s="1162"/>
      <c r="C116" s="1162"/>
      <c r="D116" s="1238"/>
      <c r="E116" s="1238"/>
      <c r="F116" s="1238"/>
      <c r="G116" s="1239"/>
      <c r="H116" s="1162"/>
      <c r="I116" s="1162"/>
      <c r="J116" s="1162"/>
    </row>
    <row r="117" spans="1:10" ht="17.25" customHeight="1">
      <c r="A117" s="1240"/>
      <c r="B117" s="1162"/>
      <c r="C117" s="1162"/>
      <c r="D117" s="1238"/>
      <c r="E117" s="1238"/>
      <c r="F117" s="1238"/>
      <c r="G117" s="1239"/>
      <c r="H117" s="1162"/>
      <c r="I117" s="1162"/>
      <c r="J117" s="1162"/>
    </row>
    <row r="118" spans="1:10" ht="17.25" customHeight="1">
      <c r="A118" s="1240"/>
      <c r="B118" s="1162"/>
      <c r="C118" s="1162"/>
      <c r="D118" s="1238"/>
      <c r="E118" s="1238"/>
      <c r="F118" s="1238"/>
      <c r="G118" s="1239"/>
      <c r="H118" s="1162"/>
      <c r="I118" s="1162"/>
      <c r="J118" s="1162"/>
    </row>
    <row r="119" spans="1:10" ht="17.25" customHeight="1">
      <c r="A119" s="1240"/>
      <c r="B119" s="1162"/>
      <c r="C119" s="1162"/>
      <c r="D119" s="1238"/>
      <c r="E119" s="1238"/>
      <c r="F119" s="1238"/>
      <c r="G119" s="1239"/>
      <c r="H119" s="1162"/>
      <c r="I119" s="1162"/>
      <c r="J119" s="1162"/>
    </row>
    <row r="120" spans="1:10" ht="17.25" customHeight="1">
      <c r="A120" s="1240"/>
      <c r="B120" s="1162"/>
      <c r="C120" s="1162"/>
      <c r="D120" s="1238"/>
      <c r="E120" s="1238"/>
      <c r="F120" s="1238"/>
      <c r="G120" s="1239"/>
      <c r="H120" s="1162"/>
      <c r="I120" s="1162"/>
      <c r="J120" s="1162"/>
    </row>
    <row r="121" spans="1:10" ht="17.25" customHeight="1">
      <c r="A121" s="1240"/>
      <c r="B121" s="1162"/>
      <c r="C121" s="1162"/>
      <c r="D121" s="1238"/>
      <c r="E121" s="1238"/>
      <c r="F121" s="1238"/>
      <c r="G121" s="1239"/>
      <c r="H121" s="1162"/>
      <c r="I121" s="1162"/>
      <c r="J121" s="1162"/>
    </row>
    <row r="122" spans="1:10" ht="17.25" customHeight="1">
      <c r="A122" s="1240"/>
      <c r="B122" s="1162"/>
      <c r="C122" s="1162"/>
      <c r="D122" s="1238"/>
      <c r="E122" s="1238"/>
      <c r="F122" s="1238"/>
      <c r="G122" s="1239"/>
      <c r="H122" s="1162"/>
      <c r="I122" s="1162"/>
      <c r="J122" s="1162"/>
    </row>
    <row r="123" spans="1:10" ht="17.25" customHeight="1">
      <c r="A123" s="1240"/>
      <c r="B123" s="1162"/>
      <c r="C123" s="1162"/>
      <c r="D123" s="1238"/>
      <c r="E123" s="1238"/>
      <c r="F123" s="1238"/>
      <c r="G123" s="1239"/>
      <c r="H123" s="1162"/>
      <c r="I123" s="1162"/>
      <c r="J123" s="1162"/>
    </row>
    <row r="124" spans="1:10" ht="17.25" customHeight="1">
      <c r="A124" s="1240"/>
      <c r="B124" s="1162"/>
      <c r="C124" s="1162"/>
      <c r="D124" s="1238"/>
      <c r="E124" s="1238"/>
      <c r="F124" s="1238"/>
      <c r="G124" s="1239"/>
      <c r="H124" s="1162"/>
      <c r="I124" s="1162"/>
      <c r="J124" s="1162"/>
    </row>
    <row r="125" spans="1:10" ht="17.25" customHeight="1">
      <c r="A125" s="1240"/>
      <c r="B125" s="1162"/>
      <c r="C125" s="1162"/>
      <c r="D125" s="1238"/>
      <c r="E125" s="1238"/>
      <c r="F125" s="1238"/>
      <c r="G125" s="1239"/>
      <c r="H125" s="1162"/>
      <c r="I125" s="1162"/>
      <c r="J125" s="1162"/>
    </row>
    <row r="126" spans="1:10" ht="17.25" customHeight="1">
      <c r="A126" s="1240"/>
      <c r="B126" s="1162"/>
      <c r="C126" s="1162"/>
      <c r="D126" s="1238"/>
      <c r="E126" s="1238"/>
      <c r="F126" s="1238"/>
      <c r="G126" s="1239"/>
      <c r="H126" s="1162"/>
      <c r="I126" s="1162"/>
      <c r="J126" s="1162"/>
    </row>
    <row r="127" spans="1:10" ht="17.25" customHeight="1">
      <c r="A127" s="1240"/>
      <c r="B127" s="1162"/>
      <c r="C127" s="1162"/>
      <c r="D127" s="1238"/>
      <c r="E127" s="1238"/>
      <c r="F127" s="1238"/>
      <c r="G127" s="1239"/>
      <c r="H127" s="1162"/>
      <c r="I127" s="1162"/>
      <c r="J127" s="1162"/>
    </row>
    <row r="128" spans="1:10" ht="17.25" customHeight="1">
      <c r="A128" s="1240"/>
      <c r="B128" s="1162"/>
      <c r="C128" s="1162"/>
      <c r="D128" s="1238"/>
      <c r="E128" s="1238"/>
      <c r="F128" s="1238"/>
      <c r="G128" s="1239"/>
      <c r="H128" s="1162"/>
      <c r="I128" s="1162"/>
      <c r="J128" s="1162"/>
    </row>
    <row r="129" spans="1:10" ht="17.25" customHeight="1">
      <c r="A129" s="1240"/>
      <c r="B129" s="1162"/>
      <c r="C129" s="1162"/>
      <c r="D129" s="1238"/>
      <c r="E129" s="1238"/>
      <c r="F129" s="1238"/>
      <c r="G129" s="1239"/>
      <c r="H129" s="1162"/>
      <c r="I129" s="1162"/>
      <c r="J129" s="1162"/>
    </row>
    <row r="130" spans="1:10" ht="17.25" customHeight="1">
      <c r="A130" s="1240"/>
      <c r="B130" s="1162"/>
      <c r="C130" s="1162"/>
      <c r="D130" s="1238"/>
      <c r="E130" s="1238"/>
      <c r="F130" s="1238"/>
      <c r="G130" s="1239"/>
      <c r="H130" s="1162"/>
      <c r="I130" s="1162"/>
      <c r="J130" s="1162"/>
    </row>
    <row r="131" spans="1:10" ht="17.25" customHeight="1">
      <c r="A131" s="1240"/>
      <c r="B131" s="1162"/>
      <c r="C131" s="1162"/>
      <c r="D131" s="1238"/>
      <c r="E131" s="1238"/>
      <c r="F131" s="1238"/>
      <c r="G131" s="1239"/>
      <c r="H131" s="1162"/>
      <c r="I131" s="1162"/>
      <c r="J131" s="1162"/>
    </row>
    <row r="132" spans="1:10" ht="17.25" customHeight="1">
      <c r="A132" s="1240"/>
      <c r="B132" s="1162"/>
      <c r="C132" s="1162"/>
      <c r="D132" s="1238"/>
      <c r="E132" s="1238"/>
      <c r="F132" s="1238"/>
      <c r="G132" s="1239"/>
      <c r="H132" s="1162"/>
      <c r="I132" s="1162"/>
      <c r="J132" s="1162"/>
    </row>
    <row r="133" spans="1:10" ht="17.25" customHeight="1">
      <c r="A133" s="1240"/>
      <c r="B133" s="1162"/>
      <c r="C133" s="1162"/>
      <c r="D133" s="1238"/>
      <c r="E133" s="1238"/>
      <c r="F133" s="1238"/>
      <c r="G133" s="1239"/>
      <c r="H133" s="1162"/>
      <c r="I133" s="1162"/>
      <c r="J133" s="1162"/>
    </row>
    <row r="134" spans="1:10" ht="17.25" customHeight="1">
      <c r="A134" s="1240"/>
      <c r="B134" s="1162"/>
      <c r="C134" s="1162"/>
      <c r="D134" s="1238"/>
      <c r="E134" s="1238"/>
      <c r="F134" s="1238"/>
      <c r="G134" s="1239"/>
      <c r="H134" s="1162"/>
      <c r="I134" s="1162"/>
      <c r="J134" s="1162"/>
    </row>
    <row r="135" spans="1:10" ht="17.25" customHeight="1">
      <c r="A135" s="1240"/>
      <c r="B135" s="1162"/>
      <c r="C135" s="1162"/>
      <c r="D135" s="1238"/>
      <c r="E135" s="1238"/>
      <c r="F135" s="1238"/>
      <c r="G135" s="1239"/>
      <c r="H135" s="1162"/>
      <c r="I135" s="1162"/>
      <c r="J135" s="1162"/>
    </row>
    <row r="136" spans="1:10" ht="17.25" customHeight="1">
      <c r="A136" s="1240"/>
      <c r="B136" s="1162"/>
      <c r="C136" s="1162"/>
      <c r="D136" s="1238"/>
      <c r="E136" s="1238"/>
      <c r="F136" s="1238"/>
      <c r="G136" s="1239"/>
      <c r="H136" s="1162"/>
      <c r="I136" s="1162"/>
      <c r="J136" s="1162"/>
    </row>
    <row r="137" spans="1:10" ht="17.25" customHeight="1">
      <c r="A137" s="1240"/>
      <c r="B137" s="1162"/>
      <c r="C137" s="1162"/>
      <c r="D137" s="1238"/>
      <c r="E137" s="1238"/>
      <c r="F137" s="1238"/>
      <c r="G137" s="1239"/>
      <c r="H137" s="1162"/>
      <c r="I137" s="1162"/>
      <c r="J137" s="1162"/>
    </row>
    <row r="138" spans="1:10" ht="17.25" customHeight="1">
      <c r="A138" s="1240"/>
      <c r="B138" s="1162"/>
      <c r="C138" s="1162"/>
      <c r="D138" s="1238"/>
      <c r="E138" s="1238"/>
      <c r="F138" s="1238"/>
      <c r="G138" s="1239"/>
      <c r="H138" s="1162"/>
      <c r="I138" s="1162"/>
      <c r="J138" s="1162"/>
    </row>
    <row r="139" spans="1:10" ht="17.25" customHeight="1">
      <c r="A139" s="1240"/>
      <c r="B139" s="1162"/>
      <c r="C139" s="1162"/>
      <c r="D139" s="1238"/>
      <c r="E139" s="1238"/>
      <c r="F139" s="1238"/>
      <c r="G139" s="1239"/>
      <c r="H139" s="1162"/>
      <c r="I139" s="1162"/>
      <c r="J139" s="1162"/>
    </row>
    <row r="140" spans="1:10" ht="17.25" customHeight="1">
      <c r="A140" s="1240"/>
      <c r="B140" s="1162"/>
      <c r="C140" s="1162"/>
      <c r="D140" s="1238"/>
      <c r="E140" s="1238"/>
      <c r="F140" s="1238"/>
      <c r="G140" s="1239"/>
      <c r="H140" s="1162"/>
      <c r="I140" s="1162"/>
      <c r="J140" s="1162"/>
    </row>
    <row r="141" spans="1:10" ht="17.25" customHeight="1">
      <c r="A141" s="1240"/>
      <c r="B141" s="1162"/>
      <c r="C141" s="1162"/>
      <c r="D141" s="1238"/>
      <c r="E141" s="1238"/>
      <c r="F141" s="1238"/>
      <c r="G141" s="1239"/>
      <c r="H141" s="1162"/>
      <c r="I141" s="1162"/>
      <c r="J141" s="1162"/>
    </row>
    <row r="142" spans="1:10" ht="17.25" customHeight="1">
      <c r="A142" s="1240"/>
      <c r="B142" s="1162"/>
      <c r="C142" s="1162"/>
      <c r="D142" s="1238"/>
      <c r="E142" s="1238"/>
      <c r="F142" s="1238"/>
      <c r="G142" s="1239"/>
      <c r="H142" s="1162"/>
      <c r="I142" s="1162"/>
      <c r="J142" s="1162"/>
    </row>
    <row r="143" spans="1:10" ht="17.25" customHeight="1">
      <c r="A143" s="1240"/>
      <c r="B143" s="1162"/>
      <c r="C143" s="1162"/>
      <c r="D143" s="1238"/>
      <c r="E143" s="1238"/>
      <c r="F143" s="1238"/>
      <c r="G143" s="1239"/>
      <c r="H143" s="1162"/>
      <c r="I143" s="1162"/>
      <c r="J143" s="1162"/>
    </row>
    <row r="144" spans="1:10" ht="17.25" customHeight="1">
      <c r="A144" s="1240"/>
      <c r="B144" s="1162"/>
      <c r="C144" s="1162"/>
      <c r="D144" s="1238"/>
      <c r="E144" s="1238"/>
      <c r="F144" s="1238"/>
      <c r="G144" s="1239"/>
      <c r="H144" s="1162"/>
      <c r="I144" s="1162"/>
      <c r="J144" s="1162"/>
    </row>
    <row r="145" spans="1:10" ht="17.25" customHeight="1">
      <c r="A145" s="1240"/>
      <c r="B145" s="1162"/>
      <c r="C145" s="1162"/>
      <c r="D145" s="1238"/>
      <c r="E145" s="1238"/>
      <c r="F145" s="1238"/>
      <c r="G145" s="1239"/>
      <c r="H145" s="1162"/>
      <c r="I145" s="1162"/>
      <c r="J145" s="1162"/>
    </row>
    <row r="146" spans="1:10" ht="17.25" customHeight="1">
      <c r="A146" s="1240"/>
      <c r="B146" s="1162"/>
      <c r="C146" s="1162"/>
      <c r="D146" s="1238"/>
      <c r="E146" s="1238"/>
      <c r="F146" s="1238"/>
      <c r="G146" s="1239"/>
      <c r="H146" s="1162"/>
      <c r="I146" s="1162"/>
      <c r="J146" s="1162"/>
    </row>
    <row r="147" spans="1:10" ht="17.25" customHeight="1">
      <c r="A147" s="1240"/>
      <c r="B147" s="1162"/>
      <c r="C147" s="1162"/>
      <c r="D147" s="1238"/>
      <c r="E147" s="1238"/>
      <c r="F147" s="1238"/>
      <c r="G147" s="1239"/>
      <c r="H147" s="1162"/>
      <c r="I147" s="1162"/>
      <c r="J147" s="1162"/>
    </row>
    <row r="148" spans="1:10" ht="17.25" customHeight="1">
      <c r="A148" s="1240"/>
      <c r="B148" s="1162"/>
      <c r="C148" s="1162"/>
      <c r="D148" s="1238"/>
      <c r="E148" s="1238"/>
      <c r="F148" s="1238"/>
      <c r="G148" s="1239"/>
      <c r="H148" s="1162"/>
      <c r="I148" s="1162"/>
      <c r="J148" s="1162"/>
    </row>
    <row r="149" spans="1:10" ht="17.25" customHeight="1">
      <c r="A149" s="1240"/>
      <c r="B149" s="1162"/>
      <c r="C149" s="1162"/>
      <c r="D149" s="1238"/>
      <c r="E149" s="1238"/>
      <c r="F149" s="1238"/>
      <c r="G149" s="1239"/>
      <c r="H149" s="1162"/>
      <c r="I149" s="1162"/>
      <c r="J149" s="1162"/>
    </row>
    <row r="150" spans="1:10" ht="17.25" customHeight="1">
      <c r="A150" s="1240"/>
      <c r="B150" s="1162"/>
      <c r="C150" s="1162"/>
      <c r="D150" s="1238"/>
      <c r="E150" s="1238"/>
      <c r="F150" s="1238"/>
      <c r="G150" s="1239"/>
      <c r="H150" s="1162"/>
      <c r="I150" s="1162"/>
      <c r="J150" s="1162"/>
    </row>
    <row r="151" spans="1:10" ht="17.25" customHeight="1">
      <c r="A151" s="1240"/>
      <c r="B151" s="1162"/>
      <c r="C151" s="1162"/>
      <c r="D151" s="1238"/>
      <c r="E151" s="1238"/>
      <c r="F151" s="1238"/>
      <c r="G151" s="1239"/>
      <c r="H151" s="1162"/>
      <c r="I151" s="1162"/>
      <c r="J151" s="1162"/>
    </row>
    <row r="152" spans="1:10" ht="17.25" customHeight="1">
      <c r="A152" s="1240"/>
      <c r="B152" s="1162"/>
      <c r="C152" s="1162"/>
      <c r="D152" s="1238"/>
      <c r="E152" s="1238"/>
      <c r="F152" s="1238"/>
      <c r="G152" s="1239"/>
      <c r="H152" s="1162"/>
      <c r="I152" s="1162"/>
      <c r="J152" s="1162"/>
    </row>
    <row r="153" spans="1:10" ht="17.25" customHeight="1">
      <c r="A153" s="1240"/>
      <c r="B153" s="1162"/>
      <c r="C153" s="1162"/>
      <c r="D153" s="1238"/>
      <c r="E153" s="1238"/>
      <c r="F153" s="1238"/>
      <c r="G153" s="1239"/>
      <c r="H153" s="1162"/>
      <c r="I153" s="1162"/>
      <c r="J153" s="1162"/>
    </row>
    <row r="154" spans="1:10" ht="17.25" customHeight="1">
      <c r="A154" s="1240"/>
      <c r="B154" s="1162"/>
      <c r="C154" s="1162"/>
      <c r="D154" s="1238"/>
      <c r="E154" s="1238"/>
      <c r="F154" s="1238"/>
      <c r="G154" s="1239"/>
      <c r="H154" s="1162"/>
      <c r="I154" s="1162"/>
      <c r="J154" s="1162"/>
    </row>
    <row r="155" spans="1:10" ht="17.25" customHeight="1">
      <c r="A155" s="1240"/>
      <c r="B155" s="1162"/>
      <c r="C155" s="1162"/>
      <c r="D155" s="1238"/>
      <c r="E155" s="1238"/>
      <c r="F155" s="1238"/>
      <c r="G155" s="1239"/>
      <c r="H155" s="1162"/>
      <c r="I155" s="1162"/>
      <c r="J155" s="1162"/>
    </row>
    <row r="156" spans="1:10" ht="17.25" customHeight="1">
      <c r="A156" s="1240"/>
      <c r="B156" s="1162"/>
      <c r="C156" s="1162"/>
      <c r="D156" s="1238"/>
      <c r="E156" s="1238"/>
      <c r="F156" s="1238"/>
      <c r="G156" s="1239"/>
      <c r="H156" s="1162"/>
      <c r="I156" s="1162"/>
      <c r="J156" s="1162"/>
    </row>
    <row r="157" spans="1:10" ht="17.25" customHeight="1">
      <c r="A157" s="1240"/>
      <c r="B157" s="1162"/>
      <c r="C157" s="1162"/>
      <c r="D157" s="1238"/>
      <c r="E157" s="1238"/>
      <c r="F157" s="1238"/>
      <c r="G157" s="1239"/>
      <c r="H157" s="1162"/>
      <c r="I157" s="1162"/>
      <c r="J157" s="1162"/>
    </row>
    <row r="158" spans="1:10" ht="17.25" customHeight="1">
      <c r="A158" s="1240"/>
      <c r="B158" s="1162"/>
      <c r="C158" s="1162"/>
      <c r="D158" s="1238"/>
      <c r="E158" s="1238"/>
      <c r="F158" s="1238"/>
      <c r="G158" s="1239"/>
      <c r="H158" s="1162"/>
      <c r="I158" s="1162"/>
      <c r="J158" s="1162"/>
    </row>
    <row r="159" spans="1:10" ht="17.25" customHeight="1">
      <c r="A159" s="1240"/>
      <c r="B159" s="1162"/>
      <c r="C159" s="1162"/>
      <c r="D159" s="1238"/>
      <c r="E159" s="1238"/>
      <c r="F159" s="1238"/>
      <c r="G159" s="1239"/>
      <c r="H159" s="1162"/>
      <c r="I159" s="1162"/>
      <c r="J159" s="1162"/>
    </row>
    <row r="160" spans="1:10" ht="17.25" customHeight="1">
      <c r="A160" s="1240"/>
      <c r="B160" s="1162"/>
      <c r="C160" s="1162"/>
      <c r="D160" s="1238"/>
      <c r="E160" s="1238"/>
      <c r="F160" s="1238"/>
      <c r="G160" s="1239"/>
      <c r="H160" s="1162"/>
      <c r="I160" s="1162"/>
      <c r="J160" s="1162"/>
    </row>
    <row r="161" spans="1:10" ht="17.25" customHeight="1">
      <c r="A161" s="1240"/>
      <c r="B161" s="1162"/>
      <c r="C161" s="1162"/>
      <c r="D161" s="1238"/>
      <c r="E161" s="1238"/>
      <c r="F161" s="1238"/>
      <c r="G161" s="1239"/>
      <c r="H161" s="1162"/>
      <c r="I161" s="1162"/>
      <c r="J161" s="1162"/>
    </row>
    <row r="162" spans="1:10" ht="17.25" customHeight="1">
      <c r="A162" s="1240"/>
      <c r="B162" s="1162"/>
      <c r="C162" s="1162"/>
      <c r="D162" s="1238"/>
      <c r="E162" s="1238"/>
      <c r="F162" s="1238"/>
      <c r="G162" s="1239"/>
      <c r="H162" s="1162"/>
      <c r="I162" s="1162"/>
      <c r="J162" s="1162"/>
    </row>
    <row r="163" spans="1:10" ht="17.25" customHeight="1">
      <c r="A163" s="1240"/>
      <c r="B163" s="1162"/>
      <c r="C163" s="1162"/>
      <c r="D163" s="1238"/>
      <c r="E163" s="1238"/>
      <c r="F163" s="1238"/>
      <c r="G163" s="1239"/>
      <c r="H163" s="1162"/>
      <c r="I163" s="1162"/>
      <c r="J163" s="1162"/>
    </row>
    <row r="164" spans="1:10" ht="17.25" customHeight="1">
      <c r="A164" s="1240"/>
      <c r="B164" s="1162"/>
      <c r="C164" s="1162"/>
      <c r="D164" s="1238"/>
      <c r="E164" s="1238"/>
      <c r="F164" s="1238"/>
      <c r="G164" s="1239"/>
      <c r="H164" s="1162"/>
      <c r="I164" s="1162"/>
      <c r="J164" s="1162"/>
    </row>
    <row r="165" spans="1:10" ht="17.25" customHeight="1">
      <c r="A165" s="1240"/>
      <c r="B165" s="1162"/>
      <c r="C165" s="1162"/>
      <c r="D165" s="1238"/>
      <c r="E165" s="1238"/>
      <c r="F165" s="1238"/>
      <c r="G165" s="1239"/>
      <c r="H165" s="1162"/>
      <c r="I165" s="1162"/>
      <c r="J165" s="1162"/>
    </row>
    <row r="166" spans="1:10" ht="17.25" customHeight="1">
      <c r="A166" s="1240"/>
      <c r="B166" s="1162"/>
      <c r="C166" s="1162"/>
      <c r="D166" s="1238"/>
      <c r="E166" s="1238"/>
      <c r="F166" s="1238"/>
      <c r="G166" s="1239"/>
      <c r="H166" s="1162"/>
      <c r="I166" s="1162"/>
      <c r="J166" s="1162"/>
    </row>
    <row r="167" spans="1:10" ht="17.25" customHeight="1">
      <c r="A167" s="1240"/>
      <c r="B167" s="1162"/>
      <c r="C167" s="1162"/>
      <c r="D167" s="1238"/>
      <c r="E167" s="1238"/>
      <c r="F167" s="1238"/>
      <c r="G167" s="1239"/>
      <c r="H167" s="1162"/>
      <c r="I167" s="1162"/>
      <c r="J167" s="1162"/>
    </row>
    <row r="168" spans="1:10" ht="17.25" customHeight="1">
      <c r="A168" s="1240"/>
      <c r="B168" s="1162"/>
      <c r="C168" s="1162"/>
      <c r="D168" s="1238"/>
      <c r="E168" s="1238"/>
      <c r="F168" s="1238"/>
      <c r="G168" s="1239"/>
      <c r="H168" s="1162"/>
      <c r="I168" s="1162"/>
      <c r="J168" s="1162"/>
    </row>
    <row r="169" spans="1:10" ht="17.25" customHeight="1">
      <c r="A169" s="1240"/>
      <c r="B169" s="1162"/>
      <c r="C169" s="1162"/>
      <c r="D169" s="1238"/>
      <c r="E169" s="1238"/>
      <c r="F169" s="1238"/>
      <c r="G169" s="1239"/>
      <c r="H169" s="1162"/>
      <c r="I169" s="1162"/>
      <c r="J169" s="1162"/>
    </row>
    <row r="170" spans="1:10" ht="17.25" customHeight="1">
      <c r="A170" s="1240"/>
      <c r="B170" s="1162"/>
      <c r="C170" s="1162"/>
      <c r="D170" s="1238"/>
      <c r="E170" s="1238"/>
      <c r="F170" s="1238"/>
      <c r="G170" s="1239"/>
      <c r="H170" s="1162"/>
      <c r="I170" s="1162"/>
      <c r="J170" s="1162"/>
    </row>
    <row r="171" spans="1:10" ht="17.25" customHeight="1">
      <c r="A171" s="1240"/>
      <c r="B171" s="1162"/>
      <c r="C171" s="1162"/>
      <c r="D171" s="1238"/>
      <c r="E171" s="1238"/>
      <c r="F171" s="1238"/>
      <c r="G171" s="1239"/>
      <c r="H171" s="1162"/>
      <c r="I171" s="1162"/>
      <c r="J171" s="1162"/>
    </row>
    <row r="172" spans="1:10" ht="17.25" customHeight="1">
      <c r="A172" s="1240"/>
      <c r="B172" s="1162"/>
      <c r="C172" s="1162"/>
      <c r="D172" s="1238"/>
      <c r="E172" s="1238"/>
      <c r="F172" s="1238"/>
      <c r="G172" s="1239"/>
      <c r="H172" s="1162"/>
      <c r="I172" s="1162"/>
      <c r="J172" s="1162"/>
    </row>
    <row r="173" spans="1:10" ht="17.25" customHeight="1">
      <c r="A173" s="1240"/>
      <c r="B173" s="1162"/>
      <c r="C173" s="1162"/>
      <c r="D173" s="1238"/>
      <c r="E173" s="1238"/>
      <c r="F173" s="1238"/>
      <c r="G173" s="1239"/>
      <c r="H173" s="1162"/>
      <c r="I173" s="1162"/>
      <c r="J173" s="1162"/>
    </row>
    <row r="174" spans="1:10" ht="17.25" customHeight="1">
      <c r="A174" s="1240"/>
      <c r="B174" s="1162"/>
      <c r="C174" s="1162"/>
      <c r="D174" s="1238"/>
      <c r="E174" s="1238"/>
      <c r="F174" s="1238"/>
      <c r="G174" s="1239"/>
      <c r="H174" s="1162"/>
      <c r="I174" s="1162"/>
      <c r="J174" s="1162"/>
    </row>
    <row r="175" spans="1:10" ht="17.25" customHeight="1">
      <c r="A175" s="1240"/>
      <c r="B175" s="1162"/>
      <c r="C175" s="1162"/>
      <c r="D175" s="1238"/>
      <c r="E175" s="1238"/>
      <c r="F175" s="1238"/>
      <c r="G175" s="1239"/>
      <c r="H175" s="1162"/>
      <c r="I175" s="1162"/>
      <c r="J175" s="1162"/>
    </row>
    <row r="176" spans="1:10" ht="17.25" customHeight="1">
      <c r="A176" s="1240"/>
      <c r="B176" s="1162"/>
      <c r="C176" s="1162"/>
      <c r="D176" s="1238"/>
      <c r="E176" s="1238"/>
      <c r="F176" s="1238"/>
      <c r="G176" s="1239"/>
      <c r="H176" s="1162"/>
      <c r="I176" s="1162"/>
      <c r="J176" s="1162"/>
    </row>
    <row r="177" spans="1:10" ht="17.25" customHeight="1">
      <c r="A177" s="1240"/>
      <c r="B177" s="1162"/>
      <c r="C177" s="1162"/>
      <c r="D177" s="1238"/>
      <c r="E177" s="1238"/>
      <c r="F177" s="1238"/>
      <c r="G177" s="1239"/>
      <c r="H177" s="1162"/>
      <c r="I177" s="1162"/>
      <c r="J177" s="1162"/>
    </row>
    <row r="178" spans="1:10" ht="17.25" customHeight="1">
      <c r="A178" s="1240"/>
      <c r="B178" s="1162"/>
      <c r="C178" s="1162"/>
      <c r="D178" s="1238"/>
      <c r="E178" s="1238"/>
      <c r="F178" s="1238"/>
      <c r="G178" s="1239"/>
      <c r="H178" s="1162"/>
      <c r="I178" s="1162"/>
      <c r="J178" s="1162"/>
    </row>
    <row r="179" spans="1:10" ht="17.25" customHeight="1">
      <c r="A179" s="1240"/>
      <c r="B179" s="1162"/>
      <c r="C179" s="1162"/>
      <c r="D179" s="1238"/>
      <c r="E179" s="1238"/>
      <c r="F179" s="1238"/>
      <c r="G179" s="1239"/>
      <c r="H179" s="1162"/>
      <c r="I179" s="1162"/>
      <c r="J179" s="1162"/>
    </row>
    <row r="180" spans="1:10" ht="17.25" customHeight="1">
      <c r="A180" s="1240"/>
      <c r="B180" s="1162"/>
      <c r="C180" s="1162"/>
      <c r="D180" s="1238"/>
      <c r="E180" s="1238"/>
      <c r="F180" s="1238"/>
      <c r="G180" s="1239"/>
      <c r="H180" s="1162"/>
      <c r="I180" s="1162"/>
      <c r="J180" s="1162"/>
    </row>
    <row r="181" spans="1:10" ht="17.25" customHeight="1">
      <c r="A181" s="1240"/>
      <c r="B181" s="1162"/>
      <c r="C181" s="1162"/>
      <c r="D181" s="1238"/>
      <c r="E181" s="1238"/>
      <c r="F181" s="1238"/>
      <c r="G181" s="1239"/>
      <c r="H181" s="1162"/>
      <c r="I181" s="1162"/>
      <c r="J181" s="1162"/>
    </row>
    <row r="182" spans="1:10" ht="17.25" customHeight="1">
      <c r="A182" s="1240"/>
      <c r="B182" s="1162"/>
      <c r="C182" s="1162"/>
      <c r="D182" s="1238"/>
      <c r="E182" s="1238"/>
      <c r="F182" s="1238"/>
      <c r="G182" s="1239"/>
      <c r="H182" s="1162"/>
      <c r="I182" s="1162"/>
      <c r="J182" s="1162"/>
    </row>
    <row r="183" spans="1:10" ht="17.25" customHeight="1">
      <c r="A183" s="1240"/>
      <c r="B183" s="1162"/>
      <c r="C183" s="1162"/>
      <c r="D183" s="1238"/>
      <c r="E183" s="1238"/>
      <c r="F183" s="1238"/>
      <c r="G183" s="1239"/>
      <c r="H183" s="1162"/>
      <c r="I183" s="1162"/>
      <c r="J183" s="1162"/>
    </row>
    <row r="184" spans="1:10" ht="17.25" customHeight="1">
      <c r="A184" s="1240"/>
      <c r="B184" s="1162"/>
      <c r="C184" s="1162"/>
      <c r="D184" s="1238"/>
      <c r="E184" s="1238"/>
      <c r="F184" s="1238"/>
      <c r="G184" s="1239"/>
      <c r="H184" s="1162"/>
      <c r="I184" s="1162"/>
      <c r="J184" s="1162"/>
    </row>
    <row r="185" spans="1:10" ht="17.25" customHeight="1">
      <c r="A185" s="1240"/>
      <c r="B185" s="1162"/>
      <c r="C185" s="1162"/>
      <c r="D185" s="1238"/>
      <c r="E185" s="1238"/>
      <c r="F185" s="1238"/>
      <c r="G185" s="1239"/>
      <c r="H185" s="1162"/>
      <c r="I185" s="1162"/>
      <c r="J185" s="1162"/>
    </row>
    <row r="186" spans="1:10" ht="17.25" customHeight="1">
      <c r="A186" s="1240"/>
      <c r="B186" s="1162"/>
      <c r="C186" s="1162"/>
      <c r="D186" s="1238"/>
      <c r="E186" s="1238"/>
      <c r="F186" s="1238"/>
      <c r="G186" s="1239"/>
      <c r="H186" s="1162"/>
      <c r="I186" s="1162"/>
      <c r="J186" s="1162"/>
    </row>
    <row r="187" spans="1:10" ht="17.25" customHeight="1">
      <c r="A187" s="1240"/>
      <c r="B187" s="1162"/>
      <c r="C187" s="1162"/>
      <c r="D187" s="1238"/>
      <c r="E187" s="1238"/>
      <c r="F187" s="1238"/>
      <c r="G187" s="1239"/>
      <c r="H187" s="1162"/>
      <c r="I187" s="1162"/>
      <c r="J187" s="1162"/>
    </row>
    <row r="188" spans="1:10" ht="17.25" customHeight="1">
      <c r="A188" s="1240"/>
      <c r="B188" s="1162"/>
      <c r="C188" s="1162"/>
      <c r="D188" s="1238"/>
      <c r="E188" s="1238"/>
      <c r="F188" s="1238"/>
      <c r="G188" s="1239"/>
      <c r="H188" s="1162"/>
      <c r="I188" s="1162"/>
      <c r="J188" s="1162"/>
    </row>
    <row r="189" spans="1:10" ht="17.25" customHeight="1">
      <c r="A189" s="1240"/>
      <c r="B189" s="1162"/>
      <c r="C189" s="1162"/>
      <c r="D189" s="1238"/>
      <c r="E189" s="1238"/>
      <c r="F189" s="1238"/>
      <c r="G189" s="1239"/>
      <c r="H189" s="1162"/>
      <c r="I189" s="1162"/>
      <c r="J189" s="1162"/>
    </row>
    <row r="190" spans="1:10" ht="17.25" customHeight="1">
      <c r="A190" s="1240"/>
      <c r="B190" s="1162"/>
      <c r="C190" s="1162"/>
      <c r="D190" s="1238"/>
      <c r="E190" s="1238"/>
      <c r="F190" s="1238"/>
      <c r="G190" s="1239"/>
      <c r="H190" s="1162"/>
      <c r="I190" s="1162"/>
      <c r="J190" s="1162"/>
    </row>
    <row r="191" spans="1:10" ht="17.25" customHeight="1">
      <c r="A191" s="1240"/>
      <c r="B191" s="1162"/>
      <c r="C191" s="1162"/>
      <c r="D191" s="1238"/>
      <c r="E191" s="1238"/>
      <c r="F191" s="1238"/>
      <c r="G191" s="1239"/>
      <c r="H191" s="1162"/>
      <c r="I191" s="1162"/>
      <c r="J191" s="1162"/>
    </row>
    <row r="192" spans="1:10" ht="17.25" customHeight="1">
      <c r="A192" s="1240"/>
      <c r="B192" s="1162"/>
      <c r="C192" s="1162"/>
      <c r="D192" s="1238"/>
      <c r="E192" s="1238"/>
      <c r="F192" s="1238"/>
      <c r="G192" s="1239"/>
      <c r="H192" s="1162"/>
      <c r="I192" s="1162"/>
      <c r="J192" s="1162"/>
    </row>
    <row r="193" spans="1:10" ht="17.25" customHeight="1">
      <c r="A193" s="1240"/>
      <c r="B193" s="1162"/>
      <c r="C193" s="1162"/>
      <c r="D193" s="1238"/>
      <c r="E193" s="1238"/>
      <c r="F193" s="1238"/>
      <c r="G193" s="1239"/>
      <c r="H193" s="1162"/>
      <c r="I193" s="1162"/>
      <c r="J193" s="1162"/>
    </row>
    <row r="194" spans="1:10" ht="17.25" customHeight="1">
      <c r="A194" s="1240"/>
      <c r="B194" s="1162"/>
      <c r="C194" s="1162"/>
      <c r="D194" s="1238"/>
      <c r="E194" s="1238"/>
      <c r="F194" s="1238"/>
      <c r="G194" s="1239"/>
      <c r="H194" s="1162"/>
      <c r="I194" s="1162"/>
      <c r="J194" s="1162"/>
    </row>
    <row r="195" spans="1:10" ht="17.25" customHeight="1">
      <c r="A195" s="1240"/>
      <c r="B195" s="1162"/>
      <c r="C195" s="1162"/>
      <c r="D195" s="1238"/>
      <c r="E195" s="1238"/>
      <c r="F195" s="1238"/>
      <c r="G195" s="1239"/>
      <c r="H195" s="1162"/>
      <c r="I195" s="1162"/>
      <c r="J195" s="1162"/>
    </row>
    <row r="196" spans="1:10" ht="17.25" customHeight="1">
      <c r="A196" s="1240"/>
      <c r="B196" s="1162"/>
      <c r="C196" s="1162"/>
      <c r="D196" s="1238"/>
      <c r="E196" s="1238"/>
      <c r="F196" s="1238"/>
      <c r="G196" s="1239"/>
      <c r="H196" s="1162"/>
      <c r="I196" s="1162"/>
      <c r="J196" s="1162"/>
    </row>
    <row r="197" spans="1:10" ht="17.25" customHeight="1">
      <c r="A197" s="1240"/>
      <c r="B197" s="1162"/>
      <c r="C197" s="1162"/>
      <c r="D197" s="1238"/>
      <c r="E197" s="1238"/>
      <c r="F197" s="1238"/>
      <c r="G197" s="1239"/>
      <c r="H197" s="1162"/>
      <c r="I197" s="1162"/>
      <c r="J197" s="1162"/>
    </row>
    <row r="198" spans="1:10" ht="17.25" customHeight="1">
      <c r="A198" s="1240"/>
      <c r="B198" s="1162"/>
      <c r="C198" s="1162"/>
      <c r="D198" s="1238"/>
      <c r="E198" s="1238"/>
      <c r="F198" s="1238"/>
      <c r="G198" s="1239"/>
      <c r="H198" s="1162"/>
      <c r="I198" s="1162"/>
      <c r="J198" s="1162"/>
    </row>
    <row r="199" spans="1:10" ht="17.25" customHeight="1">
      <c r="A199" s="1240"/>
      <c r="B199" s="1162"/>
      <c r="C199" s="1162"/>
      <c r="D199" s="1238"/>
      <c r="E199" s="1238"/>
      <c r="F199" s="1238"/>
      <c r="G199" s="1239"/>
      <c r="H199" s="1162"/>
      <c r="I199" s="1162"/>
      <c r="J199" s="1162"/>
    </row>
    <row r="200" spans="1:10" ht="17.25" customHeight="1">
      <c r="A200" s="1240"/>
      <c r="B200" s="1162"/>
      <c r="C200" s="1162"/>
      <c r="D200" s="1238"/>
      <c r="E200" s="1238"/>
      <c r="F200" s="1238"/>
      <c r="G200" s="1239"/>
      <c r="H200" s="1162"/>
      <c r="I200" s="1162"/>
      <c r="J200" s="1162"/>
    </row>
    <row r="201" spans="1:10" ht="17.25" customHeight="1">
      <c r="A201" s="1240"/>
      <c r="B201" s="1162"/>
      <c r="C201" s="1162"/>
      <c r="D201" s="1238"/>
      <c r="E201" s="1238"/>
      <c r="F201" s="1238"/>
      <c r="G201" s="1239"/>
      <c r="H201" s="1162"/>
      <c r="I201" s="1162"/>
      <c r="J201" s="1162"/>
    </row>
    <row r="202" spans="1:10" ht="17.25" customHeight="1">
      <c r="A202" s="1240"/>
      <c r="B202" s="1162"/>
      <c r="C202" s="1162"/>
      <c r="D202" s="1238"/>
      <c r="E202" s="1238"/>
      <c r="F202" s="1238"/>
      <c r="G202" s="1239"/>
      <c r="H202" s="1162"/>
      <c r="I202" s="1162"/>
      <c r="J202" s="1162"/>
    </row>
    <row r="203" spans="1:10" ht="17.25" customHeight="1">
      <c r="A203" s="1240"/>
      <c r="B203" s="1162"/>
      <c r="C203" s="1162"/>
      <c r="D203" s="1238"/>
      <c r="E203" s="1238"/>
      <c r="F203" s="1238"/>
      <c r="G203" s="1239"/>
      <c r="H203" s="1162"/>
      <c r="I203" s="1162"/>
      <c r="J203" s="1162"/>
    </row>
    <row r="204" spans="1:10" ht="17.25" customHeight="1">
      <c r="A204" s="1240"/>
      <c r="B204" s="1162"/>
      <c r="C204" s="1162"/>
      <c r="D204" s="1238"/>
      <c r="E204" s="1238"/>
      <c r="F204" s="1238"/>
      <c r="G204" s="1239"/>
      <c r="H204" s="1162"/>
      <c r="I204" s="1162"/>
      <c r="J204" s="1162"/>
    </row>
    <row r="205" spans="1:10" ht="17.25" customHeight="1">
      <c r="A205" s="1240"/>
      <c r="B205" s="1162"/>
      <c r="C205" s="1162"/>
      <c r="D205" s="1238"/>
      <c r="E205" s="1238"/>
      <c r="F205" s="1238"/>
      <c r="G205" s="1239"/>
      <c r="H205" s="1162"/>
      <c r="I205" s="1162"/>
      <c r="J205" s="1162"/>
    </row>
    <row r="206" spans="1:10" ht="17.25" customHeight="1">
      <c r="A206" s="1240"/>
      <c r="B206" s="1162"/>
      <c r="C206" s="1162"/>
      <c r="D206" s="1238"/>
      <c r="E206" s="1238"/>
      <c r="F206" s="1238"/>
      <c r="G206" s="1239"/>
      <c r="H206" s="1162"/>
      <c r="I206" s="1162"/>
      <c r="J206" s="1162"/>
    </row>
    <row r="207" spans="1:10" ht="17.25" customHeight="1">
      <c r="A207" s="1240"/>
      <c r="B207" s="1162"/>
      <c r="C207" s="1162"/>
      <c r="D207" s="1238"/>
      <c r="E207" s="1238"/>
      <c r="F207" s="1238"/>
      <c r="G207" s="1239"/>
      <c r="H207" s="1162"/>
      <c r="I207" s="1162"/>
      <c r="J207" s="1162"/>
    </row>
    <row r="208" spans="1:10" ht="17.25" customHeight="1">
      <c r="A208" s="1240"/>
      <c r="B208" s="1162"/>
      <c r="C208" s="1162"/>
      <c r="D208" s="1238"/>
      <c r="E208" s="1238"/>
      <c r="F208" s="1238"/>
      <c r="G208" s="1239"/>
      <c r="H208" s="1162"/>
      <c r="I208" s="1162"/>
      <c r="J208" s="1162"/>
    </row>
    <row r="209" spans="1:10" ht="17.25" customHeight="1">
      <c r="A209" s="1240"/>
      <c r="B209" s="1162"/>
      <c r="C209" s="1162"/>
      <c r="D209" s="1238"/>
      <c r="E209" s="1238"/>
      <c r="F209" s="1238"/>
      <c r="G209" s="1239"/>
      <c r="H209" s="1162"/>
      <c r="I209" s="1162"/>
      <c r="J209" s="1162"/>
    </row>
    <row r="210" spans="1:10" ht="17.25" customHeight="1">
      <c r="A210" s="1240"/>
      <c r="B210" s="1162"/>
      <c r="C210" s="1162"/>
      <c r="D210" s="1238"/>
      <c r="E210" s="1238"/>
      <c r="F210" s="1238"/>
      <c r="G210" s="1239"/>
      <c r="H210" s="1162"/>
      <c r="I210" s="1162"/>
      <c r="J210" s="1162"/>
    </row>
    <row r="211" spans="1:10" ht="17.25" customHeight="1">
      <c r="A211" s="1240"/>
      <c r="B211" s="1162"/>
      <c r="C211" s="1162"/>
      <c r="D211" s="1238"/>
      <c r="E211" s="1238"/>
      <c r="F211" s="1238"/>
      <c r="G211" s="1239"/>
      <c r="H211" s="1162"/>
      <c r="I211" s="1162"/>
      <c r="J211" s="1162"/>
    </row>
    <row r="212" spans="1:10" ht="17.25" customHeight="1">
      <c r="A212" s="1240"/>
      <c r="B212" s="1162"/>
      <c r="C212" s="1162"/>
      <c r="D212" s="1238"/>
      <c r="E212" s="1238"/>
      <c r="F212" s="1238"/>
      <c r="G212" s="1239"/>
      <c r="H212" s="1162"/>
      <c r="I212" s="1162"/>
      <c r="J212" s="1162"/>
    </row>
    <row r="213" spans="1:10" ht="17.25" customHeight="1">
      <c r="A213" s="1240"/>
      <c r="B213" s="1162"/>
      <c r="C213" s="1162"/>
      <c r="D213" s="1238"/>
      <c r="E213" s="1238"/>
      <c r="F213" s="1238"/>
      <c r="G213" s="1239"/>
      <c r="H213" s="1162"/>
      <c r="I213" s="1162"/>
      <c r="J213" s="1162"/>
    </row>
    <row r="214" spans="1:10" ht="17.25" customHeight="1">
      <c r="A214" s="1240"/>
      <c r="B214" s="1162"/>
      <c r="C214" s="1162"/>
      <c r="D214" s="1238"/>
      <c r="E214" s="1238"/>
      <c r="F214" s="1238"/>
      <c r="G214" s="1239"/>
      <c r="H214" s="1162"/>
      <c r="I214" s="1162"/>
      <c r="J214" s="1162"/>
    </row>
    <row r="215" spans="1:10" ht="17.25" customHeight="1">
      <c r="A215" s="1240"/>
      <c r="B215" s="1162"/>
      <c r="C215" s="1162"/>
      <c r="D215" s="1238"/>
      <c r="E215" s="1238"/>
      <c r="F215" s="1238"/>
      <c r="G215" s="1239"/>
      <c r="H215" s="1162"/>
      <c r="I215" s="1162"/>
      <c r="J215" s="1162"/>
    </row>
    <row r="216" spans="1:10" ht="17.25" customHeight="1">
      <c r="A216" s="1240"/>
      <c r="B216" s="1162"/>
      <c r="C216" s="1162"/>
      <c r="D216" s="1238"/>
      <c r="E216" s="1238"/>
      <c r="F216" s="1238"/>
      <c r="G216" s="1239"/>
      <c r="H216" s="1162"/>
      <c r="I216" s="1162"/>
      <c r="J216" s="1162"/>
    </row>
    <row r="217" spans="1:10" ht="17.25" customHeight="1">
      <c r="A217" s="1240"/>
      <c r="B217" s="1162"/>
      <c r="C217" s="1162"/>
      <c r="D217" s="1238"/>
      <c r="E217" s="1238"/>
      <c r="F217" s="1238"/>
      <c r="G217" s="1239"/>
      <c r="H217" s="1162"/>
      <c r="I217" s="1162"/>
      <c r="J217" s="1162"/>
    </row>
    <row r="218" spans="1:10" ht="17.25" customHeight="1">
      <c r="A218" s="1240"/>
      <c r="B218" s="1162"/>
      <c r="C218" s="1162"/>
      <c r="D218" s="1238"/>
      <c r="E218" s="1238"/>
      <c r="F218" s="1238"/>
      <c r="G218" s="1239"/>
      <c r="H218" s="1162"/>
      <c r="I218" s="1162"/>
      <c r="J218" s="1162"/>
    </row>
    <row r="219" spans="1:10" ht="17.25" customHeight="1">
      <c r="A219" s="1240"/>
      <c r="B219" s="1162"/>
      <c r="C219" s="1162"/>
      <c r="D219" s="1238"/>
      <c r="E219" s="1238"/>
      <c r="F219" s="1238"/>
      <c r="G219" s="1239"/>
      <c r="H219" s="1162"/>
      <c r="I219" s="1162"/>
      <c r="J219" s="1162"/>
    </row>
    <row r="220" spans="1:10" ht="17.25" customHeight="1">
      <c r="A220" s="1240"/>
      <c r="B220" s="1162"/>
      <c r="C220" s="1162"/>
      <c r="D220" s="1238"/>
      <c r="E220" s="1238"/>
      <c r="F220" s="1238"/>
      <c r="G220" s="1239"/>
      <c r="H220" s="1162"/>
      <c r="I220" s="1162"/>
      <c r="J220" s="1162"/>
    </row>
    <row r="221" spans="1:10" ht="17.25" customHeight="1">
      <c r="A221" s="1240"/>
      <c r="B221" s="1162"/>
      <c r="C221" s="1162"/>
      <c r="D221" s="1238"/>
      <c r="E221" s="1238"/>
      <c r="F221" s="1238"/>
      <c r="G221" s="1239"/>
      <c r="H221" s="1162"/>
      <c r="I221" s="1162"/>
      <c r="J221" s="1162"/>
    </row>
    <row r="222" spans="1:10" ht="17.25" customHeight="1">
      <c r="A222" s="1240"/>
      <c r="B222" s="1162"/>
      <c r="C222" s="1162"/>
      <c r="D222" s="1238"/>
      <c r="E222" s="1238"/>
      <c r="F222" s="1238"/>
      <c r="G222" s="1239"/>
      <c r="H222" s="1162"/>
      <c r="I222" s="1162"/>
      <c r="J222" s="1162"/>
    </row>
    <row r="223" spans="1:10" ht="17.25" customHeight="1">
      <c r="A223" s="1240"/>
      <c r="B223" s="1162"/>
      <c r="C223" s="1162"/>
      <c r="D223" s="1238"/>
      <c r="E223" s="1238"/>
      <c r="F223" s="1238"/>
      <c r="G223" s="1239"/>
      <c r="H223" s="1162"/>
      <c r="I223" s="1162"/>
      <c r="J223" s="1162"/>
    </row>
    <row r="224" spans="1:10" ht="17.25" customHeight="1">
      <c r="A224" s="1240"/>
      <c r="B224" s="1162"/>
      <c r="C224" s="1162"/>
      <c r="D224" s="1238"/>
      <c r="E224" s="1238"/>
      <c r="F224" s="1238"/>
      <c r="G224" s="1239"/>
      <c r="H224" s="1162"/>
      <c r="I224" s="1162"/>
      <c r="J224" s="1162"/>
    </row>
    <row r="225" spans="1:10" ht="17.25" customHeight="1">
      <c r="A225" s="1240"/>
      <c r="B225" s="1162"/>
      <c r="C225" s="1162"/>
      <c r="D225" s="1238"/>
      <c r="E225" s="1238"/>
      <c r="F225" s="1238"/>
      <c r="G225" s="1239"/>
      <c r="H225" s="1162"/>
      <c r="I225" s="1162"/>
      <c r="J225" s="1162"/>
    </row>
    <row r="226" spans="1:10" ht="17.25" customHeight="1">
      <c r="A226" s="1240"/>
      <c r="B226" s="1162"/>
      <c r="C226" s="1162"/>
      <c r="D226" s="1238"/>
      <c r="E226" s="1238"/>
      <c r="F226" s="1238"/>
      <c r="G226" s="1239"/>
      <c r="H226" s="1162"/>
      <c r="I226" s="1162"/>
      <c r="J226" s="1162"/>
    </row>
    <row r="227" spans="1:10" ht="17.25" customHeight="1">
      <c r="A227" s="1240"/>
      <c r="B227" s="1162"/>
      <c r="C227" s="1162"/>
      <c r="D227" s="1238"/>
      <c r="E227" s="1238"/>
      <c r="F227" s="1238"/>
      <c r="G227" s="1239"/>
      <c r="H227" s="1162"/>
      <c r="I227" s="1162"/>
      <c r="J227" s="1162"/>
    </row>
    <row r="228" spans="1:10" ht="17.25" customHeight="1">
      <c r="A228" s="1240"/>
      <c r="B228" s="1162"/>
      <c r="C228" s="1162"/>
      <c r="D228" s="1238"/>
      <c r="E228" s="1238"/>
      <c r="F228" s="1238"/>
      <c r="G228" s="1239"/>
      <c r="H228" s="1162"/>
      <c r="I228" s="1162"/>
      <c r="J228" s="1162"/>
    </row>
    <row r="229" spans="1:10" ht="17.25" customHeight="1">
      <c r="A229" s="1240"/>
      <c r="B229" s="1162"/>
      <c r="C229" s="1162"/>
      <c r="D229" s="1238"/>
      <c r="E229" s="1238"/>
      <c r="F229" s="1238"/>
      <c r="G229" s="1239"/>
      <c r="H229" s="1162"/>
      <c r="I229" s="1162"/>
      <c r="J229" s="1162"/>
    </row>
    <row r="230" spans="1:10" ht="17.25" customHeight="1">
      <c r="A230" s="1240"/>
      <c r="B230" s="1162"/>
      <c r="C230" s="1162"/>
      <c r="D230" s="1238"/>
      <c r="E230" s="1238"/>
      <c r="F230" s="1238"/>
      <c r="G230" s="1239"/>
      <c r="H230" s="1162"/>
      <c r="I230" s="1162"/>
      <c r="J230" s="1162"/>
    </row>
    <row r="231" spans="1:10" ht="17.25" customHeight="1">
      <c r="A231" s="1240"/>
      <c r="B231" s="1162"/>
      <c r="C231" s="1162"/>
      <c r="D231" s="1238"/>
      <c r="E231" s="1238"/>
      <c r="F231" s="1238"/>
      <c r="G231" s="1239"/>
      <c r="H231" s="1162"/>
      <c r="I231" s="1162"/>
      <c r="J231" s="1162"/>
    </row>
    <row r="232" spans="1:10" ht="17.25" customHeight="1">
      <c r="A232" s="1240"/>
      <c r="B232" s="1162"/>
      <c r="C232" s="1162"/>
      <c r="D232" s="1238"/>
      <c r="E232" s="1238"/>
      <c r="F232" s="1238"/>
      <c r="G232" s="1239"/>
      <c r="H232" s="1162"/>
      <c r="I232" s="1162"/>
      <c r="J232" s="1162"/>
    </row>
    <row r="233" spans="1:10" ht="17.25" customHeight="1">
      <c r="A233" s="1240"/>
      <c r="B233" s="1162"/>
      <c r="C233" s="1162"/>
      <c r="D233" s="1238"/>
      <c r="E233" s="1238"/>
      <c r="F233" s="1238"/>
      <c r="G233" s="1239"/>
      <c r="H233" s="1162"/>
      <c r="I233" s="1162"/>
      <c r="J233" s="1162"/>
    </row>
    <row r="234" spans="1:10" ht="17.25" customHeight="1">
      <c r="A234" s="1240"/>
      <c r="B234" s="1162"/>
      <c r="C234" s="1162"/>
      <c r="D234" s="1238"/>
      <c r="E234" s="1238"/>
      <c r="F234" s="1238"/>
      <c r="G234" s="1239"/>
      <c r="H234" s="1162"/>
      <c r="I234" s="1162"/>
      <c r="J234" s="1162"/>
    </row>
    <row r="235" spans="1:10" ht="17.25" customHeight="1">
      <c r="A235" s="1240"/>
      <c r="B235" s="1162"/>
      <c r="C235" s="1162"/>
      <c r="D235" s="1238"/>
      <c r="E235" s="1238"/>
      <c r="F235" s="1238"/>
      <c r="G235" s="1239"/>
      <c r="H235" s="1162"/>
      <c r="I235" s="1162"/>
      <c r="J235" s="1162"/>
    </row>
    <row r="236" spans="1:10" ht="17.25" customHeight="1">
      <c r="A236" s="1240"/>
      <c r="B236" s="1162"/>
      <c r="C236" s="1162"/>
      <c r="D236" s="1238"/>
      <c r="E236" s="1238"/>
      <c r="F236" s="1238"/>
      <c r="G236" s="1239"/>
      <c r="H236" s="1162"/>
      <c r="I236" s="1162"/>
      <c r="J236" s="1162"/>
    </row>
    <row r="237" spans="1:10" ht="17.25" customHeight="1">
      <c r="A237" s="1240"/>
      <c r="B237" s="1162"/>
      <c r="C237" s="1162"/>
      <c r="D237" s="1238"/>
      <c r="E237" s="1238"/>
      <c r="F237" s="1238"/>
      <c r="G237" s="1239"/>
      <c r="H237" s="1162"/>
      <c r="I237" s="1162"/>
      <c r="J237" s="1162"/>
    </row>
    <row r="238" spans="1:10" ht="17.25" customHeight="1">
      <c r="A238" s="1240"/>
      <c r="B238" s="1162"/>
      <c r="C238" s="1162"/>
      <c r="D238" s="1238"/>
      <c r="E238" s="1238"/>
      <c r="F238" s="1238"/>
      <c r="G238" s="1239"/>
      <c r="H238" s="1162"/>
      <c r="I238" s="1162"/>
      <c r="J238" s="1162"/>
    </row>
    <row r="239" spans="1:10" ht="17.25" customHeight="1">
      <c r="A239" s="1240"/>
      <c r="B239" s="1162"/>
      <c r="C239" s="1162"/>
      <c r="D239" s="1238"/>
      <c r="E239" s="1238"/>
      <c r="F239" s="1238"/>
      <c r="G239" s="1239"/>
      <c r="H239" s="1162"/>
      <c r="I239" s="1162"/>
      <c r="J239" s="1162"/>
    </row>
    <row r="240" spans="1:10" ht="17.25" customHeight="1">
      <c r="A240" s="1240"/>
      <c r="B240" s="1162"/>
      <c r="C240" s="1162"/>
      <c r="D240" s="1238"/>
      <c r="E240" s="1238"/>
      <c r="F240" s="1238"/>
      <c r="G240" s="1239"/>
      <c r="H240" s="1162"/>
      <c r="I240" s="1162"/>
      <c r="J240" s="1162"/>
    </row>
    <row r="241" spans="1:10" ht="17.25" customHeight="1">
      <c r="A241" s="1240"/>
      <c r="B241" s="1162"/>
      <c r="C241" s="1162"/>
      <c r="D241" s="1238"/>
      <c r="E241" s="1238"/>
      <c r="F241" s="1238"/>
      <c r="G241" s="1239"/>
      <c r="H241" s="1162"/>
      <c r="I241" s="1162"/>
      <c r="J241" s="1162"/>
    </row>
    <row r="242" spans="1:10" ht="17.25" customHeight="1">
      <c r="A242" s="1240"/>
      <c r="B242" s="1162"/>
      <c r="C242" s="1162"/>
      <c r="D242" s="1238"/>
      <c r="E242" s="1238"/>
      <c r="F242" s="1238"/>
      <c r="G242" s="1239"/>
      <c r="H242" s="1162"/>
      <c r="I242" s="1162"/>
      <c r="J242" s="1162"/>
    </row>
    <row r="243" spans="1:10" ht="17.25" customHeight="1">
      <c r="A243" s="1240"/>
      <c r="B243" s="1162"/>
      <c r="C243" s="1162"/>
      <c r="D243" s="1238"/>
      <c r="E243" s="1238"/>
      <c r="F243" s="1238"/>
      <c r="G243" s="1239"/>
      <c r="H243" s="1162"/>
      <c r="I243" s="1162"/>
      <c r="J243" s="1162"/>
    </row>
    <row r="244" spans="1:10" ht="17.25" customHeight="1">
      <c r="A244" s="1240"/>
      <c r="B244" s="1162"/>
      <c r="C244" s="1162"/>
      <c r="D244" s="1238"/>
      <c r="E244" s="1238"/>
      <c r="F244" s="1238"/>
      <c r="G244" s="1239"/>
      <c r="H244" s="1162"/>
      <c r="I244" s="1162"/>
      <c r="J244" s="1162"/>
    </row>
    <row r="245" spans="1:10" ht="17.25" customHeight="1">
      <c r="A245" s="1240"/>
      <c r="B245" s="1162"/>
      <c r="C245" s="1162"/>
      <c r="D245" s="1238"/>
      <c r="E245" s="1238"/>
      <c r="F245" s="1238"/>
      <c r="G245" s="1239"/>
      <c r="H245" s="1162"/>
      <c r="I245" s="1162"/>
      <c r="J245" s="1162"/>
    </row>
    <row r="246" spans="1:10" ht="17.25" customHeight="1">
      <c r="A246" s="1240"/>
      <c r="B246" s="1162"/>
      <c r="C246" s="1162"/>
      <c r="D246" s="1238"/>
      <c r="E246" s="1238"/>
      <c r="F246" s="1238"/>
      <c r="G246" s="1239"/>
      <c r="H246" s="1162"/>
      <c r="I246" s="1162"/>
      <c r="J246" s="1162"/>
    </row>
    <row r="247" spans="1:10" ht="17.25" customHeight="1">
      <c r="A247" s="1240"/>
      <c r="B247" s="1162"/>
      <c r="C247" s="1162"/>
      <c r="D247" s="1238"/>
      <c r="E247" s="1238"/>
      <c r="F247" s="1238"/>
      <c r="G247" s="1239"/>
      <c r="H247" s="1162"/>
      <c r="I247" s="1162"/>
      <c r="J247" s="1162"/>
    </row>
    <row r="248" spans="1:10" ht="17.25" customHeight="1">
      <c r="A248" s="1240"/>
      <c r="B248" s="1162"/>
      <c r="C248" s="1162"/>
      <c r="D248" s="1238"/>
      <c r="E248" s="1238"/>
      <c r="F248" s="1238"/>
      <c r="G248" s="1239"/>
      <c r="H248" s="1162"/>
      <c r="I248" s="1162"/>
      <c r="J248" s="1162"/>
    </row>
    <row r="249" spans="1:10" ht="17.25" customHeight="1">
      <c r="A249" s="1240"/>
      <c r="B249" s="1162"/>
      <c r="C249" s="1162"/>
      <c r="D249" s="1238"/>
      <c r="E249" s="1238"/>
      <c r="F249" s="1238"/>
      <c r="G249" s="1239"/>
      <c r="H249" s="1162"/>
      <c r="I249" s="1162"/>
      <c r="J249" s="1162"/>
    </row>
    <row r="250" spans="1:10" ht="17.25" customHeight="1">
      <c r="A250" s="1240"/>
      <c r="B250" s="1162"/>
      <c r="C250" s="1162"/>
      <c r="D250" s="1238"/>
      <c r="E250" s="1238"/>
      <c r="F250" s="1238"/>
      <c r="G250" s="1239"/>
      <c r="H250" s="1162"/>
      <c r="I250" s="1162"/>
      <c r="J250" s="1162"/>
    </row>
    <row r="251" spans="1:10" ht="17.25" customHeight="1">
      <c r="A251" s="1240"/>
      <c r="B251" s="1162"/>
      <c r="C251" s="1162"/>
      <c r="D251" s="1238"/>
      <c r="E251" s="1238"/>
      <c r="F251" s="1238"/>
      <c r="G251" s="1239"/>
      <c r="H251" s="1162"/>
      <c r="I251" s="1162"/>
      <c r="J251" s="1162"/>
    </row>
    <row r="252" spans="1:10" ht="17.25" customHeight="1">
      <c r="A252" s="1240"/>
      <c r="B252" s="1162"/>
      <c r="C252" s="1162"/>
      <c r="D252" s="1238"/>
      <c r="E252" s="1238"/>
      <c r="F252" s="1238"/>
      <c r="G252" s="1239"/>
      <c r="H252" s="1162"/>
      <c r="I252" s="1162"/>
      <c r="J252" s="1162"/>
    </row>
    <row r="253" spans="1:10" ht="17.25" customHeight="1">
      <c r="A253" s="1240"/>
      <c r="B253" s="1162"/>
      <c r="C253" s="1162"/>
      <c r="D253" s="1238"/>
      <c r="E253" s="1238"/>
      <c r="F253" s="1238"/>
      <c r="G253" s="1239"/>
      <c r="H253" s="1162"/>
      <c r="I253" s="1162"/>
      <c r="J253" s="1162"/>
    </row>
    <row r="254" spans="1:10" ht="17.25" customHeight="1">
      <c r="A254" s="1240"/>
      <c r="B254" s="1162"/>
      <c r="C254" s="1162"/>
      <c r="D254" s="1238"/>
      <c r="E254" s="1238"/>
      <c r="F254" s="1238"/>
      <c r="G254" s="1239"/>
      <c r="H254" s="1162"/>
      <c r="I254" s="1162"/>
      <c r="J254" s="1162"/>
    </row>
    <row r="255" spans="1:10" ht="17.25" customHeight="1">
      <c r="A255" s="1240"/>
      <c r="B255" s="1162"/>
      <c r="C255" s="1162"/>
      <c r="D255" s="1238"/>
      <c r="E255" s="1238"/>
      <c r="F255" s="1238"/>
      <c r="G255" s="1239"/>
      <c r="H255" s="1162"/>
      <c r="I255" s="1162"/>
      <c r="J255" s="1162"/>
    </row>
    <row r="256" spans="1:10" ht="17.25" customHeight="1">
      <c r="A256" s="1240"/>
      <c r="B256" s="1162"/>
      <c r="C256" s="1162"/>
      <c r="D256" s="1238"/>
      <c r="E256" s="1238"/>
      <c r="F256" s="1238"/>
      <c r="G256" s="1239"/>
      <c r="H256" s="1162"/>
      <c r="I256" s="1162"/>
      <c r="J256" s="1162"/>
    </row>
    <row r="257" spans="1:10" ht="17.25" customHeight="1">
      <c r="A257" s="1240"/>
      <c r="B257" s="1162"/>
      <c r="C257" s="1162"/>
      <c r="D257" s="1238"/>
      <c r="E257" s="1238"/>
      <c r="F257" s="1238"/>
      <c r="G257" s="1239"/>
      <c r="H257" s="1162"/>
      <c r="I257" s="1162"/>
      <c r="J257" s="1162"/>
    </row>
    <row r="258" spans="1:10" ht="17.25" customHeight="1">
      <c r="A258" s="1240"/>
      <c r="B258" s="1162"/>
      <c r="C258" s="1162"/>
      <c r="D258" s="1238"/>
      <c r="E258" s="1238"/>
      <c r="F258" s="1238"/>
      <c r="G258" s="1239"/>
      <c r="H258" s="1162"/>
      <c r="I258" s="1162"/>
      <c r="J258" s="1162"/>
    </row>
    <row r="259" spans="1:10" ht="17.25" customHeight="1">
      <c r="A259" s="1240"/>
      <c r="B259" s="1162"/>
      <c r="C259" s="1162"/>
      <c r="D259" s="1238"/>
      <c r="E259" s="1238"/>
      <c r="F259" s="1238"/>
      <c r="G259" s="1239"/>
      <c r="H259" s="1162"/>
      <c r="I259" s="1162"/>
      <c r="J259" s="1162"/>
    </row>
    <row r="260" spans="1:10" ht="17.25" customHeight="1">
      <c r="A260" s="1240"/>
      <c r="B260" s="1162"/>
      <c r="C260" s="1162"/>
      <c r="D260" s="1238"/>
      <c r="E260" s="1238"/>
      <c r="F260" s="1238"/>
      <c r="G260" s="1239"/>
      <c r="H260" s="1162"/>
      <c r="I260" s="1162"/>
      <c r="J260" s="1162"/>
    </row>
    <row r="261" spans="1:10" ht="17.25" customHeight="1">
      <c r="A261" s="1240"/>
      <c r="B261" s="1162"/>
      <c r="C261" s="1162"/>
      <c r="D261" s="1238"/>
      <c r="E261" s="1238"/>
      <c r="F261" s="1238"/>
      <c r="G261" s="1239"/>
      <c r="H261" s="1162"/>
      <c r="I261" s="1162"/>
      <c r="J261" s="1162"/>
    </row>
    <row r="262" spans="1:10" ht="17.25" customHeight="1">
      <c r="A262" s="1240"/>
      <c r="B262" s="1162"/>
      <c r="C262" s="1162"/>
      <c r="D262" s="1238"/>
      <c r="E262" s="1238"/>
      <c r="F262" s="1238"/>
      <c r="G262" s="1239"/>
      <c r="H262" s="1162"/>
      <c r="I262" s="1162"/>
      <c r="J262" s="1162"/>
    </row>
    <row r="263" spans="1:10" ht="17.25" customHeight="1">
      <c r="A263" s="1240"/>
      <c r="B263" s="1162"/>
      <c r="C263" s="1162"/>
      <c r="D263" s="1238"/>
      <c r="E263" s="1238"/>
      <c r="F263" s="1238"/>
      <c r="G263" s="1239"/>
      <c r="H263" s="1162"/>
      <c r="I263" s="1162"/>
      <c r="J263" s="1162"/>
    </row>
    <row r="264" spans="1:10" ht="17.25" customHeight="1">
      <c r="A264" s="1240"/>
      <c r="B264" s="1162"/>
      <c r="C264" s="1162"/>
      <c r="D264" s="1238"/>
      <c r="E264" s="1238"/>
      <c r="F264" s="1238"/>
      <c r="G264" s="1239"/>
      <c r="H264" s="1162"/>
      <c r="I264" s="1162"/>
      <c r="J264" s="1162"/>
    </row>
    <row r="265" spans="1:10" ht="17.25" customHeight="1">
      <c r="A265" s="1240"/>
      <c r="B265" s="1162"/>
      <c r="C265" s="1162"/>
      <c r="D265" s="1238"/>
      <c r="E265" s="1238"/>
      <c r="F265" s="1238"/>
      <c r="G265" s="1239"/>
      <c r="H265" s="1162"/>
      <c r="I265" s="1162"/>
      <c r="J265" s="1162"/>
    </row>
    <row r="266" spans="1:10" ht="17.25" customHeight="1">
      <c r="A266" s="1240"/>
      <c r="B266" s="1162"/>
      <c r="C266" s="1162"/>
      <c r="D266" s="1238"/>
      <c r="E266" s="1238"/>
      <c r="F266" s="1238"/>
      <c r="G266" s="1239"/>
      <c r="H266" s="1162"/>
      <c r="I266" s="1162"/>
      <c r="J266" s="1162"/>
    </row>
    <row r="267" spans="1:10" ht="17.25" customHeight="1">
      <c r="A267" s="1240"/>
      <c r="B267" s="1162"/>
      <c r="C267" s="1162"/>
      <c r="D267" s="1238"/>
      <c r="E267" s="1238"/>
      <c r="F267" s="1238"/>
      <c r="G267" s="1239"/>
      <c r="H267" s="1162"/>
      <c r="I267" s="1162"/>
      <c r="J267" s="1162"/>
    </row>
    <row r="268" spans="1:10" ht="17.25" customHeight="1">
      <c r="A268" s="1240"/>
      <c r="B268" s="1162"/>
      <c r="C268" s="1162"/>
      <c r="D268" s="1238"/>
      <c r="E268" s="1238"/>
      <c r="F268" s="1238"/>
      <c r="G268" s="1239"/>
      <c r="H268" s="1162"/>
      <c r="I268" s="1162"/>
      <c r="J268" s="1162"/>
    </row>
    <row r="269" spans="1:10" ht="17.25" customHeight="1">
      <c r="A269" s="1240"/>
      <c r="B269" s="1162"/>
      <c r="C269" s="1162"/>
      <c r="D269" s="1238"/>
      <c r="E269" s="1238"/>
      <c r="F269" s="1238"/>
      <c r="G269" s="1239"/>
      <c r="H269" s="1162"/>
      <c r="I269" s="1162"/>
      <c r="J269" s="1162"/>
    </row>
    <row r="270" spans="1:10" ht="17.25" customHeight="1">
      <c r="A270" s="1240"/>
      <c r="B270" s="1162"/>
      <c r="C270" s="1162"/>
      <c r="D270" s="1238"/>
      <c r="E270" s="1238"/>
      <c r="F270" s="1238"/>
      <c r="G270" s="1239"/>
      <c r="H270" s="1162"/>
      <c r="I270" s="1162"/>
      <c r="J270" s="1162"/>
    </row>
    <row r="271" spans="1:10" ht="17.25" customHeight="1">
      <c r="A271" s="1240"/>
      <c r="B271" s="1162"/>
      <c r="C271" s="1162"/>
      <c r="D271" s="1238"/>
      <c r="E271" s="1238"/>
      <c r="F271" s="1238"/>
      <c r="G271" s="1239"/>
      <c r="H271" s="1162"/>
      <c r="I271" s="1162"/>
      <c r="J271" s="1162"/>
    </row>
    <row r="272" spans="1:10" ht="17.25" customHeight="1">
      <c r="A272" s="1240"/>
      <c r="B272" s="1162"/>
      <c r="C272" s="1162"/>
      <c r="D272" s="1238"/>
      <c r="E272" s="1238"/>
      <c r="F272" s="1238"/>
      <c r="G272" s="1239"/>
      <c r="H272" s="1162"/>
      <c r="I272" s="1162"/>
      <c r="J272" s="1162"/>
    </row>
    <row r="273" spans="1:10" ht="17.25" customHeight="1">
      <c r="A273" s="1240"/>
      <c r="B273" s="1162"/>
      <c r="C273" s="1162"/>
      <c r="D273" s="1238"/>
      <c r="E273" s="1238"/>
      <c r="F273" s="1238"/>
      <c r="G273" s="1239"/>
      <c r="H273" s="1162"/>
      <c r="I273" s="1162"/>
      <c r="J273" s="1162"/>
    </row>
    <row r="274" spans="1:10" ht="17.25" customHeight="1">
      <c r="A274" s="1240"/>
      <c r="B274" s="1162"/>
      <c r="C274" s="1162"/>
      <c r="D274" s="1238"/>
      <c r="E274" s="1238"/>
      <c r="F274" s="1238"/>
      <c r="G274" s="1239"/>
      <c r="H274" s="1162"/>
      <c r="I274" s="1162"/>
      <c r="J274" s="1162"/>
    </row>
    <row r="275" spans="1:10" ht="17.25" customHeight="1">
      <c r="A275" s="1240"/>
      <c r="B275" s="1162"/>
      <c r="C275" s="1162"/>
      <c r="D275" s="1238"/>
      <c r="E275" s="1238"/>
      <c r="F275" s="1238"/>
      <c r="G275" s="1239"/>
      <c r="H275" s="1162"/>
      <c r="I275" s="1162"/>
      <c r="J275" s="1162"/>
    </row>
    <row r="276" spans="1:10" ht="17.25" customHeight="1">
      <c r="A276" s="1240"/>
      <c r="B276" s="1162"/>
      <c r="C276" s="1162"/>
      <c r="D276" s="1238"/>
      <c r="E276" s="1238"/>
      <c r="F276" s="1238"/>
      <c r="G276" s="1239"/>
      <c r="H276" s="1162"/>
      <c r="I276" s="1162"/>
      <c r="J276" s="1162"/>
    </row>
    <row r="277" spans="1:10" ht="17.25" customHeight="1">
      <c r="A277" s="1240"/>
      <c r="B277" s="1162"/>
      <c r="C277" s="1162"/>
      <c r="D277" s="1238"/>
      <c r="E277" s="1238"/>
      <c r="F277" s="1238"/>
      <c r="G277" s="1239"/>
      <c r="H277" s="1162"/>
      <c r="I277" s="1162"/>
      <c r="J277" s="1162"/>
    </row>
    <row r="278" spans="1:10" ht="17.25" customHeight="1">
      <c r="A278" s="1240"/>
      <c r="B278" s="1162"/>
      <c r="C278" s="1162"/>
      <c r="D278" s="1238"/>
      <c r="E278" s="1238"/>
      <c r="F278" s="1238"/>
      <c r="G278" s="1239"/>
      <c r="H278" s="1162"/>
      <c r="I278" s="1162"/>
      <c r="J278" s="1162"/>
    </row>
    <row r="279" spans="1:10" ht="17.25" customHeight="1">
      <c r="A279" s="1240"/>
      <c r="B279" s="1162"/>
      <c r="C279" s="1162"/>
      <c r="D279" s="1238"/>
      <c r="E279" s="1238"/>
      <c r="F279" s="1238"/>
      <c r="G279" s="1239"/>
      <c r="H279" s="1162"/>
      <c r="I279" s="1162"/>
      <c r="J279" s="1162"/>
    </row>
    <row r="280" spans="1:10" ht="17.25" customHeight="1">
      <c r="A280" s="1240"/>
      <c r="B280" s="1162"/>
      <c r="C280" s="1162"/>
      <c r="D280" s="1238"/>
      <c r="E280" s="1238"/>
      <c r="F280" s="1238"/>
      <c r="G280" s="1239"/>
      <c r="H280" s="1162"/>
      <c r="I280" s="1162"/>
      <c r="J280" s="1162"/>
    </row>
    <row r="281" spans="1:10" ht="17.25" customHeight="1">
      <c r="A281" s="1240"/>
      <c r="B281" s="1162"/>
      <c r="C281" s="1162"/>
      <c r="D281" s="1238"/>
      <c r="E281" s="1238"/>
      <c r="F281" s="1238"/>
      <c r="G281" s="1239"/>
      <c r="H281" s="1162"/>
      <c r="I281" s="1162"/>
      <c r="J281" s="1162"/>
    </row>
    <row r="282" spans="1:10" ht="17.25" customHeight="1">
      <c r="A282" s="1240"/>
      <c r="B282" s="1162"/>
      <c r="C282" s="1162"/>
      <c r="D282" s="1238"/>
      <c r="E282" s="1238"/>
      <c r="F282" s="1238"/>
      <c r="G282" s="1239"/>
      <c r="H282" s="1162"/>
      <c r="I282" s="1162"/>
      <c r="J282" s="1162"/>
    </row>
    <row r="283" spans="1:10" ht="17.25" customHeight="1">
      <c r="A283" s="1240"/>
      <c r="B283" s="1162"/>
      <c r="C283" s="1162"/>
      <c r="D283" s="1238"/>
      <c r="E283" s="1238"/>
      <c r="F283" s="1238"/>
      <c r="G283" s="1239"/>
      <c r="H283" s="1162"/>
      <c r="I283" s="1162"/>
      <c r="J283" s="1162"/>
    </row>
    <row r="284" spans="1:10" ht="17.25" customHeight="1">
      <c r="A284" s="1240"/>
      <c r="B284" s="1162"/>
      <c r="C284" s="1162"/>
      <c r="D284" s="1238"/>
      <c r="E284" s="1238"/>
      <c r="F284" s="1238"/>
      <c r="G284" s="1239"/>
      <c r="H284" s="1162"/>
      <c r="I284" s="1162"/>
      <c r="J284" s="1162"/>
    </row>
    <row r="285" spans="1:10" ht="17.25" customHeight="1">
      <c r="A285" s="1240"/>
      <c r="B285" s="1162"/>
      <c r="C285" s="1162"/>
      <c r="D285" s="1238"/>
      <c r="E285" s="1238"/>
      <c r="F285" s="1238"/>
      <c r="G285" s="1239"/>
      <c r="H285" s="1162"/>
      <c r="I285" s="1162"/>
      <c r="J285" s="1162"/>
    </row>
    <row r="286" spans="1:10" ht="17.25" customHeight="1">
      <c r="A286" s="1240"/>
      <c r="B286" s="1162"/>
      <c r="C286" s="1162"/>
      <c r="D286" s="1238"/>
      <c r="E286" s="1238"/>
      <c r="F286" s="1238"/>
      <c r="G286" s="1239"/>
      <c r="H286" s="1162"/>
      <c r="I286" s="1162"/>
      <c r="J286" s="1162"/>
    </row>
    <row r="287" spans="1:10" ht="17.25" customHeight="1">
      <c r="A287" s="1240"/>
      <c r="B287" s="1162"/>
      <c r="C287" s="1162"/>
      <c r="D287" s="1238"/>
      <c r="E287" s="1238"/>
      <c r="F287" s="1238"/>
      <c r="G287" s="1239"/>
      <c r="H287" s="1162"/>
      <c r="I287" s="1162"/>
      <c r="J287" s="1162"/>
    </row>
    <row r="288" spans="1:10" ht="17.25" customHeight="1">
      <c r="A288" s="1240"/>
      <c r="B288" s="1162"/>
      <c r="C288" s="1162"/>
      <c r="D288" s="1238"/>
      <c r="E288" s="1238"/>
      <c r="F288" s="1238"/>
      <c r="G288" s="1239"/>
      <c r="H288" s="1162"/>
      <c r="I288" s="1162"/>
      <c r="J288" s="1162"/>
    </row>
    <row r="289" spans="1:10" ht="17.25" customHeight="1">
      <c r="A289" s="1240"/>
      <c r="B289" s="1162"/>
      <c r="C289" s="1162"/>
      <c r="D289" s="1238"/>
      <c r="E289" s="1238"/>
      <c r="F289" s="1238"/>
      <c r="G289" s="1239"/>
      <c r="H289" s="1162"/>
      <c r="I289" s="1162"/>
      <c r="J289" s="1162"/>
    </row>
    <row r="290" spans="1:10" ht="17.25" customHeight="1">
      <c r="A290" s="1240"/>
      <c r="B290" s="1162"/>
      <c r="C290" s="1162"/>
      <c r="D290" s="1238"/>
      <c r="E290" s="1238"/>
      <c r="F290" s="1238"/>
      <c r="G290" s="1239"/>
      <c r="H290" s="1162"/>
      <c r="I290" s="1162"/>
      <c r="J290" s="1162"/>
    </row>
    <row r="291" spans="1:10" ht="17.25" customHeight="1">
      <c r="A291" s="1240"/>
      <c r="B291" s="1162"/>
      <c r="C291" s="1162"/>
      <c r="D291" s="1238"/>
      <c r="E291" s="1238"/>
      <c r="F291" s="1238"/>
      <c r="G291" s="1239"/>
      <c r="H291" s="1162"/>
      <c r="I291" s="1162"/>
      <c r="J291" s="1162"/>
    </row>
    <row r="292" spans="1:10" ht="17.25" customHeight="1">
      <c r="A292" s="1240"/>
      <c r="B292" s="1162"/>
      <c r="C292" s="1162"/>
      <c r="D292" s="1238"/>
      <c r="E292" s="1238"/>
      <c r="F292" s="1238"/>
      <c r="G292" s="1239"/>
      <c r="H292" s="1162"/>
      <c r="I292" s="1162"/>
      <c r="J292" s="1162"/>
    </row>
    <row r="293" spans="1:10" ht="17.25" customHeight="1">
      <c r="A293" s="1240"/>
      <c r="B293" s="1162"/>
      <c r="C293" s="1162"/>
      <c r="D293" s="1238"/>
      <c r="E293" s="1238"/>
      <c r="F293" s="1238"/>
      <c r="G293" s="1239"/>
      <c r="H293" s="1162"/>
      <c r="I293" s="1162"/>
      <c r="J293" s="1162"/>
    </row>
    <row r="294" spans="1:10" ht="17.25" customHeight="1">
      <c r="A294" s="1240"/>
      <c r="B294" s="1162"/>
      <c r="C294" s="1162"/>
      <c r="D294" s="1238"/>
      <c r="E294" s="1238"/>
      <c r="F294" s="1238"/>
      <c r="G294" s="1239"/>
      <c r="H294" s="1162"/>
      <c r="I294" s="1162"/>
      <c r="J294" s="1162"/>
    </row>
    <row r="295" spans="1:10" ht="17.25" customHeight="1">
      <c r="A295" s="1240"/>
      <c r="B295" s="1162"/>
      <c r="C295" s="1162"/>
      <c r="D295" s="1238"/>
      <c r="E295" s="1238"/>
      <c r="F295" s="1238"/>
      <c r="G295" s="1239"/>
      <c r="H295" s="1162"/>
      <c r="I295" s="1162"/>
      <c r="J295" s="1162"/>
    </row>
    <row r="296" spans="1:10" ht="17.25" customHeight="1">
      <c r="A296" s="1240"/>
      <c r="B296" s="1162"/>
      <c r="C296" s="1162"/>
      <c r="D296" s="1238"/>
      <c r="E296" s="1238"/>
      <c r="F296" s="1238"/>
      <c r="G296" s="1239"/>
      <c r="H296" s="1162"/>
      <c r="I296" s="1162"/>
      <c r="J296" s="1162"/>
    </row>
    <row r="297" spans="1:10" ht="17.25" customHeight="1">
      <c r="A297" s="1240"/>
      <c r="B297" s="1162"/>
      <c r="C297" s="1162"/>
      <c r="D297" s="1238"/>
      <c r="E297" s="1238"/>
      <c r="F297" s="1238"/>
      <c r="G297" s="1239"/>
      <c r="H297" s="1162"/>
      <c r="I297" s="1162"/>
      <c r="J297" s="1162"/>
    </row>
    <row r="298" spans="1:10" ht="17.25" customHeight="1">
      <c r="A298" s="1240"/>
      <c r="B298" s="1162"/>
      <c r="C298" s="1162"/>
      <c r="D298" s="1238"/>
      <c r="E298" s="1238"/>
      <c r="F298" s="1238"/>
      <c r="G298" s="1239"/>
      <c r="H298" s="1162"/>
      <c r="I298" s="1162"/>
      <c r="J298" s="1162"/>
    </row>
    <row r="299" spans="1:10" ht="17.25" customHeight="1">
      <c r="A299" s="1240"/>
      <c r="B299" s="1162"/>
      <c r="C299" s="1162"/>
      <c r="D299" s="1238"/>
      <c r="E299" s="1238"/>
      <c r="F299" s="1238"/>
      <c r="G299" s="1239"/>
      <c r="H299" s="1162"/>
      <c r="I299" s="1162"/>
      <c r="J299" s="1162"/>
    </row>
    <row r="300" spans="1:10" ht="17.25" customHeight="1">
      <c r="A300" s="1240"/>
      <c r="B300" s="1162"/>
      <c r="C300" s="1162"/>
      <c r="D300" s="1238"/>
      <c r="E300" s="1238"/>
      <c r="F300" s="1238"/>
      <c r="G300" s="1239"/>
      <c r="H300" s="1162"/>
      <c r="I300" s="1162"/>
      <c r="J300" s="1162"/>
    </row>
    <row r="301" spans="1:10" ht="17.25" customHeight="1">
      <c r="A301" s="1240"/>
      <c r="B301" s="1162"/>
      <c r="C301" s="1162"/>
      <c r="D301" s="1238"/>
      <c r="E301" s="1238"/>
      <c r="F301" s="1238"/>
      <c r="G301" s="1239"/>
      <c r="H301" s="1162"/>
      <c r="I301" s="1162"/>
      <c r="J301" s="1162"/>
    </row>
    <row r="302" spans="1:10" ht="17.25" customHeight="1">
      <c r="A302" s="1240"/>
      <c r="B302" s="1162"/>
      <c r="C302" s="1162"/>
      <c r="D302" s="1238"/>
      <c r="E302" s="1238"/>
      <c r="F302" s="1238"/>
      <c r="G302" s="1239"/>
      <c r="H302" s="1162"/>
      <c r="I302" s="1162"/>
      <c r="J302" s="1162"/>
    </row>
    <row r="303" spans="1:10" ht="17.25" customHeight="1">
      <c r="A303" s="1240"/>
      <c r="B303" s="1162"/>
      <c r="C303" s="1162"/>
      <c r="D303" s="1238"/>
      <c r="E303" s="1238"/>
      <c r="F303" s="1238"/>
      <c r="G303" s="1239"/>
      <c r="H303" s="1162"/>
      <c r="I303" s="1162"/>
      <c r="J303" s="1162"/>
    </row>
    <row r="304" spans="1:10" ht="17.25" customHeight="1">
      <c r="A304" s="1240"/>
      <c r="B304" s="1162"/>
      <c r="C304" s="1162"/>
      <c r="D304" s="1238"/>
      <c r="E304" s="1238"/>
      <c r="F304" s="1238"/>
      <c r="G304" s="1239"/>
      <c r="H304" s="1162"/>
      <c r="I304" s="1162"/>
      <c r="J304" s="1162"/>
    </row>
    <row r="305" spans="1:10" ht="17.25" customHeight="1">
      <c r="A305" s="1240"/>
      <c r="B305" s="1162"/>
      <c r="C305" s="1162"/>
      <c r="D305" s="1238"/>
      <c r="E305" s="1238"/>
      <c r="F305" s="1238"/>
      <c r="G305" s="1239"/>
      <c r="H305" s="1162"/>
      <c r="I305" s="1162"/>
      <c r="J305" s="1162"/>
    </row>
    <row r="306" spans="1:10" ht="17.25" customHeight="1">
      <c r="A306" s="1240"/>
      <c r="B306" s="1162"/>
      <c r="C306" s="1162"/>
      <c r="D306" s="1238"/>
      <c r="E306" s="1238"/>
      <c r="F306" s="1238"/>
      <c r="G306" s="1239"/>
      <c r="H306" s="1162"/>
      <c r="I306" s="1162"/>
      <c r="J306" s="1162"/>
    </row>
    <row r="307" spans="1:10" ht="17.25" customHeight="1">
      <c r="A307" s="1240"/>
      <c r="B307" s="1162"/>
      <c r="C307" s="1162"/>
      <c r="D307" s="1238"/>
      <c r="E307" s="1238"/>
      <c r="F307" s="1238"/>
      <c r="G307" s="1239"/>
      <c r="H307" s="1162"/>
      <c r="I307" s="1162"/>
      <c r="J307" s="1162"/>
    </row>
    <row r="308" spans="1:10" ht="17.25" customHeight="1">
      <c r="A308" s="1240"/>
      <c r="B308" s="1162"/>
      <c r="C308" s="1162"/>
      <c r="D308" s="1238"/>
      <c r="E308" s="1238"/>
      <c r="F308" s="1238"/>
      <c r="G308" s="1239"/>
      <c r="H308" s="1162"/>
      <c r="I308" s="1162"/>
      <c r="J308" s="1162"/>
    </row>
    <row r="309" spans="1:10" ht="17.25" customHeight="1">
      <c r="A309" s="1240"/>
      <c r="B309" s="1162"/>
      <c r="C309" s="1162"/>
      <c r="D309" s="1238"/>
      <c r="E309" s="1238"/>
      <c r="F309" s="1238"/>
      <c r="G309" s="1239"/>
      <c r="H309" s="1162"/>
      <c r="I309" s="1162"/>
      <c r="J309" s="1162"/>
    </row>
    <row r="310" spans="1:10" ht="17.25" customHeight="1">
      <c r="A310" s="1240"/>
      <c r="B310" s="1162"/>
      <c r="C310" s="1162"/>
      <c r="D310" s="1238"/>
      <c r="E310" s="1238"/>
      <c r="F310" s="1238"/>
      <c r="G310" s="1239"/>
      <c r="H310" s="1162"/>
      <c r="I310" s="1162"/>
      <c r="J310" s="1162"/>
    </row>
    <row r="311" spans="1:10" ht="17.25" customHeight="1">
      <c r="A311" s="1240"/>
      <c r="B311" s="1162"/>
      <c r="C311" s="1162"/>
      <c r="D311" s="1238"/>
      <c r="E311" s="1238"/>
      <c r="F311" s="1238"/>
      <c r="G311" s="1239"/>
      <c r="H311" s="1162"/>
      <c r="I311" s="1162"/>
      <c r="J311" s="1162"/>
    </row>
    <row r="312" spans="1:10" ht="17.25" customHeight="1">
      <c r="A312" s="1240"/>
      <c r="B312" s="1162"/>
      <c r="C312" s="1162"/>
      <c r="D312" s="1238"/>
      <c r="E312" s="1238"/>
      <c r="F312" s="1238"/>
      <c r="G312" s="1239"/>
      <c r="H312" s="1162"/>
      <c r="I312" s="1162"/>
      <c r="J312" s="1162"/>
    </row>
    <row r="313" spans="1:10" ht="17.25" customHeight="1">
      <c r="A313" s="1240"/>
      <c r="B313" s="1162"/>
      <c r="C313" s="1162"/>
      <c r="D313" s="1238"/>
      <c r="E313" s="1238"/>
      <c r="F313" s="1238"/>
      <c r="G313" s="1239"/>
      <c r="H313" s="1162"/>
      <c r="I313" s="1162"/>
      <c r="J313" s="1162"/>
    </row>
    <row r="314" spans="1:10" ht="17.25" customHeight="1">
      <c r="A314" s="1240"/>
      <c r="B314" s="1162"/>
      <c r="C314" s="1162"/>
      <c r="D314" s="1238"/>
      <c r="E314" s="1238"/>
      <c r="F314" s="1238"/>
      <c r="G314" s="1239"/>
      <c r="H314" s="1162"/>
      <c r="I314" s="1162"/>
      <c r="J314" s="1162"/>
    </row>
    <row r="315" spans="1:10" ht="17.25" customHeight="1">
      <c r="A315" s="1240"/>
      <c r="B315" s="1162"/>
      <c r="C315" s="1162"/>
      <c r="D315" s="1238"/>
      <c r="E315" s="1238"/>
      <c r="F315" s="1238"/>
      <c r="G315" s="1239"/>
      <c r="H315" s="1162"/>
      <c r="I315" s="1162"/>
      <c r="J315" s="1162"/>
    </row>
    <row r="316" spans="1:10" ht="17.25" customHeight="1">
      <c r="A316" s="1240"/>
      <c r="B316" s="1162"/>
      <c r="C316" s="1162"/>
      <c r="D316" s="1238"/>
      <c r="E316" s="1238"/>
      <c r="F316" s="1238"/>
      <c r="G316" s="1239"/>
      <c r="H316" s="1162"/>
      <c r="I316" s="1162"/>
      <c r="J316" s="1162"/>
    </row>
    <row r="317" spans="1:10" ht="17.25" customHeight="1">
      <c r="A317" s="1240"/>
      <c r="B317" s="1162"/>
      <c r="C317" s="1162"/>
      <c r="D317" s="1238"/>
      <c r="E317" s="1238"/>
      <c r="F317" s="1238"/>
      <c r="G317" s="1239"/>
      <c r="H317" s="1162"/>
      <c r="I317" s="1162"/>
      <c r="J317" s="1162"/>
    </row>
    <row r="318" spans="1:10" ht="17.25" customHeight="1">
      <c r="A318" s="1240"/>
      <c r="B318" s="1162"/>
      <c r="C318" s="1162"/>
      <c r="D318" s="1238"/>
      <c r="E318" s="1238"/>
      <c r="F318" s="1238"/>
      <c r="G318" s="1239"/>
      <c r="H318" s="1162"/>
      <c r="I318" s="1162"/>
      <c r="J318" s="1162"/>
    </row>
    <row r="319" spans="1:10" ht="17.25" customHeight="1">
      <c r="A319" s="1240"/>
      <c r="B319" s="1162"/>
      <c r="C319" s="1162"/>
      <c r="D319" s="1238"/>
      <c r="E319" s="1238"/>
      <c r="F319" s="1238"/>
      <c r="G319" s="1239"/>
      <c r="H319" s="1162"/>
      <c r="I319" s="1162"/>
      <c r="J319" s="1162"/>
    </row>
    <row r="320" spans="1:10" ht="17.25" customHeight="1">
      <c r="A320" s="1240"/>
      <c r="B320" s="1162"/>
      <c r="C320" s="1162"/>
      <c r="D320" s="1238"/>
      <c r="E320" s="1238"/>
      <c r="F320" s="1238"/>
      <c r="G320" s="1239"/>
      <c r="H320" s="1162"/>
      <c r="I320" s="1162"/>
      <c r="J320" s="1162"/>
    </row>
    <row r="321" spans="1:10" ht="17.25" customHeight="1">
      <c r="A321" s="1240"/>
      <c r="B321" s="1162"/>
      <c r="C321" s="1162"/>
      <c r="D321" s="1238"/>
      <c r="E321" s="1238"/>
      <c r="F321" s="1238"/>
      <c r="G321" s="1239"/>
      <c r="H321" s="1162"/>
      <c r="I321" s="1162"/>
      <c r="J321" s="1162"/>
    </row>
    <row r="322" spans="1:10" ht="17.25" customHeight="1">
      <c r="A322" s="1240"/>
      <c r="B322" s="1162"/>
      <c r="C322" s="1162"/>
      <c r="D322" s="1238"/>
      <c r="E322" s="1238"/>
      <c r="F322" s="1238"/>
      <c r="G322" s="1239"/>
      <c r="H322" s="1162"/>
      <c r="I322" s="1162"/>
      <c r="J322" s="1162"/>
    </row>
    <row r="323" spans="1:10" ht="17.25" customHeight="1">
      <c r="A323" s="1240"/>
      <c r="B323" s="1162"/>
      <c r="C323" s="1162"/>
      <c r="D323" s="1238"/>
      <c r="E323" s="1238"/>
      <c r="F323" s="1238"/>
      <c r="G323" s="1239"/>
      <c r="H323" s="1162"/>
      <c r="I323" s="1162"/>
      <c r="J323" s="1162"/>
    </row>
    <row r="324" spans="1:10" ht="17.25" customHeight="1">
      <c r="A324" s="1240"/>
      <c r="B324" s="1162"/>
      <c r="C324" s="1162"/>
      <c r="D324" s="1238"/>
      <c r="E324" s="1238"/>
      <c r="F324" s="1238"/>
      <c r="G324" s="1239"/>
      <c r="H324" s="1162"/>
      <c r="I324" s="1162"/>
      <c r="J324" s="1162"/>
    </row>
    <row r="325" spans="1:10" ht="17.25" customHeight="1">
      <c r="A325" s="1240"/>
      <c r="B325" s="1162"/>
      <c r="C325" s="1162"/>
      <c r="D325" s="1238"/>
      <c r="E325" s="1238"/>
      <c r="F325" s="1238"/>
      <c r="G325" s="1239"/>
      <c r="H325" s="1162"/>
      <c r="I325" s="1162"/>
      <c r="J325" s="1162"/>
    </row>
    <row r="326" spans="1:10" ht="17.25" customHeight="1">
      <c r="A326" s="1240"/>
      <c r="B326" s="1162"/>
      <c r="C326" s="1162"/>
      <c r="D326" s="1238"/>
      <c r="E326" s="1238"/>
      <c r="F326" s="1238"/>
      <c r="G326" s="1239"/>
      <c r="H326" s="1162"/>
      <c r="I326" s="1162"/>
      <c r="J326" s="1162"/>
    </row>
    <row r="327" spans="1:10" ht="17.25" customHeight="1">
      <c r="A327" s="1240"/>
      <c r="B327" s="1162"/>
      <c r="C327" s="1162"/>
      <c r="D327" s="1238"/>
      <c r="E327" s="1238"/>
      <c r="F327" s="1238"/>
      <c r="G327" s="1239"/>
      <c r="H327" s="1162"/>
      <c r="I327" s="1162"/>
      <c r="J327" s="1162"/>
    </row>
    <row r="328" spans="1:10" ht="17.25" customHeight="1">
      <c r="A328" s="1240"/>
      <c r="B328" s="1162"/>
      <c r="C328" s="1162"/>
      <c r="D328" s="1238"/>
      <c r="E328" s="1238"/>
      <c r="F328" s="1238"/>
      <c r="G328" s="1239"/>
      <c r="H328" s="1162"/>
      <c r="I328" s="1162"/>
      <c r="J328" s="1162"/>
    </row>
    <row r="329" spans="1:10" ht="17.25" customHeight="1">
      <c r="A329" s="1240"/>
      <c r="B329" s="1162"/>
      <c r="C329" s="1162"/>
      <c r="D329" s="1238"/>
      <c r="E329" s="1238"/>
      <c r="F329" s="1238"/>
      <c r="G329" s="1239"/>
      <c r="H329" s="1162"/>
      <c r="I329" s="1162"/>
      <c r="J329" s="1162"/>
    </row>
    <row r="330" spans="1:10" ht="17.25" customHeight="1">
      <c r="A330" s="1240"/>
      <c r="B330" s="1162"/>
      <c r="C330" s="1162"/>
      <c r="D330" s="1238"/>
      <c r="E330" s="1238"/>
      <c r="F330" s="1238"/>
      <c r="G330" s="1239"/>
      <c r="H330" s="1162"/>
      <c r="I330" s="1162"/>
      <c r="J330" s="1162"/>
    </row>
    <row r="331" spans="1:10" ht="17.25" customHeight="1">
      <c r="A331" s="1240"/>
      <c r="B331" s="1162"/>
      <c r="C331" s="1162"/>
      <c r="D331" s="1238"/>
      <c r="E331" s="1238"/>
      <c r="F331" s="1238"/>
      <c r="G331" s="1239"/>
      <c r="H331" s="1162"/>
      <c r="I331" s="1162"/>
      <c r="J331" s="1162"/>
    </row>
    <row r="332" spans="1:10" ht="17.25" customHeight="1">
      <c r="A332" s="1240"/>
      <c r="B332" s="1162"/>
      <c r="C332" s="1162"/>
      <c r="D332" s="1238"/>
      <c r="E332" s="1238"/>
      <c r="F332" s="1238"/>
      <c r="G332" s="1239"/>
      <c r="H332" s="1162"/>
      <c r="I332" s="1162"/>
      <c r="J332" s="1162"/>
    </row>
    <row r="333" spans="1:10" ht="17.25" customHeight="1">
      <c r="A333" s="1240"/>
      <c r="B333" s="1162"/>
      <c r="C333" s="1162"/>
      <c r="D333" s="1238"/>
      <c r="E333" s="1238"/>
      <c r="F333" s="1238"/>
      <c r="G333" s="1239"/>
      <c r="H333" s="1162"/>
      <c r="I333" s="1162"/>
      <c r="J333" s="1162"/>
    </row>
    <row r="334" spans="1:10" ht="17.25" customHeight="1">
      <c r="A334" s="1240"/>
      <c r="B334" s="1162"/>
      <c r="C334" s="1162"/>
      <c r="D334" s="1238"/>
      <c r="E334" s="1238"/>
      <c r="F334" s="1238"/>
      <c r="G334" s="1239"/>
      <c r="H334" s="1162"/>
      <c r="I334" s="1162"/>
      <c r="J334" s="1162"/>
    </row>
    <row r="335" spans="1:10" ht="17.25" customHeight="1">
      <c r="A335" s="1240"/>
      <c r="B335" s="1162"/>
      <c r="C335" s="1162"/>
      <c r="D335" s="1238"/>
      <c r="E335" s="1238"/>
      <c r="F335" s="1238"/>
      <c r="G335" s="1239"/>
      <c r="H335" s="1162"/>
      <c r="I335" s="1162"/>
      <c r="J335" s="1162"/>
    </row>
    <row r="336" spans="1:10" ht="17.25" customHeight="1">
      <c r="A336" s="1240"/>
      <c r="B336" s="1162"/>
      <c r="C336" s="1162"/>
      <c r="D336" s="1238"/>
      <c r="E336" s="1238"/>
      <c r="F336" s="1238"/>
      <c r="G336" s="1239"/>
      <c r="H336" s="1162"/>
      <c r="I336" s="1162"/>
      <c r="J336" s="1162"/>
    </row>
    <row r="337" spans="1:10" ht="17.25" customHeight="1">
      <c r="A337" s="1240"/>
      <c r="B337" s="1162"/>
      <c r="C337" s="1162"/>
      <c r="D337" s="1238"/>
      <c r="E337" s="1238"/>
      <c r="F337" s="1238"/>
      <c r="G337" s="1239"/>
      <c r="H337" s="1162"/>
      <c r="I337" s="1162"/>
      <c r="J337" s="1162"/>
    </row>
    <row r="338" spans="1:10" ht="17.25" customHeight="1">
      <c r="A338" s="1240"/>
      <c r="B338" s="1162"/>
      <c r="C338" s="1162"/>
      <c r="D338" s="1238"/>
      <c r="E338" s="1238"/>
      <c r="F338" s="1238"/>
      <c r="G338" s="1239"/>
      <c r="H338" s="1162"/>
      <c r="I338" s="1162"/>
      <c r="J338" s="1162"/>
    </row>
    <row r="339" spans="1:10" ht="17.25" customHeight="1">
      <c r="A339" s="1240"/>
      <c r="B339" s="1162"/>
      <c r="C339" s="1162"/>
      <c r="D339" s="1238"/>
      <c r="E339" s="1238"/>
      <c r="F339" s="1238"/>
      <c r="G339" s="1239"/>
      <c r="H339" s="1162"/>
      <c r="I339" s="1162"/>
      <c r="J339" s="1162"/>
    </row>
    <row r="340" spans="1:10" ht="17.25" customHeight="1">
      <c r="A340" s="1240"/>
      <c r="B340" s="1162"/>
      <c r="C340" s="1162"/>
      <c r="D340" s="1238"/>
      <c r="E340" s="1238"/>
      <c r="F340" s="1238"/>
      <c r="G340" s="1239"/>
      <c r="H340" s="1162"/>
      <c r="I340" s="1162"/>
      <c r="J340" s="1162"/>
    </row>
    <row r="341" spans="1:10" ht="17.25" customHeight="1">
      <c r="A341" s="1240"/>
      <c r="B341" s="1162"/>
      <c r="C341" s="1162"/>
      <c r="D341" s="1238"/>
      <c r="E341" s="1238"/>
      <c r="F341" s="1238"/>
      <c r="G341" s="1239"/>
      <c r="H341" s="1162"/>
      <c r="I341" s="1162"/>
      <c r="J341" s="1162"/>
    </row>
    <row r="342" spans="1:10" ht="17.25" customHeight="1">
      <c r="A342" s="1240"/>
      <c r="B342" s="1162"/>
      <c r="C342" s="1162"/>
      <c r="D342" s="1238"/>
      <c r="E342" s="1238"/>
      <c r="F342" s="1238"/>
      <c r="G342" s="1239"/>
      <c r="H342" s="1162"/>
      <c r="I342" s="1162"/>
      <c r="J342" s="1162"/>
    </row>
    <row r="343" spans="1:10" ht="17.25" customHeight="1">
      <c r="A343" s="1240"/>
      <c r="B343" s="1162"/>
      <c r="C343" s="1162"/>
      <c r="D343" s="1238"/>
      <c r="E343" s="1238"/>
      <c r="F343" s="1238"/>
      <c r="G343" s="1239"/>
      <c r="H343" s="1162"/>
      <c r="I343" s="1162"/>
      <c r="J343" s="1162"/>
    </row>
    <row r="344" spans="1:10" ht="17.25" customHeight="1">
      <c r="A344" s="1240"/>
      <c r="B344" s="1162"/>
      <c r="C344" s="1162"/>
      <c r="D344" s="1238"/>
      <c r="E344" s="1238"/>
      <c r="F344" s="1238"/>
      <c r="G344" s="1239"/>
      <c r="H344" s="1162"/>
      <c r="I344" s="1162"/>
      <c r="J344" s="1162"/>
    </row>
    <row r="345" spans="1:10" ht="17.25" customHeight="1">
      <c r="A345" s="1240"/>
      <c r="B345" s="1162"/>
      <c r="C345" s="1162"/>
      <c r="D345" s="1238"/>
      <c r="E345" s="1238"/>
      <c r="F345" s="1238"/>
      <c r="G345" s="1239"/>
      <c r="H345" s="1162"/>
      <c r="I345" s="1162"/>
      <c r="J345" s="1162"/>
    </row>
    <row r="346" spans="1:10" ht="17.25" customHeight="1">
      <c r="A346" s="1240"/>
      <c r="B346" s="1162"/>
      <c r="C346" s="1162"/>
      <c r="D346" s="1238"/>
      <c r="E346" s="1238"/>
      <c r="F346" s="1238"/>
      <c r="G346" s="1239"/>
      <c r="H346" s="1162"/>
      <c r="I346" s="1162"/>
      <c r="J346" s="1162"/>
    </row>
    <row r="347" spans="1:10" ht="17.25" customHeight="1">
      <c r="A347" s="1240"/>
      <c r="B347" s="1162"/>
      <c r="C347" s="1162"/>
      <c r="D347" s="1238"/>
      <c r="E347" s="1238"/>
      <c r="F347" s="1238"/>
      <c r="G347" s="1239"/>
      <c r="H347" s="1162"/>
      <c r="I347" s="1162"/>
      <c r="J347" s="1162"/>
    </row>
    <row r="348" spans="1:10" ht="17.25" customHeight="1">
      <c r="A348" s="1240"/>
      <c r="B348" s="1162"/>
      <c r="C348" s="1162"/>
      <c r="D348" s="1238"/>
      <c r="E348" s="1238"/>
      <c r="F348" s="1238"/>
      <c r="G348" s="1239"/>
      <c r="H348" s="1162"/>
      <c r="I348" s="1162"/>
      <c r="J348" s="1162"/>
    </row>
    <row r="349" spans="1:10" ht="17.25" customHeight="1">
      <c r="A349" s="1240"/>
      <c r="B349" s="1162"/>
      <c r="C349" s="1162"/>
      <c r="D349" s="1238"/>
      <c r="E349" s="1238"/>
      <c r="F349" s="1238"/>
      <c r="G349" s="1239"/>
      <c r="H349" s="1162"/>
      <c r="I349" s="1162"/>
      <c r="J349" s="1162"/>
    </row>
    <row r="350" spans="1:10" ht="17.25" customHeight="1">
      <c r="A350" s="1240"/>
      <c r="B350" s="1162"/>
      <c r="C350" s="1162"/>
      <c r="D350" s="1238"/>
      <c r="E350" s="1238"/>
      <c r="F350" s="1238"/>
      <c r="G350" s="1239"/>
      <c r="H350" s="1162"/>
      <c r="I350" s="1162"/>
      <c r="J350" s="1162"/>
    </row>
    <row r="351" spans="1:10" ht="17.25" customHeight="1">
      <c r="A351" s="1240"/>
      <c r="B351" s="1162"/>
      <c r="C351" s="1162"/>
      <c r="D351" s="1238"/>
      <c r="E351" s="1238"/>
      <c r="F351" s="1238"/>
      <c r="G351" s="1239"/>
      <c r="H351" s="1162"/>
      <c r="I351" s="1162"/>
      <c r="J351" s="1162"/>
    </row>
    <row r="352" spans="1:10" ht="17.25" customHeight="1">
      <c r="A352" s="1240"/>
      <c r="B352" s="1162"/>
      <c r="C352" s="1162"/>
      <c r="D352" s="1238"/>
      <c r="E352" s="1238"/>
      <c r="F352" s="1238"/>
      <c r="G352" s="1239"/>
      <c r="H352" s="1162"/>
      <c r="I352" s="1162"/>
      <c r="J352" s="1162"/>
    </row>
    <row r="353" spans="1:10" ht="17.25" customHeight="1">
      <c r="A353" s="1240"/>
      <c r="B353" s="1162"/>
      <c r="C353" s="1162"/>
      <c r="D353" s="1238"/>
      <c r="E353" s="1238"/>
      <c r="F353" s="1238"/>
      <c r="G353" s="1239"/>
      <c r="H353" s="1162"/>
      <c r="I353" s="1162"/>
      <c r="J353" s="1162"/>
    </row>
    <row r="354" spans="1:10" ht="17.25" customHeight="1">
      <c r="A354" s="1240"/>
      <c r="B354" s="1162"/>
      <c r="C354" s="1162"/>
      <c r="D354" s="1238"/>
      <c r="E354" s="1238"/>
      <c r="F354" s="1238"/>
      <c r="G354" s="1239"/>
      <c r="H354" s="1162"/>
      <c r="I354" s="1162"/>
      <c r="J354" s="1162"/>
    </row>
    <row r="355" spans="1:10" ht="17.25" customHeight="1">
      <c r="A355" s="1240"/>
      <c r="B355" s="1162"/>
      <c r="C355" s="1162"/>
      <c r="D355" s="1238"/>
      <c r="E355" s="1238"/>
      <c r="F355" s="1238"/>
      <c r="G355" s="1239"/>
      <c r="H355" s="1162"/>
      <c r="I355" s="1162"/>
      <c r="J355" s="1162"/>
    </row>
    <row r="356" spans="1:10" ht="17.25" customHeight="1">
      <c r="A356" s="1240"/>
      <c r="B356" s="1162"/>
      <c r="C356" s="1162"/>
      <c r="D356" s="1238"/>
      <c r="E356" s="1238"/>
      <c r="F356" s="1238"/>
      <c r="G356" s="1239"/>
      <c r="H356" s="1162"/>
      <c r="I356" s="1162"/>
      <c r="J356" s="1162"/>
    </row>
    <row r="357" spans="1:10" ht="17.25" customHeight="1">
      <c r="A357" s="1240"/>
      <c r="B357" s="1162"/>
      <c r="C357" s="1162"/>
      <c r="D357" s="1238"/>
      <c r="E357" s="1238"/>
      <c r="F357" s="1238"/>
      <c r="G357" s="1239"/>
      <c r="H357" s="1162"/>
      <c r="I357" s="1162"/>
      <c r="J357" s="1162"/>
    </row>
    <row r="358" spans="1:10" ht="17.25" customHeight="1">
      <c r="A358" s="1240"/>
      <c r="B358" s="1162"/>
      <c r="C358" s="1162"/>
      <c r="D358" s="1238"/>
      <c r="E358" s="1238"/>
      <c r="F358" s="1238"/>
      <c r="G358" s="1239"/>
      <c r="H358" s="1162"/>
      <c r="I358" s="1162"/>
      <c r="J358" s="1162"/>
    </row>
    <row r="359" spans="1:10" ht="17.25" customHeight="1">
      <c r="A359" s="1240"/>
      <c r="B359" s="1162"/>
      <c r="C359" s="1162"/>
      <c r="D359" s="1238"/>
      <c r="E359" s="1238"/>
      <c r="F359" s="1238"/>
      <c r="G359" s="1239"/>
      <c r="H359" s="1162"/>
      <c r="I359" s="1162"/>
      <c r="J359" s="1162"/>
    </row>
    <row r="360" spans="1:10" ht="17.25" customHeight="1">
      <c r="A360" s="1240"/>
      <c r="B360" s="1162"/>
      <c r="C360" s="1162"/>
      <c r="D360" s="1238"/>
      <c r="E360" s="1238"/>
      <c r="F360" s="1238"/>
      <c r="G360" s="1239"/>
      <c r="H360" s="1162"/>
      <c r="I360" s="1162"/>
      <c r="J360" s="1162"/>
    </row>
    <row r="361" spans="1:10" ht="17.25" customHeight="1">
      <c r="A361" s="1240"/>
      <c r="B361" s="1162"/>
      <c r="C361" s="1162"/>
      <c r="D361" s="1238"/>
      <c r="E361" s="1238"/>
      <c r="F361" s="1238"/>
      <c r="G361" s="1239"/>
      <c r="H361" s="1162"/>
      <c r="I361" s="1162"/>
      <c r="J361" s="1162"/>
    </row>
    <row r="362" spans="1:10" ht="17.25" customHeight="1">
      <c r="A362" s="1240"/>
      <c r="B362" s="1162"/>
      <c r="C362" s="1162"/>
      <c r="D362" s="1238"/>
      <c r="E362" s="1238"/>
      <c r="F362" s="1238"/>
      <c r="G362" s="1239"/>
      <c r="H362" s="1162"/>
      <c r="I362" s="1162"/>
      <c r="J362" s="1162"/>
    </row>
    <row r="363" spans="1:10" ht="17.25" customHeight="1">
      <c r="A363" s="1240"/>
      <c r="B363" s="1162"/>
      <c r="C363" s="1162"/>
      <c r="D363" s="1238"/>
      <c r="E363" s="1238"/>
      <c r="F363" s="1238"/>
      <c r="G363" s="1239"/>
      <c r="H363" s="1162"/>
      <c r="I363" s="1162"/>
      <c r="J363" s="1162"/>
    </row>
    <row r="364" spans="1:10" ht="17.25" customHeight="1">
      <c r="A364" s="1240"/>
      <c r="B364" s="1162"/>
      <c r="C364" s="1162"/>
      <c r="D364" s="1238"/>
      <c r="E364" s="1238"/>
      <c r="F364" s="1238"/>
      <c r="G364" s="1239"/>
      <c r="H364" s="1162"/>
      <c r="I364" s="1162"/>
      <c r="J364" s="1162"/>
    </row>
    <row r="365" spans="1:10" ht="17.25" customHeight="1">
      <c r="A365" s="1240"/>
      <c r="B365" s="1162"/>
      <c r="C365" s="1162"/>
      <c r="D365" s="1238"/>
      <c r="E365" s="1238"/>
      <c r="F365" s="1238"/>
      <c r="G365" s="1239"/>
      <c r="H365" s="1162"/>
      <c r="I365" s="1162"/>
      <c r="J365" s="1162"/>
    </row>
    <row r="366" spans="1:10" ht="17.25" customHeight="1">
      <c r="A366" s="1240"/>
      <c r="B366" s="1162"/>
      <c r="C366" s="1162"/>
      <c r="D366" s="1238"/>
      <c r="E366" s="1238"/>
      <c r="F366" s="1238"/>
      <c r="G366" s="1239"/>
      <c r="H366" s="1162"/>
      <c r="I366" s="1162"/>
      <c r="J366" s="1162"/>
    </row>
    <row r="367" spans="1:10" ht="17.25" customHeight="1">
      <c r="A367" s="1240"/>
      <c r="B367" s="1162"/>
      <c r="C367" s="1162"/>
      <c r="D367" s="1238"/>
      <c r="E367" s="1238"/>
      <c r="F367" s="1238"/>
      <c r="G367" s="1239"/>
      <c r="H367" s="1162"/>
      <c r="I367" s="1162"/>
      <c r="J367" s="1162"/>
    </row>
    <row r="368" spans="1:10" ht="17.25" customHeight="1">
      <c r="A368" s="1240"/>
      <c r="B368" s="1162"/>
      <c r="C368" s="1162"/>
      <c r="D368" s="1238"/>
      <c r="E368" s="1238"/>
      <c r="F368" s="1238"/>
      <c r="G368" s="1239"/>
      <c r="H368" s="1162"/>
      <c r="I368" s="1162"/>
      <c r="J368" s="1162"/>
    </row>
    <row r="369" spans="1:10" ht="17.25" customHeight="1">
      <c r="A369" s="1240"/>
      <c r="B369" s="1162"/>
      <c r="C369" s="1162"/>
      <c r="D369" s="1238"/>
      <c r="E369" s="1238"/>
      <c r="F369" s="1238"/>
      <c r="G369" s="1239"/>
      <c r="H369" s="1162"/>
      <c r="I369" s="1162"/>
      <c r="J369" s="1162"/>
    </row>
    <row r="370" spans="1:10" ht="17.25" customHeight="1">
      <c r="A370" s="1240"/>
      <c r="B370" s="1162"/>
      <c r="C370" s="1162"/>
      <c r="D370" s="1238"/>
      <c r="E370" s="1238"/>
      <c r="F370" s="1238"/>
      <c r="G370" s="1239"/>
      <c r="H370" s="1162"/>
      <c r="I370" s="1162"/>
      <c r="J370" s="1162"/>
    </row>
    <row r="371" spans="1:10" ht="17.25" customHeight="1">
      <c r="A371" s="1240"/>
      <c r="B371" s="1162"/>
      <c r="C371" s="1162"/>
      <c r="D371" s="1238"/>
      <c r="E371" s="1238"/>
      <c r="F371" s="1238"/>
      <c r="G371" s="1239"/>
      <c r="H371" s="1162"/>
      <c r="I371" s="1162"/>
      <c r="J371" s="1162"/>
    </row>
    <row r="372" spans="1:10" ht="17.25" customHeight="1">
      <c r="A372" s="1240"/>
      <c r="B372" s="1162"/>
      <c r="C372" s="1162"/>
      <c r="D372" s="1238"/>
      <c r="E372" s="1238"/>
      <c r="F372" s="1238"/>
      <c r="G372" s="1239"/>
      <c r="H372" s="1162"/>
      <c r="I372" s="1162"/>
      <c r="J372" s="1162"/>
    </row>
    <row r="373" spans="1:10" ht="17.25" customHeight="1">
      <c r="A373" s="1240"/>
      <c r="B373" s="1162"/>
      <c r="C373" s="1162"/>
      <c r="D373" s="1238"/>
      <c r="E373" s="1238"/>
      <c r="F373" s="1238"/>
      <c r="G373" s="1239"/>
      <c r="H373" s="1162"/>
      <c r="I373" s="1162"/>
      <c r="J373" s="1162"/>
    </row>
    <row r="374" spans="1:10" ht="17.25" customHeight="1">
      <c r="A374" s="1240"/>
      <c r="B374" s="1162"/>
      <c r="C374" s="1162"/>
      <c r="D374" s="1238"/>
      <c r="E374" s="1238"/>
      <c r="F374" s="1238"/>
      <c r="G374" s="1239"/>
      <c r="H374" s="1162"/>
      <c r="I374" s="1162"/>
      <c r="J374" s="1162"/>
    </row>
    <row r="375" spans="1:10" ht="17.25" customHeight="1">
      <c r="A375" s="1240"/>
      <c r="B375" s="1162"/>
      <c r="C375" s="1162"/>
      <c r="D375" s="1238"/>
      <c r="E375" s="1238"/>
      <c r="F375" s="1238"/>
      <c r="G375" s="1239"/>
      <c r="H375" s="1162"/>
      <c r="I375" s="1162"/>
      <c r="J375" s="1162"/>
    </row>
    <row r="376" spans="1:10" ht="17.25" customHeight="1">
      <c r="A376" s="1240"/>
      <c r="B376" s="1162"/>
      <c r="C376" s="1162"/>
      <c r="D376" s="1238"/>
      <c r="E376" s="1238"/>
      <c r="F376" s="1238"/>
      <c r="G376" s="1239"/>
      <c r="H376" s="1162"/>
      <c r="I376" s="1162"/>
      <c r="J376" s="1162"/>
    </row>
    <row r="377" spans="1:10" ht="17.25" customHeight="1">
      <c r="A377" s="1240"/>
      <c r="B377" s="1162"/>
      <c r="C377" s="1162"/>
      <c r="D377" s="1238"/>
      <c r="E377" s="1238"/>
      <c r="F377" s="1238"/>
      <c r="G377" s="1239"/>
      <c r="H377" s="1162"/>
      <c r="I377" s="1162"/>
      <c r="J377" s="1162"/>
    </row>
    <row r="378" spans="1:10" ht="17.25" customHeight="1">
      <c r="A378" s="1240"/>
      <c r="B378" s="1162"/>
      <c r="C378" s="1162"/>
      <c r="D378" s="1238"/>
      <c r="E378" s="1238"/>
      <c r="F378" s="1238"/>
      <c r="G378" s="1239"/>
      <c r="H378" s="1162"/>
      <c r="I378" s="1162"/>
      <c r="J378" s="1162"/>
    </row>
    <row r="379" spans="1:10" ht="17.25" customHeight="1">
      <c r="A379" s="1240"/>
      <c r="B379" s="1162"/>
      <c r="C379" s="1162"/>
      <c r="D379" s="1238"/>
      <c r="E379" s="1238"/>
      <c r="F379" s="1238"/>
      <c r="G379" s="1239"/>
      <c r="H379" s="1162"/>
      <c r="I379" s="1162"/>
      <c r="J379" s="1162"/>
    </row>
    <row r="380" spans="1:10" ht="17.25" customHeight="1">
      <c r="A380" s="1240"/>
      <c r="B380" s="1162"/>
      <c r="C380" s="1162"/>
      <c r="D380" s="1238"/>
      <c r="E380" s="1238"/>
      <c r="F380" s="1238"/>
      <c r="G380" s="1239"/>
      <c r="H380" s="1162"/>
      <c r="I380" s="1162"/>
      <c r="J380" s="1162"/>
    </row>
    <row r="381" spans="1:10" ht="17.25" customHeight="1">
      <c r="A381" s="1240"/>
      <c r="B381" s="1162"/>
      <c r="C381" s="1162"/>
      <c r="D381" s="1238"/>
      <c r="E381" s="1238"/>
      <c r="F381" s="1238"/>
      <c r="G381" s="1239"/>
      <c r="H381" s="1162"/>
      <c r="I381" s="1162"/>
      <c r="J381" s="1162"/>
    </row>
    <row r="382" spans="1:10" ht="17.25" customHeight="1">
      <c r="A382" s="1240"/>
      <c r="B382" s="1162"/>
      <c r="C382" s="1162"/>
      <c r="D382" s="1238"/>
      <c r="E382" s="1238"/>
      <c r="F382" s="1238"/>
      <c r="G382" s="1239"/>
      <c r="H382" s="1162"/>
      <c r="I382" s="1162"/>
      <c r="J382" s="1162"/>
    </row>
    <row r="383" spans="1:10" ht="17.25" customHeight="1">
      <c r="A383" s="1240"/>
      <c r="B383" s="1162"/>
      <c r="C383" s="1162"/>
      <c r="D383" s="1238"/>
      <c r="E383" s="1238"/>
      <c r="F383" s="1238"/>
      <c r="G383" s="1239"/>
      <c r="H383" s="1162"/>
      <c r="I383" s="1162"/>
      <c r="J383" s="1162"/>
    </row>
    <row r="384" spans="1:10" ht="17.25" customHeight="1">
      <c r="A384" s="1240"/>
      <c r="B384" s="1162"/>
      <c r="C384" s="1162"/>
      <c r="D384" s="1238"/>
      <c r="E384" s="1238"/>
      <c r="F384" s="1238"/>
      <c r="G384" s="1239"/>
      <c r="H384" s="1162"/>
      <c r="I384" s="1162"/>
      <c r="J384" s="1162"/>
    </row>
    <row r="385" spans="1:10" ht="17.25" customHeight="1">
      <c r="A385" s="1240"/>
      <c r="B385" s="1162"/>
      <c r="C385" s="1162"/>
      <c r="D385" s="1238"/>
      <c r="E385" s="1238"/>
      <c r="F385" s="1238"/>
      <c r="G385" s="1239"/>
      <c r="H385" s="1162"/>
      <c r="I385" s="1162"/>
      <c r="J385" s="1162"/>
    </row>
    <row r="386" spans="1:10" ht="17.25" customHeight="1">
      <c r="A386" s="1240"/>
      <c r="B386" s="1162"/>
      <c r="C386" s="1162"/>
      <c r="D386" s="1238"/>
      <c r="E386" s="1238"/>
      <c r="F386" s="1238"/>
      <c r="G386" s="1239"/>
      <c r="H386" s="1162"/>
      <c r="I386" s="1162"/>
      <c r="J386" s="1162"/>
    </row>
    <row r="387" spans="1:10" ht="17.25" customHeight="1">
      <c r="A387" s="1240"/>
      <c r="B387" s="1162"/>
      <c r="C387" s="1162"/>
      <c r="D387" s="1238"/>
      <c r="E387" s="1238"/>
      <c r="F387" s="1238"/>
      <c r="G387" s="1239"/>
      <c r="H387" s="1162"/>
      <c r="I387" s="1162"/>
      <c r="J387" s="1162"/>
    </row>
    <row r="388" spans="1:10" ht="17.25" customHeight="1">
      <c r="A388" s="1240"/>
      <c r="B388" s="1162"/>
      <c r="C388" s="1162"/>
      <c r="D388" s="1238"/>
      <c r="E388" s="1238"/>
      <c r="F388" s="1238"/>
      <c r="G388" s="1239"/>
      <c r="H388" s="1162"/>
      <c r="I388" s="1162"/>
      <c r="J388" s="1162"/>
    </row>
    <row r="389" spans="1:10" ht="17.25" customHeight="1">
      <c r="A389" s="1240"/>
      <c r="B389" s="1162"/>
      <c r="C389" s="1162"/>
      <c r="D389" s="1238"/>
      <c r="E389" s="1238"/>
      <c r="F389" s="1238"/>
      <c r="G389" s="1239"/>
      <c r="H389" s="1162"/>
      <c r="I389" s="1162"/>
      <c r="J389" s="1162"/>
    </row>
    <row r="390" spans="1:10" ht="17.25" customHeight="1">
      <c r="A390" s="1240"/>
      <c r="B390" s="1162"/>
      <c r="C390" s="1162"/>
      <c r="D390" s="1238"/>
      <c r="E390" s="1238"/>
      <c r="F390" s="1238"/>
      <c r="G390" s="1239"/>
      <c r="H390" s="1162"/>
      <c r="I390" s="1162"/>
      <c r="J390" s="1162"/>
    </row>
    <row r="391" spans="1:10" ht="17.25" customHeight="1">
      <c r="A391" s="1240"/>
      <c r="B391" s="1162"/>
      <c r="C391" s="1162"/>
      <c r="D391" s="1238"/>
      <c r="E391" s="1238"/>
      <c r="F391" s="1238"/>
      <c r="G391" s="1239"/>
      <c r="H391" s="1162"/>
      <c r="I391" s="1162"/>
      <c r="J391" s="1162"/>
    </row>
    <row r="392" spans="1:10" ht="17.25" customHeight="1">
      <c r="A392" s="1240"/>
      <c r="B392" s="1162"/>
      <c r="C392" s="1162"/>
      <c r="D392" s="1238"/>
      <c r="E392" s="1238"/>
      <c r="F392" s="1238"/>
      <c r="G392" s="1239"/>
      <c r="H392" s="1162"/>
      <c r="I392" s="1162"/>
      <c r="J392" s="1162"/>
    </row>
    <row r="393" spans="1:10" ht="17.25" customHeight="1">
      <c r="A393" s="1240"/>
      <c r="B393" s="1162"/>
      <c r="C393" s="1162"/>
      <c r="D393" s="1238"/>
      <c r="E393" s="1238"/>
      <c r="F393" s="1238"/>
      <c r="G393" s="1239"/>
      <c r="H393" s="1162"/>
      <c r="I393" s="1162"/>
      <c r="J393" s="1162"/>
    </row>
    <row r="394" spans="1:10" ht="17.25" customHeight="1">
      <c r="A394" s="1240"/>
      <c r="B394" s="1162"/>
      <c r="C394" s="1162"/>
      <c r="D394" s="1238"/>
      <c r="E394" s="1238"/>
      <c r="F394" s="1238"/>
      <c r="G394" s="1239"/>
      <c r="H394" s="1162"/>
      <c r="I394" s="1162"/>
      <c r="J394" s="1162"/>
    </row>
    <row r="395" spans="1:10" ht="17.25" customHeight="1">
      <c r="A395" s="1240"/>
      <c r="B395" s="1162"/>
      <c r="C395" s="1162"/>
      <c r="D395" s="1238"/>
      <c r="E395" s="1238"/>
      <c r="F395" s="1238"/>
      <c r="G395" s="1239"/>
      <c r="H395" s="1162"/>
      <c r="I395" s="1162"/>
      <c r="J395" s="1162"/>
    </row>
    <row r="396" spans="1:10" ht="17.25" customHeight="1">
      <c r="A396" s="1240"/>
      <c r="B396" s="1162"/>
      <c r="C396" s="1162"/>
      <c r="D396" s="1238"/>
      <c r="E396" s="1238"/>
      <c r="F396" s="1238"/>
      <c r="G396" s="1239"/>
      <c r="H396" s="1162"/>
      <c r="I396" s="1162"/>
      <c r="J396" s="1162"/>
    </row>
    <row r="397" spans="1:10" ht="17.25" customHeight="1">
      <c r="A397" s="1240"/>
      <c r="B397" s="1162"/>
      <c r="C397" s="1162"/>
      <c r="D397" s="1238"/>
      <c r="E397" s="1238"/>
      <c r="F397" s="1238"/>
      <c r="G397" s="1239"/>
      <c r="H397" s="1162"/>
      <c r="I397" s="1162"/>
      <c r="J397" s="1162"/>
    </row>
    <row r="398" spans="1:10" ht="17.25" customHeight="1">
      <c r="A398" s="1240"/>
      <c r="B398" s="1162"/>
      <c r="C398" s="1162"/>
      <c r="D398" s="1238"/>
      <c r="E398" s="1238"/>
      <c r="F398" s="1238"/>
      <c r="G398" s="1239"/>
      <c r="H398" s="1162"/>
      <c r="I398" s="1162"/>
      <c r="J398" s="1162"/>
    </row>
    <row r="399" spans="1:10" ht="17.25" customHeight="1">
      <c r="A399" s="1240"/>
      <c r="B399" s="1162"/>
      <c r="C399" s="1162"/>
      <c r="D399" s="1238"/>
      <c r="E399" s="1238"/>
      <c r="F399" s="1238"/>
      <c r="G399" s="1239"/>
      <c r="H399" s="1162"/>
      <c r="I399" s="1162"/>
      <c r="J399" s="1162"/>
    </row>
    <row r="400" spans="1:10" ht="17.25" customHeight="1">
      <c r="A400" s="1240"/>
      <c r="B400" s="1162"/>
      <c r="C400" s="1162"/>
      <c r="D400" s="1238"/>
      <c r="E400" s="1238"/>
      <c r="F400" s="1238"/>
      <c r="G400" s="1239"/>
      <c r="H400" s="1162"/>
      <c r="I400" s="1162"/>
      <c r="J400" s="1162"/>
    </row>
    <row r="401" spans="1:10" ht="17.25" customHeight="1">
      <c r="A401" s="1240"/>
      <c r="B401" s="1162"/>
      <c r="C401" s="1162"/>
      <c r="D401" s="1238"/>
      <c r="E401" s="1238"/>
      <c r="F401" s="1238"/>
      <c r="G401" s="1239"/>
      <c r="H401" s="1162"/>
      <c r="I401" s="1162"/>
      <c r="J401" s="1162"/>
    </row>
    <row r="402" spans="1:10" ht="17.25" customHeight="1">
      <c r="A402" s="1240"/>
      <c r="B402" s="1162"/>
      <c r="C402" s="1162"/>
      <c r="D402" s="1238"/>
      <c r="E402" s="1238"/>
      <c r="F402" s="1238"/>
      <c r="G402" s="1239"/>
      <c r="H402" s="1162"/>
      <c r="I402" s="1162"/>
      <c r="J402" s="1162"/>
    </row>
    <row r="403" spans="1:10" ht="17.25" customHeight="1">
      <c r="A403" s="1240"/>
      <c r="B403" s="1162"/>
      <c r="C403" s="1162"/>
      <c r="D403" s="1238"/>
      <c r="E403" s="1238"/>
      <c r="F403" s="1238"/>
      <c r="G403" s="1239"/>
      <c r="H403" s="1162"/>
      <c r="I403" s="1162"/>
      <c r="J403" s="1162"/>
    </row>
    <row r="404" spans="1:10" ht="17.25" customHeight="1">
      <c r="A404" s="1240"/>
      <c r="B404" s="1162"/>
      <c r="C404" s="1162"/>
      <c r="D404" s="1238"/>
      <c r="E404" s="1238"/>
      <c r="F404" s="1238"/>
      <c r="G404" s="1239"/>
      <c r="H404" s="1162"/>
      <c r="I404" s="1162"/>
      <c r="J404" s="1162"/>
    </row>
    <row r="405" spans="1:10" ht="17.25" customHeight="1">
      <c r="A405" s="1240"/>
      <c r="B405" s="1162"/>
      <c r="C405" s="1162"/>
      <c r="D405" s="1238"/>
      <c r="E405" s="1238"/>
      <c r="F405" s="1238"/>
      <c r="G405" s="1239"/>
      <c r="H405" s="1162"/>
      <c r="I405" s="1162"/>
      <c r="J405" s="1162"/>
    </row>
    <row r="406" spans="1:10" ht="17.25" customHeight="1">
      <c r="A406" s="1240"/>
      <c r="B406" s="1162"/>
      <c r="C406" s="1162"/>
      <c r="D406" s="1238"/>
      <c r="E406" s="1238"/>
      <c r="F406" s="1238"/>
      <c r="G406" s="1239"/>
      <c r="H406" s="1162"/>
      <c r="I406" s="1162"/>
      <c r="J406" s="1162"/>
    </row>
    <row r="407" spans="1:10" ht="17.25" customHeight="1">
      <c r="A407" s="1240"/>
      <c r="B407" s="1162"/>
      <c r="C407" s="1162"/>
      <c r="D407" s="1238"/>
      <c r="E407" s="1238"/>
      <c r="F407" s="1238"/>
      <c r="G407" s="1239"/>
      <c r="H407" s="1162"/>
      <c r="I407" s="1162"/>
      <c r="J407" s="1162"/>
    </row>
    <row r="408" spans="1:10" ht="17.25" customHeight="1">
      <c r="A408" s="1240"/>
      <c r="B408" s="1162"/>
      <c r="C408" s="1162"/>
      <c r="D408" s="1238"/>
      <c r="E408" s="1238"/>
      <c r="F408" s="1238"/>
      <c r="G408" s="1239"/>
      <c r="H408" s="1162"/>
      <c r="I408" s="1162"/>
      <c r="J408" s="1162"/>
    </row>
    <row r="409" spans="1:10" ht="17.25" customHeight="1">
      <c r="A409" s="1240"/>
      <c r="B409" s="1162"/>
      <c r="C409" s="1162"/>
      <c r="D409" s="1238"/>
      <c r="E409" s="1238"/>
      <c r="F409" s="1238"/>
      <c r="G409" s="1239"/>
      <c r="H409" s="1162"/>
      <c r="I409" s="1162"/>
      <c r="J409" s="1162"/>
    </row>
    <row r="410" spans="1:10" ht="17.25" customHeight="1">
      <c r="A410" s="1240"/>
      <c r="B410" s="1162"/>
      <c r="C410" s="1162"/>
      <c r="D410" s="1238"/>
      <c r="E410" s="1238"/>
      <c r="F410" s="1238"/>
      <c r="G410" s="1239"/>
      <c r="H410" s="1162"/>
      <c r="I410" s="1162"/>
      <c r="J410" s="1162"/>
    </row>
    <row r="411" spans="1:10" ht="17.25" customHeight="1">
      <c r="A411" s="1240"/>
      <c r="B411" s="1162"/>
      <c r="C411" s="1162"/>
      <c r="D411" s="1238"/>
      <c r="E411" s="1238"/>
      <c r="F411" s="1238"/>
      <c r="G411" s="1239"/>
      <c r="H411" s="1162"/>
      <c r="I411" s="1162"/>
      <c r="J411" s="1162"/>
    </row>
    <row r="412" spans="1:10" ht="17.25" customHeight="1">
      <c r="A412" s="1240"/>
      <c r="B412" s="1162"/>
      <c r="C412" s="1162"/>
      <c r="D412" s="1238"/>
      <c r="E412" s="1238"/>
      <c r="F412" s="1238"/>
      <c r="G412" s="1239"/>
      <c r="H412" s="1162"/>
      <c r="I412" s="1162"/>
      <c r="J412" s="1162"/>
    </row>
    <row r="413" spans="1:10" ht="17.25" customHeight="1">
      <c r="A413" s="1240"/>
      <c r="B413" s="1162"/>
      <c r="C413" s="1162"/>
      <c r="D413" s="1238"/>
      <c r="E413" s="1238"/>
      <c r="F413" s="1238"/>
      <c r="G413" s="1239"/>
      <c r="H413" s="1162"/>
      <c r="I413" s="1162"/>
      <c r="J413" s="1162"/>
    </row>
    <row r="414" spans="1:10" ht="17.25" customHeight="1">
      <c r="A414" s="1240"/>
      <c r="B414" s="1162"/>
      <c r="C414" s="1162"/>
      <c r="D414" s="1238"/>
      <c r="E414" s="1238"/>
      <c r="F414" s="1238"/>
      <c r="G414" s="1239"/>
      <c r="H414" s="1162"/>
      <c r="I414" s="1162"/>
      <c r="J414" s="1162"/>
    </row>
    <row r="415" spans="1:10" ht="17.25" customHeight="1">
      <c r="A415" s="1240"/>
      <c r="B415" s="1162"/>
      <c r="C415" s="1162"/>
      <c r="D415" s="1238"/>
      <c r="E415" s="1238"/>
      <c r="F415" s="1238"/>
      <c r="G415" s="1239"/>
      <c r="H415" s="1162"/>
      <c r="I415" s="1162"/>
      <c r="J415" s="1162"/>
    </row>
    <row r="416" spans="1:10" ht="17.25" customHeight="1">
      <c r="A416" s="1240"/>
      <c r="B416" s="1162"/>
      <c r="C416" s="1162"/>
      <c r="D416" s="1238"/>
      <c r="E416" s="1238"/>
      <c r="F416" s="1238"/>
      <c r="G416" s="1239"/>
      <c r="H416" s="1162"/>
      <c r="I416" s="1162"/>
      <c r="J416" s="1162"/>
    </row>
    <row r="417" spans="1:10" ht="17.25" customHeight="1">
      <c r="A417" s="1240"/>
      <c r="B417" s="1162"/>
      <c r="C417" s="1162"/>
      <c r="D417" s="1238"/>
      <c r="E417" s="1238"/>
      <c r="F417" s="1238"/>
      <c r="G417" s="1239"/>
      <c r="H417" s="1162"/>
      <c r="I417" s="1162"/>
      <c r="J417" s="1162"/>
    </row>
    <row r="418" spans="1:10" ht="17.25" customHeight="1">
      <c r="A418" s="1240"/>
      <c r="B418" s="1162"/>
      <c r="C418" s="1162"/>
      <c r="D418" s="1238"/>
      <c r="E418" s="1238"/>
      <c r="F418" s="1238"/>
      <c r="G418" s="1239"/>
      <c r="H418" s="1162"/>
      <c r="I418" s="1162"/>
      <c r="J418" s="1162"/>
    </row>
    <row r="419" spans="1:10" ht="17.25" customHeight="1">
      <c r="A419" s="1240"/>
      <c r="B419" s="1162"/>
      <c r="C419" s="1162"/>
      <c r="D419" s="1238"/>
      <c r="E419" s="1238"/>
      <c r="F419" s="1238"/>
      <c r="G419" s="1239"/>
      <c r="H419" s="1162"/>
      <c r="I419" s="1162"/>
      <c r="J419" s="1162"/>
    </row>
    <row r="420" spans="1:10" ht="17.25" customHeight="1">
      <c r="A420" s="1240"/>
      <c r="B420" s="1162"/>
      <c r="C420" s="1162"/>
      <c r="D420" s="1238"/>
      <c r="E420" s="1238"/>
      <c r="F420" s="1238"/>
      <c r="G420" s="1239"/>
      <c r="H420" s="1162"/>
      <c r="I420" s="1162"/>
      <c r="J420" s="1162"/>
    </row>
    <row r="421" spans="1:10" ht="17.25" customHeight="1">
      <c r="A421" s="1240"/>
      <c r="B421" s="1162"/>
      <c r="C421" s="1162"/>
      <c r="D421" s="1238"/>
      <c r="E421" s="1238"/>
      <c r="F421" s="1238"/>
      <c r="G421" s="1239"/>
      <c r="H421" s="1162"/>
      <c r="I421" s="1162"/>
      <c r="J421" s="1162"/>
    </row>
    <row r="422" spans="1:10" ht="17.25" customHeight="1">
      <c r="A422" s="1240"/>
      <c r="B422" s="1162"/>
      <c r="C422" s="1162"/>
      <c r="D422" s="1238"/>
      <c r="E422" s="1238"/>
      <c r="F422" s="1238"/>
      <c r="G422" s="1239"/>
      <c r="H422" s="1162"/>
      <c r="I422" s="1162"/>
      <c r="J422" s="1162"/>
    </row>
    <row r="423" spans="1:10" ht="17.25" customHeight="1">
      <c r="A423" s="1240"/>
      <c r="B423" s="1162"/>
      <c r="C423" s="1162"/>
      <c r="D423" s="1238"/>
      <c r="E423" s="1238"/>
      <c r="F423" s="1238"/>
      <c r="G423" s="1239"/>
      <c r="H423" s="1162"/>
      <c r="I423" s="1162"/>
      <c r="J423" s="1162"/>
    </row>
    <row r="424" spans="1:10" ht="17.25" customHeight="1">
      <c r="A424" s="1240"/>
      <c r="B424" s="1162"/>
      <c r="C424" s="1162"/>
      <c r="D424" s="1238"/>
      <c r="E424" s="1238"/>
      <c r="F424" s="1238"/>
      <c r="G424" s="1239"/>
      <c r="H424" s="1162"/>
      <c r="I424" s="1162"/>
      <c r="J424" s="1162"/>
    </row>
    <row r="425" spans="1:10" ht="17.25" customHeight="1">
      <c r="A425" s="1240"/>
      <c r="B425" s="1162"/>
      <c r="C425" s="1162"/>
      <c r="D425" s="1238"/>
      <c r="E425" s="1238"/>
      <c r="F425" s="1238"/>
      <c r="G425" s="1239"/>
      <c r="H425" s="1162"/>
      <c r="I425" s="1162"/>
      <c r="J425" s="1162"/>
    </row>
    <row r="426" spans="1:10" ht="17.25" customHeight="1">
      <c r="A426" s="1240"/>
      <c r="B426" s="1162"/>
      <c r="C426" s="1162"/>
      <c r="D426" s="1238"/>
      <c r="E426" s="1238"/>
      <c r="F426" s="1238"/>
      <c r="G426" s="1239"/>
      <c r="H426" s="1162"/>
      <c r="I426" s="1162"/>
      <c r="J426" s="1162"/>
    </row>
    <row r="427" spans="1:10" ht="17.25" customHeight="1">
      <c r="A427" s="1240"/>
      <c r="B427" s="1162"/>
      <c r="C427" s="1162"/>
      <c r="D427" s="1238"/>
      <c r="E427" s="1238"/>
      <c r="F427" s="1238"/>
      <c r="G427" s="1239"/>
      <c r="H427" s="1162"/>
      <c r="I427" s="1162"/>
      <c r="J427" s="1162"/>
    </row>
    <row r="428" spans="1:10" ht="17.25" customHeight="1">
      <c r="A428" s="1240"/>
      <c r="B428" s="1162"/>
      <c r="C428" s="1162"/>
      <c r="D428" s="1238"/>
      <c r="E428" s="1238"/>
      <c r="F428" s="1238"/>
      <c r="G428" s="1239"/>
      <c r="H428" s="1162"/>
      <c r="I428" s="1162"/>
      <c r="J428" s="1162"/>
    </row>
    <row r="429" spans="1:10" ht="17.25" customHeight="1">
      <c r="A429" s="1240"/>
      <c r="B429" s="1162"/>
      <c r="C429" s="1162"/>
      <c r="D429" s="1238"/>
      <c r="E429" s="1238"/>
      <c r="F429" s="1238"/>
      <c r="G429" s="1239"/>
      <c r="H429" s="1162"/>
      <c r="I429" s="1162"/>
      <c r="J429" s="1162"/>
    </row>
    <row r="430" spans="1:10" ht="17.25" customHeight="1">
      <c r="A430" s="1240"/>
      <c r="B430" s="1162"/>
      <c r="C430" s="1162"/>
      <c r="D430" s="1238"/>
      <c r="E430" s="1238"/>
      <c r="F430" s="1238"/>
      <c r="G430" s="1239"/>
      <c r="H430" s="1162"/>
      <c r="I430" s="1162"/>
      <c r="J430" s="1162"/>
    </row>
    <row r="431" spans="1:10" ht="17.25" customHeight="1">
      <c r="A431" s="1240"/>
      <c r="B431" s="1162"/>
      <c r="C431" s="1162"/>
      <c r="D431" s="1238"/>
      <c r="E431" s="1238"/>
      <c r="F431" s="1238"/>
      <c r="G431" s="1239"/>
      <c r="H431" s="1162"/>
      <c r="I431" s="1162"/>
      <c r="J431" s="1162"/>
    </row>
    <row r="432" spans="1:10" ht="17.25" customHeight="1">
      <c r="A432" s="1240"/>
      <c r="B432" s="1162"/>
      <c r="C432" s="1162"/>
      <c r="D432" s="1238"/>
      <c r="E432" s="1238"/>
      <c r="F432" s="1238"/>
      <c r="G432" s="1239"/>
      <c r="H432" s="1162"/>
      <c r="I432" s="1162"/>
      <c r="J432" s="1162"/>
    </row>
    <row r="433" spans="1:10" ht="17.25" customHeight="1">
      <c r="A433" s="1240"/>
      <c r="B433" s="1162"/>
      <c r="C433" s="1162"/>
      <c r="D433" s="1238"/>
      <c r="E433" s="1238"/>
      <c r="F433" s="1238"/>
      <c r="G433" s="1239"/>
      <c r="H433" s="1162"/>
      <c r="I433" s="1162"/>
      <c r="J433" s="1162"/>
    </row>
    <row r="434" spans="1:10" ht="17.25" customHeight="1">
      <c r="A434" s="1240"/>
      <c r="B434" s="1162"/>
      <c r="C434" s="1162"/>
      <c r="D434" s="1238"/>
      <c r="E434" s="1238"/>
      <c r="F434" s="1238"/>
      <c r="G434" s="1239"/>
      <c r="H434" s="1162"/>
      <c r="I434" s="1162"/>
      <c r="J434" s="1162"/>
    </row>
    <row r="435" spans="1:10" ht="17.25" customHeight="1">
      <c r="A435" s="1240"/>
      <c r="B435" s="1162"/>
      <c r="C435" s="1162"/>
      <c r="D435" s="1238"/>
      <c r="E435" s="1238"/>
      <c r="F435" s="1238"/>
      <c r="G435" s="1239"/>
      <c r="H435" s="1162"/>
      <c r="I435" s="1162"/>
      <c r="J435" s="1162"/>
    </row>
    <row r="436" spans="1:10" ht="17.25" customHeight="1">
      <c r="A436" s="1240"/>
      <c r="B436" s="1162"/>
      <c r="C436" s="1162"/>
      <c r="D436" s="1238"/>
      <c r="E436" s="1238"/>
      <c r="F436" s="1238"/>
      <c r="G436" s="1239"/>
      <c r="H436" s="1162"/>
      <c r="I436" s="1162"/>
      <c r="J436" s="1162"/>
    </row>
    <row r="437" spans="1:10" ht="17.25" customHeight="1">
      <c r="A437" s="1240"/>
      <c r="B437" s="1162"/>
      <c r="C437" s="1162"/>
      <c r="D437" s="1238"/>
      <c r="E437" s="1238"/>
      <c r="F437" s="1238"/>
      <c r="G437" s="1239"/>
      <c r="H437" s="1162"/>
      <c r="I437" s="1162"/>
      <c r="J437" s="1162"/>
    </row>
    <row r="438" spans="1:10" ht="17.25" customHeight="1">
      <c r="A438" s="1240"/>
      <c r="B438" s="1162"/>
      <c r="C438" s="1162"/>
      <c r="D438" s="1238"/>
      <c r="E438" s="1238"/>
      <c r="F438" s="1238"/>
      <c r="G438" s="1239"/>
      <c r="H438" s="1162"/>
      <c r="I438" s="1162"/>
      <c r="J438" s="1162"/>
    </row>
    <row r="439" spans="1:10" ht="17.25" customHeight="1">
      <c r="A439" s="1240"/>
      <c r="B439" s="1162"/>
      <c r="C439" s="1162"/>
      <c r="D439" s="1238"/>
      <c r="E439" s="1238"/>
      <c r="F439" s="1238"/>
      <c r="G439" s="1239"/>
      <c r="H439" s="1162"/>
      <c r="I439" s="1162"/>
      <c r="J439" s="1162"/>
    </row>
    <row r="440" spans="1:10" ht="17.25" customHeight="1">
      <c r="A440" s="1240"/>
      <c r="B440" s="1162"/>
      <c r="C440" s="1162"/>
      <c r="D440" s="1238"/>
      <c r="E440" s="1238"/>
      <c r="F440" s="1238"/>
      <c r="G440" s="1239"/>
      <c r="H440" s="1162"/>
      <c r="I440" s="1162"/>
      <c r="J440" s="1162"/>
    </row>
    <row r="441" spans="1:10" ht="17.25" customHeight="1">
      <c r="A441" s="1240"/>
      <c r="B441" s="1162"/>
      <c r="C441" s="1162"/>
      <c r="D441" s="1238"/>
      <c r="E441" s="1238"/>
      <c r="F441" s="1238"/>
      <c r="G441" s="1239"/>
      <c r="H441" s="1162"/>
      <c r="I441" s="1162"/>
      <c r="J441" s="1162"/>
    </row>
    <row r="442" spans="1:10" ht="17.25" customHeight="1">
      <c r="A442" s="1240"/>
      <c r="B442" s="1162"/>
      <c r="C442" s="1162"/>
      <c r="D442" s="1238"/>
      <c r="E442" s="1238"/>
      <c r="F442" s="1238"/>
      <c r="G442" s="1239"/>
      <c r="H442" s="1162"/>
      <c r="I442" s="1162"/>
      <c r="J442" s="1162"/>
    </row>
    <row r="443" spans="1:10" ht="17.25" customHeight="1">
      <c r="A443" s="1240"/>
      <c r="B443" s="1162"/>
      <c r="C443" s="1162"/>
      <c r="D443" s="1238"/>
      <c r="E443" s="1238"/>
      <c r="F443" s="1238"/>
      <c r="G443" s="1239"/>
      <c r="H443" s="1162"/>
      <c r="I443" s="1162"/>
      <c r="J443" s="1162"/>
    </row>
    <row r="444" spans="1:10" ht="17.25" customHeight="1">
      <c r="A444" s="1240"/>
      <c r="B444" s="1162"/>
      <c r="C444" s="1162"/>
      <c r="D444" s="1238"/>
      <c r="E444" s="1238"/>
      <c r="F444" s="1238"/>
      <c r="G444" s="1239"/>
      <c r="H444" s="1162"/>
      <c r="I444" s="1162"/>
      <c r="J444" s="1162"/>
    </row>
    <row r="445" spans="1:10" ht="17.25" customHeight="1">
      <c r="A445" s="1240"/>
      <c r="B445" s="1162"/>
      <c r="C445" s="1162"/>
      <c r="D445" s="1238"/>
      <c r="E445" s="1238"/>
      <c r="F445" s="1238"/>
      <c r="G445" s="1239"/>
      <c r="H445" s="1162"/>
      <c r="I445" s="1162"/>
      <c r="J445" s="1162"/>
    </row>
    <row r="446" spans="1:10" ht="17.25" customHeight="1">
      <c r="A446" s="1240"/>
      <c r="B446" s="1162"/>
      <c r="C446" s="1162"/>
      <c r="D446" s="1238"/>
      <c r="E446" s="1238"/>
      <c r="F446" s="1238"/>
      <c r="G446" s="1239"/>
      <c r="H446" s="1162"/>
      <c r="I446" s="1162"/>
      <c r="J446" s="1162"/>
    </row>
    <row r="447" spans="1:10" ht="17.25" customHeight="1">
      <c r="A447" s="1240"/>
      <c r="B447" s="1162"/>
      <c r="C447" s="1162"/>
      <c r="D447" s="1238"/>
      <c r="E447" s="1238"/>
      <c r="F447" s="1238"/>
      <c r="G447" s="1239"/>
      <c r="H447" s="1162"/>
      <c r="I447" s="1162"/>
      <c r="J447" s="1162"/>
    </row>
    <row r="448" spans="1:10" ht="17.25" customHeight="1">
      <c r="A448" s="1240"/>
      <c r="B448" s="1162"/>
      <c r="C448" s="1162"/>
      <c r="D448" s="1238"/>
      <c r="E448" s="1238"/>
      <c r="F448" s="1238"/>
      <c r="G448" s="1239"/>
      <c r="H448" s="1162"/>
      <c r="I448" s="1162"/>
      <c r="J448" s="1162"/>
    </row>
    <row r="449" spans="1:10" ht="17.25" customHeight="1">
      <c r="A449" s="1240"/>
      <c r="B449" s="1162"/>
      <c r="C449" s="1162"/>
      <c r="D449" s="1238"/>
      <c r="E449" s="1238"/>
      <c r="F449" s="1238"/>
      <c r="G449" s="1239"/>
      <c r="H449" s="1162"/>
      <c r="I449" s="1162"/>
      <c r="J449" s="1162"/>
    </row>
    <row r="450" spans="1:10" ht="17.25" customHeight="1">
      <c r="A450" s="1240"/>
      <c r="B450" s="1162"/>
      <c r="C450" s="1162"/>
      <c r="D450" s="1238"/>
      <c r="E450" s="1238"/>
      <c r="F450" s="1238"/>
      <c r="G450" s="1239"/>
      <c r="H450" s="1162"/>
      <c r="I450" s="1162"/>
      <c r="J450" s="1162"/>
    </row>
    <row r="451" spans="1:10" ht="17.25" customHeight="1">
      <c r="A451" s="1240"/>
      <c r="B451" s="1162"/>
      <c r="C451" s="1162"/>
      <c r="D451" s="1238"/>
      <c r="E451" s="1238"/>
      <c r="F451" s="1238"/>
      <c r="G451" s="1239"/>
      <c r="H451" s="1162"/>
      <c r="I451" s="1162"/>
      <c r="J451" s="1162"/>
    </row>
    <row r="452" spans="1:10" ht="17.25" customHeight="1">
      <c r="A452" s="1240"/>
      <c r="B452" s="1162"/>
      <c r="C452" s="1162"/>
      <c r="D452" s="1238"/>
      <c r="E452" s="1238"/>
      <c r="F452" s="1238"/>
      <c r="G452" s="1239"/>
      <c r="H452" s="1162"/>
      <c r="I452" s="1162"/>
      <c r="J452" s="1162"/>
    </row>
    <row r="453" spans="1:10" ht="17.25" customHeight="1">
      <c r="A453" s="1240"/>
      <c r="B453" s="1162"/>
      <c r="C453" s="1162"/>
      <c r="D453" s="1238"/>
      <c r="E453" s="1238"/>
      <c r="F453" s="1238"/>
      <c r="G453" s="1239"/>
      <c r="H453" s="1162"/>
      <c r="I453" s="1162"/>
      <c r="J453" s="1162"/>
    </row>
    <row r="454" spans="1:10" ht="17.25" customHeight="1">
      <c r="A454" s="1240"/>
      <c r="B454" s="1162"/>
      <c r="C454" s="1162"/>
      <c r="D454" s="1238"/>
      <c r="E454" s="1238"/>
      <c r="F454" s="1238"/>
      <c r="G454" s="1239"/>
      <c r="H454" s="1162"/>
      <c r="I454" s="1162"/>
      <c r="J454" s="1162"/>
    </row>
    <row r="455" spans="1:10" ht="17.25" customHeight="1">
      <c r="A455" s="1240"/>
      <c r="B455" s="1162"/>
      <c r="C455" s="1162"/>
      <c r="D455" s="1238"/>
      <c r="E455" s="1238"/>
      <c r="F455" s="1238"/>
      <c r="G455" s="1239"/>
      <c r="H455" s="1162"/>
      <c r="I455" s="1162"/>
      <c r="J455" s="1162"/>
    </row>
    <row r="456" spans="1:10" ht="17.25" customHeight="1">
      <c r="A456" s="1240"/>
      <c r="B456" s="1162"/>
      <c r="C456" s="1162"/>
      <c r="D456" s="1238"/>
      <c r="E456" s="1238"/>
      <c r="F456" s="1238"/>
      <c r="G456" s="1239"/>
      <c r="H456" s="1162"/>
      <c r="I456" s="1162"/>
      <c r="J456" s="1162"/>
    </row>
    <row r="457" spans="1:10" ht="17.25" customHeight="1">
      <c r="A457" s="1240"/>
      <c r="B457" s="1162"/>
      <c r="C457" s="1162"/>
      <c r="D457" s="1238"/>
      <c r="E457" s="1238"/>
      <c r="F457" s="1238"/>
      <c r="G457" s="1239"/>
      <c r="H457" s="1162"/>
      <c r="I457" s="1162"/>
      <c r="J457" s="1162"/>
    </row>
    <row r="458" spans="1:10" ht="17.25" customHeight="1">
      <c r="A458" s="1240"/>
      <c r="B458" s="1162"/>
      <c r="C458" s="1162"/>
      <c r="D458" s="1238"/>
      <c r="E458" s="1238"/>
      <c r="F458" s="1238"/>
      <c r="G458" s="1239"/>
      <c r="H458" s="1162"/>
      <c r="I458" s="1162"/>
      <c r="J458" s="1162"/>
    </row>
    <row r="459" spans="1:10" ht="17.25" customHeight="1">
      <c r="A459" s="1240"/>
      <c r="B459" s="1162"/>
      <c r="C459" s="1162"/>
      <c r="D459" s="1238"/>
      <c r="E459" s="1238"/>
      <c r="F459" s="1238"/>
      <c r="G459" s="1239"/>
      <c r="H459" s="1162"/>
      <c r="I459" s="1162"/>
      <c r="J459" s="1162"/>
    </row>
    <row r="460" spans="1:10" ht="17.25" customHeight="1">
      <c r="A460" s="1240"/>
      <c r="B460" s="1162"/>
      <c r="C460" s="1162"/>
      <c r="D460" s="1238"/>
      <c r="E460" s="1238"/>
      <c r="F460" s="1238"/>
      <c r="G460" s="1239"/>
      <c r="H460" s="1162"/>
      <c r="I460" s="1162"/>
      <c r="J460" s="1162"/>
    </row>
    <row r="461" spans="1:10" ht="17.25" customHeight="1">
      <c r="A461" s="1240"/>
      <c r="B461" s="1162"/>
      <c r="C461" s="1162"/>
      <c r="D461" s="1238"/>
      <c r="E461" s="1238"/>
      <c r="F461" s="1238"/>
      <c r="G461" s="1239"/>
      <c r="H461" s="1162"/>
      <c r="I461" s="1162"/>
      <c r="J461" s="1162"/>
    </row>
    <row r="462" spans="1:10" ht="17.25" customHeight="1">
      <c r="A462" s="1240"/>
      <c r="B462" s="1162"/>
      <c r="C462" s="1162"/>
      <c r="D462" s="1238"/>
      <c r="E462" s="1238"/>
      <c r="F462" s="1238"/>
      <c r="G462" s="1239"/>
      <c r="H462" s="1162"/>
      <c r="I462" s="1162"/>
      <c r="J462" s="1162"/>
    </row>
    <row r="463" spans="1:10" ht="17.25" customHeight="1">
      <c r="A463" s="1240"/>
      <c r="B463" s="1162"/>
      <c r="C463" s="1162"/>
      <c r="D463" s="1238"/>
      <c r="E463" s="1238"/>
      <c r="F463" s="1238"/>
      <c r="G463" s="1239"/>
      <c r="H463" s="1162"/>
      <c r="I463" s="1162"/>
      <c r="J463" s="1162"/>
    </row>
    <row r="464" spans="1:10" ht="17.25" customHeight="1">
      <c r="A464" s="1240"/>
      <c r="B464" s="1162"/>
      <c r="C464" s="1162"/>
      <c r="D464" s="1238"/>
      <c r="E464" s="1238"/>
      <c r="F464" s="1238"/>
      <c r="G464" s="1239"/>
      <c r="H464" s="1162"/>
      <c r="I464" s="1162"/>
      <c r="J464" s="1162"/>
    </row>
    <row r="465" spans="1:10" ht="17.25" customHeight="1">
      <c r="A465" s="1240"/>
      <c r="B465" s="1162"/>
      <c r="C465" s="1162"/>
      <c r="D465" s="1238"/>
      <c r="E465" s="1238"/>
      <c r="F465" s="1238"/>
      <c r="G465" s="1239"/>
      <c r="H465" s="1162"/>
      <c r="I465" s="1162"/>
      <c r="J465" s="1162"/>
    </row>
    <row r="466" spans="1:10" ht="17.25" customHeight="1">
      <c r="A466" s="1240"/>
      <c r="B466" s="1162"/>
      <c r="C466" s="1162"/>
      <c r="D466" s="1238"/>
      <c r="E466" s="1238"/>
      <c r="F466" s="1238"/>
      <c r="G466" s="1239"/>
      <c r="H466" s="1162"/>
      <c r="I466" s="1162"/>
      <c r="J466" s="1162"/>
    </row>
    <row r="467" spans="1:10" ht="17.25" customHeight="1">
      <c r="A467" s="1240"/>
      <c r="B467" s="1162"/>
      <c r="C467" s="1162"/>
      <c r="D467" s="1238"/>
      <c r="E467" s="1238"/>
      <c r="F467" s="1238"/>
      <c r="G467" s="1239"/>
      <c r="H467" s="1162"/>
      <c r="I467" s="1162"/>
      <c r="J467" s="1162"/>
    </row>
    <row r="468" spans="1:10" ht="17.25" customHeight="1">
      <c r="A468" s="1240"/>
      <c r="B468" s="1162"/>
      <c r="C468" s="1162"/>
      <c r="D468" s="1238"/>
      <c r="E468" s="1238"/>
      <c r="F468" s="1238"/>
      <c r="G468" s="1239"/>
      <c r="H468" s="1162"/>
      <c r="I468" s="1162"/>
      <c r="J468" s="1162"/>
    </row>
    <row r="469" spans="1:10" ht="17.25" customHeight="1">
      <c r="A469" s="1240"/>
      <c r="B469" s="1162"/>
      <c r="C469" s="1162"/>
      <c r="D469" s="1238"/>
      <c r="E469" s="1238"/>
      <c r="F469" s="1238"/>
      <c r="G469" s="1239"/>
      <c r="H469" s="1162"/>
      <c r="I469" s="1162"/>
      <c r="J469" s="1162"/>
    </row>
    <row r="470" spans="1:10" ht="17.25" customHeight="1">
      <c r="A470" s="1240"/>
      <c r="B470" s="1162"/>
      <c r="C470" s="1162"/>
      <c r="D470" s="1238"/>
      <c r="E470" s="1238"/>
      <c r="F470" s="1238"/>
      <c r="G470" s="1239"/>
      <c r="H470" s="1162"/>
      <c r="I470" s="1162"/>
      <c r="J470" s="1162"/>
    </row>
    <row r="471" spans="1:10" ht="17.25" customHeight="1">
      <c r="A471" s="1240"/>
      <c r="B471" s="1162"/>
      <c r="C471" s="1162"/>
      <c r="D471" s="1238"/>
      <c r="E471" s="1238"/>
      <c r="F471" s="1238"/>
      <c r="G471" s="1239"/>
      <c r="H471" s="1162"/>
      <c r="I471" s="1162"/>
      <c r="J471" s="1162"/>
    </row>
    <row r="472" spans="1:10" ht="17.25" customHeight="1">
      <c r="A472" s="1240"/>
      <c r="B472" s="1162"/>
      <c r="C472" s="1162"/>
      <c r="D472" s="1238"/>
      <c r="E472" s="1238"/>
      <c r="F472" s="1238"/>
      <c r="G472" s="1239"/>
      <c r="H472" s="1162"/>
      <c r="I472" s="1162"/>
      <c r="J472" s="1162"/>
    </row>
    <row r="473" spans="1:10" ht="17.25" customHeight="1">
      <c r="A473" s="1240"/>
      <c r="B473" s="1162"/>
      <c r="C473" s="1162"/>
      <c r="D473" s="1238"/>
      <c r="E473" s="1238"/>
      <c r="F473" s="1238"/>
      <c r="G473" s="1239"/>
      <c r="H473" s="1162"/>
      <c r="I473" s="1162"/>
      <c r="J473" s="1162"/>
    </row>
    <row r="474" spans="1:10" ht="17.25" customHeight="1">
      <c r="A474" s="1240"/>
      <c r="B474" s="1162"/>
      <c r="C474" s="1162"/>
      <c r="D474" s="1238"/>
      <c r="E474" s="1238"/>
      <c r="F474" s="1238"/>
      <c r="G474" s="1239"/>
      <c r="H474" s="1162"/>
      <c r="I474" s="1162"/>
      <c r="J474" s="1162"/>
    </row>
    <row r="475" spans="1:10" ht="17.25" customHeight="1">
      <c r="A475" s="1240"/>
      <c r="B475" s="1162"/>
      <c r="C475" s="1162"/>
      <c r="D475" s="1238"/>
      <c r="E475" s="1238"/>
      <c r="F475" s="1238"/>
      <c r="G475" s="1239"/>
      <c r="H475" s="1162"/>
      <c r="I475" s="1162"/>
      <c r="J475" s="1162"/>
    </row>
    <row r="476" spans="1:10" ht="17.25" customHeight="1">
      <c r="A476" s="1240"/>
      <c r="B476" s="1162"/>
      <c r="C476" s="1162"/>
      <c r="D476" s="1238"/>
      <c r="E476" s="1238"/>
      <c r="F476" s="1238"/>
      <c r="G476" s="1239"/>
      <c r="H476" s="1162"/>
      <c r="I476" s="1162"/>
      <c r="J476" s="1162"/>
    </row>
    <row r="477" spans="1:10" ht="17.25" customHeight="1">
      <c r="A477" s="1240"/>
      <c r="B477" s="1162"/>
      <c r="C477" s="1162"/>
      <c r="D477" s="1238"/>
      <c r="E477" s="1238"/>
      <c r="F477" s="1238"/>
      <c r="G477" s="1239"/>
      <c r="H477" s="1162"/>
      <c r="I477" s="1162"/>
      <c r="J477" s="1162"/>
    </row>
    <row r="478" spans="1:10" ht="17.25" customHeight="1">
      <c r="A478" s="1240"/>
      <c r="B478" s="1162"/>
      <c r="C478" s="1162"/>
      <c r="D478" s="1238"/>
      <c r="E478" s="1238"/>
      <c r="F478" s="1238"/>
      <c r="G478" s="1239"/>
      <c r="H478" s="1162"/>
      <c r="I478" s="1162"/>
      <c r="J478" s="1162"/>
    </row>
    <row r="479" spans="1:10" ht="17.25" customHeight="1">
      <c r="A479" s="1240"/>
      <c r="B479" s="1162"/>
      <c r="C479" s="1162"/>
      <c r="D479" s="1238"/>
      <c r="E479" s="1238"/>
      <c r="F479" s="1238"/>
      <c r="G479" s="1239"/>
      <c r="H479" s="1162"/>
      <c r="I479" s="1162"/>
      <c r="J479" s="1162"/>
    </row>
    <row r="480" spans="1:10" ht="17.25" customHeight="1">
      <c r="A480" s="1240"/>
      <c r="B480" s="1162"/>
      <c r="C480" s="1162"/>
      <c r="D480" s="1238"/>
      <c r="E480" s="1238"/>
      <c r="F480" s="1238"/>
      <c r="G480" s="1239"/>
      <c r="H480" s="1162"/>
      <c r="I480" s="1162"/>
      <c r="J480" s="1162"/>
    </row>
    <row r="481" spans="1:10" ht="17.25" customHeight="1">
      <c r="A481" s="1240"/>
      <c r="B481" s="1162"/>
      <c r="C481" s="1162"/>
      <c r="D481" s="1238"/>
      <c r="E481" s="1238"/>
      <c r="F481" s="1238"/>
      <c r="G481" s="1239"/>
      <c r="H481" s="1162"/>
      <c r="I481" s="1162"/>
      <c r="J481" s="1162"/>
    </row>
    <row r="482" spans="1:10" ht="17.25" customHeight="1">
      <c r="A482" s="1240"/>
      <c r="B482" s="1162"/>
      <c r="C482" s="1162"/>
      <c r="D482" s="1238"/>
      <c r="E482" s="1238"/>
      <c r="F482" s="1238"/>
      <c r="G482" s="1239"/>
      <c r="H482" s="1162"/>
      <c r="I482" s="1162"/>
      <c r="J482" s="1162"/>
    </row>
    <row r="483" spans="1:10" ht="17.25" customHeight="1">
      <c r="A483" s="1240"/>
      <c r="B483" s="1162"/>
      <c r="C483" s="1162"/>
      <c r="D483" s="1238"/>
      <c r="E483" s="1238"/>
      <c r="F483" s="1238"/>
      <c r="G483" s="1239"/>
      <c r="H483" s="1162"/>
      <c r="I483" s="1162"/>
      <c r="J483" s="1162"/>
    </row>
    <row r="484" spans="1:10" ht="17.25" customHeight="1">
      <c r="A484" s="1240"/>
      <c r="B484" s="1162"/>
      <c r="C484" s="1162"/>
      <c r="D484" s="1238"/>
      <c r="E484" s="1238"/>
      <c r="F484" s="1238"/>
      <c r="G484" s="1239"/>
      <c r="H484" s="1162"/>
      <c r="I484" s="1162"/>
      <c r="J484" s="1162"/>
    </row>
    <row r="485" spans="1:10" ht="17.25" customHeight="1">
      <c r="A485" s="1240"/>
      <c r="B485" s="1162"/>
      <c r="C485" s="1162"/>
      <c r="D485" s="1238"/>
      <c r="E485" s="1238"/>
      <c r="F485" s="1238"/>
      <c r="G485" s="1239"/>
      <c r="H485" s="1162"/>
      <c r="I485" s="1162"/>
      <c r="J485" s="1162"/>
    </row>
    <row r="486" spans="1:10" ht="17.25" customHeight="1">
      <c r="A486" s="1240"/>
      <c r="B486" s="1162"/>
      <c r="C486" s="1162"/>
      <c r="D486" s="1238"/>
      <c r="E486" s="1238"/>
      <c r="F486" s="1238"/>
      <c r="G486" s="1239"/>
      <c r="H486" s="1162"/>
      <c r="I486" s="1162"/>
      <c r="J486" s="1162"/>
    </row>
    <row r="487" spans="1:10" ht="17.25" customHeight="1">
      <c r="A487" s="1240"/>
      <c r="B487" s="1162"/>
      <c r="C487" s="1162"/>
      <c r="D487" s="1238"/>
      <c r="E487" s="1238"/>
      <c r="F487" s="1238"/>
      <c r="G487" s="1239"/>
      <c r="H487" s="1162"/>
      <c r="I487" s="1162"/>
      <c r="J487" s="1162"/>
    </row>
    <row r="488" spans="1:10" ht="17.25" customHeight="1">
      <c r="A488" s="1240"/>
      <c r="B488" s="1162"/>
      <c r="C488" s="1162"/>
      <c r="D488" s="1238"/>
      <c r="E488" s="1238"/>
      <c r="F488" s="1238"/>
      <c r="G488" s="1239"/>
      <c r="H488" s="1162"/>
      <c r="I488" s="1162"/>
      <c r="J488" s="1162"/>
    </row>
    <row r="489" spans="1:10" ht="17.25" customHeight="1">
      <c r="A489" s="1240"/>
      <c r="B489" s="1162"/>
      <c r="C489" s="1162"/>
      <c r="D489" s="1238"/>
      <c r="E489" s="1238"/>
      <c r="F489" s="1238"/>
      <c r="G489" s="1239"/>
      <c r="H489" s="1162"/>
      <c r="I489" s="1162"/>
      <c r="J489" s="1162"/>
    </row>
    <row r="490" spans="1:10" ht="17.25" customHeight="1">
      <c r="A490" s="1240"/>
      <c r="B490" s="1162"/>
      <c r="C490" s="1162"/>
      <c r="D490" s="1238"/>
      <c r="E490" s="1238"/>
      <c r="F490" s="1238"/>
      <c r="G490" s="1239"/>
      <c r="H490" s="1162"/>
      <c r="I490" s="1162"/>
      <c r="J490" s="1162"/>
    </row>
    <row r="491" spans="1:10" ht="17.25" customHeight="1">
      <c r="A491" s="1240"/>
      <c r="B491" s="1162"/>
      <c r="C491" s="1162"/>
      <c r="D491" s="1238"/>
      <c r="E491" s="1238"/>
      <c r="F491" s="1238"/>
      <c r="G491" s="1239"/>
      <c r="H491" s="1162"/>
      <c r="I491" s="1162"/>
      <c r="J491" s="1162"/>
    </row>
    <row r="492" spans="1:10" ht="17.25" customHeight="1">
      <c r="A492" s="1240"/>
      <c r="B492" s="1162"/>
      <c r="C492" s="1162"/>
      <c r="D492" s="1238"/>
      <c r="E492" s="1238"/>
      <c r="F492" s="1238"/>
      <c r="G492" s="1239"/>
      <c r="H492" s="1162"/>
      <c r="I492" s="1162"/>
      <c r="J492" s="1162"/>
    </row>
    <row r="493" spans="1:10" ht="17.25" customHeight="1">
      <c r="A493" s="1240"/>
      <c r="B493" s="1162"/>
      <c r="C493" s="1162"/>
      <c r="D493" s="1238"/>
      <c r="E493" s="1238"/>
      <c r="F493" s="1238"/>
      <c r="G493" s="1239"/>
      <c r="H493" s="1162"/>
      <c r="I493" s="1162"/>
      <c r="J493" s="1162"/>
    </row>
    <row r="494" spans="1:10" ht="17.25" customHeight="1">
      <c r="A494" s="1240"/>
      <c r="B494" s="1162"/>
      <c r="C494" s="1162"/>
      <c r="D494" s="1238"/>
      <c r="E494" s="1238"/>
      <c r="F494" s="1238"/>
      <c r="G494" s="1239"/>
      <c r="H494" s="1162"/>
      <c r="I494" s="1162"/>
      <c r="J494" s="1162"/>
    </row>
    <row r="495" spans="1:10" ht="17.25" customHeight="1">
      <c r="A495" s="1240"/>
      <c r="B495" s="1162"/>
      <c r="C495" s="1162"/>
      <c r="D495" s="1238"/>
      <c r="E495" s="1238"/>
      <c r="F495" s="1238"/>
      <c r="G495" s="1239"/>
      <c r="H495" s="1162"/>
      <c r="I495" s="1162"/>
      <c r="J495" s="1162"/>
    </row>
    <row r="496" spans="1:10" ht="17.25" customHeight="1">
      <c r="A496" s="1240"/>
      <c r="B496" s="1162"/>
      <c r="C496" s="1162"/>
      <c r="D496" s="1238"/>
      <c r="E496" s="1238"/>
      <c r="F496" s="1238"/>
      <c r="G496" s="1239"/>
      <c r="H496" s="1162"/>
      <c r="I496" s="1162"/>
      <c r="J496" s="1162"/>
    </row>
    <row r="497" spans="1:10" ht="17.25" customHeight="1">
      <c r="A497" s="1240"/>
      <c r="B497" s="1162"/>
      <c r="C497" s="1162"/>
      <c r="D497" s="1238"/>
      <c r="E497" s="1238"/>
      <c r="F497" s="1238"/>
      <c r="G497" s="1239"/>
      <c r="H497" s="1162"/>
      <c r="I497" s="1162"/>
      <c r="J497" s="1162"/>
    </row>
    <row r="498" spans="1:10" ht="17.25" customHeight="1">
      <c r="A498" s="1240"/>
      <c r="B498" s="1162"/>
      <c r="C498" s="1162"/>
      <c r="D498" s="1238"/>
      <c r="E498" s="1238"/>
      <c r="F498" s="1238"/>
      <c r="G498" s="1239"/>
      <c r="H498" s="1162"/>
      <c r="I498" s="1162"/>
      <c r="J498" s="1162"/>
    </row>
    <row r="499" spans="1:10" ht="17.25" customHeight="1">
      <c r="A499" s="1240"/>
      <c r="B499" s="1162"/>
      <c r="C499" s="1162"/>
      <c r="D499" s="1238"/>
      <c r="E499" s="1238"/>
      <c r="F499" s="1238"/>
      <c r="G499" s="1239"/>
      <c r="H499" s="1162"/>
      <c r="I499" s="1162"/>
      <c r="J499" s="1162"/>
    </row>
    <row r="500" spans="1:10" ht="17.25" customHeight="1">
      <c r="A500" s="1240"/>
      <c r="B500" s="1162"/>
      <c r="C500" s="1162"/>
      <c r="D500" s="1238"/>
      <c r="E500" s="1238"/>
      <c r="F500" s="1238"/>
      <c r="G500" s="1239"/>
      <c r="H500" s="1162"/>
      <c r="I500" s="1162"/>
      <c r="J500" s="1162"/>
    </row>
    <row r="501" spans="1:10" ht="17.25" customHeight="1">
      <c r="A501" s="1240"/>
      <c r="B501" s="1162"/>
      <c r="C501" s="1162"/>
      <c r="D501" s="1238"/>
      <c r="E501" s="1238"/>
      <c r="F501" s="1238"/>
      <c r="G501" s="1239"/>
      <c r="H501" s="1162"/>
      <c r="I501" s="1162"/>
      <c r="J501" s="1162"/>
    </row>
    <row r="502" spans="1:10" ht="17.25" customHeight="1">
      <c r="A502" s="1240"/>
      <c r="B502" s="1162"/>
      <c r="C502" s="1162"/>
      <c r="D502" s="1238"/>
      <c r="E502" s="1238"/>
      <c r="F502" s="1238"/>
      <c r="G502" s="1239"/>
      <c r="H502" s="1162"/>
      <c r="I502" s="1162"/>
      <c r="J502" s="1162"/>
    </row>
    <row r="503" spans="1:10" ht="17.25" customHeight="1">
      <c r="A503" s="1240"/>
      <c r="B503" s="1162"/>
      <c r="C503" s="1162"/>
      <c r="D503" s="1238"/>
      <c r="E503" s="1238"/>
      <c r="F503" s="1238"/>
      <c r="G503" s="1239"/>
      <c r="H503" s="1162"/>
      <c r="I503" s="1162"/>
      <c r="J503" s="1162"/>
    </row>
    <row r="504" spans="1:10" ht="17.25" customHeight="1">
      <c r="A504" s="1240"/>
      <c r="B504" s="1162"/>
      <c r="C504" s="1162"/>
      <c r="D504" s="1238"/>
      <c r="E504" s="1238"/>
      <c r="F504" s="1238"/>
      <c r="G504" s="1239"/>
      <c r="H504" s="1162"/>
      <c r="I504" s="1162"/>
      <c r="J504" s="1162"/>
    </row>
    <row r="505" spans="1:10" ht="17.25" customHeight="1">
      <c r="A505" s="1240"/>
      <c r="B505" s="1162"/>
      <c r="C505" s="1162"/>
      <c r="D505" s="1238"/>
      <c r="E505" s="1238"/>
      <c r="F505" s="1238"/>
      <c r="G505" s="1239"/>
      <c r="H505" s="1162"/>
      <c r="I505" s="1162"/>
      <c r="J505" s="1162"/>
    </row>
    <row r="506" spans="1:10" ht="17.25" customHeight="1">
      <c r="A506" s="1240"/>
      <c r="B506" s="1162"/>
      <c r="C506" s="1162"/>
      <c r="D506" s="1238"/>
      <c r="E506" s="1238"/>
      <c r="F506" s="1238"/>
      <c r="G506" s="1239"/>
      <c r="H506" s="1162"/>
      <c r="I506" s="1162"/>
      <c r="J506" s="1162"/>
    </row>
    <row r="507" spans="1:10" ht="17.25" customHeight="1">
      <c r="A507" s="1240"/>
      <c r="B507" s="1162"/>
      <c r="C507" s="1162"/>
      <c r="D507" s="1238"/>
      <c r="E507" s="1238"/>
      <c r="F507" s="1238"/>
      <c r="G507" s="1239"/>
      <c r="H507" s="1162"/>
      <c r="I507" s="1162"/>
      <c r="J507" s="1162"/>
    </row>
    <row r="508" spans="1:10" ht="17.25" customHeight="1">
      <c r="A508" s="1240"/>
      <c r="B508" s="1162"/>
      <c r="C508" s="1162"/>
      <c r="D508" s="1238"/>
      <c r="E508" s="1238"/>
      <c r="F508" s="1238"/>
      <c r="G508" s="1239"/>
      <c r="H508" s="1162"/>
      <c r="I508" s="1162"/>
      <c r="J508" s="1162"/>
    </row>
    <row r="509" spans="1:10" ht="17.25" customHeight="1">
      <c r="A509" s="1240"/>
      <c r="B509" s="1162"/>
      <c r="C509" s="1162"/>
      <c r="D509" s="1238"/>
      <c r="E509" s="1238"/>
      <c r="F509" s="1238"/>
      <c r="G509" s="1239"/>
      <c r="H509" s="1162"/>
      <c r="I509" s="1162"/>
      <c r="J509" s="1162"/>
    </row>
    <row r="510" spans="1:10" ht="17.25" customHeight="1">
      <c r="A510" s="1240"/>
      <c r="B510" s="1162"/>
      <c r="C510" s="1162"/>
      <c r="D510" s="1238"/>
      <c r="E510" s="1238"/>
      <c r="F510" s="1238"/>
      <c r="G510" s="1239"/>
      <c r="H510" s="1162"/>
      <c r="I510" s="1162"/>
      <c r="J510" s="1162"/>
    </row>
    <row r="511" spans="1:10" ht="17.25" customHeight="1">
      <c r="A511" s="1240"/>
      <c r="B511" s="1162"/>
      <c r="C511" s="1162"/>
      <c r="D511" s="1238"/>
      <c r="E511" s="1238"/>
      <c r="F511" s="1238"/>
      <c r="G511" s="1239"/>
      <c r="H511" s="1162"/>
      <c r="I511" s="1162"/>
      <c r="J511" s="1162"/>
    </row>
    <row r="512" spans="1:10" ht="17.25" customHeight="1">
      <c r="A512" s="1240"/>
      <c r="B512" s="1162"/>
      <c r="C512" s="1162"/>
      <c r="D512" s="1238"/>
      <c r="E512" s="1238"/>
      <c r="F512" s="1238"/>
      <c r="G512" s="1239"/>
      <c r="H512" s="1162"/>
      <c r="I512" s="1162"/>
      <c r="J512" s="1162"/>
    </row>
    <row r="513" spans="1:10" ht="17.25" customHeight="1">
      <c r="A513" s="1240"/>
      <c r="B513" s="1162"/>
      <c r="C513" s="1162"/>
      <c r="D513" s="1238"/>
      <c r="E513" s="1238"/>
      <c r="F513" s="1238"/>
      <c r="G513" s="1239"/>
      <c r="H513" s="1162"/>
      <c r="I513" s="1162"/>
      <c r="J513" s="1162"/>
    </row>
    <row r="514" spans="1:10" ht="17.25" customHeight="1">
      <c r="A514" s="1240"/>
      <c r="B514" s="1162"/>
      <c r="C514" s="1162"/>
      <c r="D514" s="1238"/>
      <c r="E514" s="1238"/>
      <c r="F514" s="1238"/>
      <c r="G514" s="1239"/>
      <c r="H514" s="1162"/>
      <c r="I514" s="1162"/>
      <c r="J514" s="1162"/>
    </row>
    <row r="515" spans="1:10" ht="17.25" customHeight="1">
      <c r="A515" s="1240"/>
      <c r="B515" s="1162"/>
      <c r="C515" s="1162"/>
      <c r="D515" s="1238"/>
      <c r="E515" s="1238"/>
      <c r="F515" s="1238"/>
      <c r="G515" s="1239"/>
      <c r="H515" s="1162"/>
      <c r="I515" s="1162"/>
      <c r="J515" s="1162"/>
    </row>
    <row r="516" spans="1:10" ht="17.25" customHeight="1">
      <c r="A516" s="1240"/>
      <c r="B516" s="1162"/>
      <c r="C516" s="1162"/>
      <c r="D516" s="1238"/>
      <c r="E516" s="1238"/>
      <c r="F516" s="1238"/>
      <c r="G516" s="1239"/>
      <c r="H516" s="1162"/>
      <c r="I516" s="1162"/>
      <c r="J516" s="1162"/>
    </row>
    <row r="517" spans="1:10" ht="17.25" customHeight="1">
      <c r="A517" s="1240"/>
      <c r="B517" s="1162"/>
      <c r="C517" s="1162"/>
      <c r="D517" s="1238"/>
      <c r="E517" s="1238"/>
      <c r="F517" s="1238"/>
      <c r="G517" s="1239"/>
      <c r="H517" s="1162"/>
      <c r="I517" s="1162"/>
      <c r="J517" s="1162"/>
    </row>
    <row r="518" spans="1:10" ht="17.25" customHeight="1">
      <c r="A518" s="1240"/>
      <c r="B518" s="1162"/>
      <c r="C518" s="1162"/>
      <c r="D518" s="1238"/>
      <c r="E518" s="1238"/>
      <c r="F518" s="1238"/>
      <c r="G518" s="1239"/>
      <c r="H518" s="1162"/>
      <c r="I518" s="1162"/>
      <c r="J518" s="1162"/>
    </row>
    <row r="519" spans="1:10" ht="17.25" customHeight="1">
      <c r="A519" s="1240"/>
      <c r="B519" s="1162"/>
      <c r="C519" s="1162"/>
      <c r="D519" s="1238"/>
      <c r="E519" s="1238"/>
      <c r="F519" s="1238"/>
      <c r="G519" s="1239"/>
      <c r="H519" s="1162"/>
      <c r="I519" s="1162"/>
      <c r="J519" s="1162"/>
    </row>
    <row r="520" spans="1:10" ht="17.25" customHeight="1">
      <c r="A520" s="1240"/>
      <c r="B520" s="1162"/>
      <c r="C520" s="1162"/>
      <c r="D520" s="1238"/>
      <c r="E520" s="1238"/>
      <c r="F520" s="1238"/>
      <c r="G520" s="1239"/>
      <c r="H520" s="1162"/>
      <c r="I520" s="1162"/>
      <c r="J520" s="1162"/>
    </row>
    <row r="521" spans="1:10" ht="17.25" customHeight="1">
      <c r="A521" s="1240"/>
      <c r="B521" s="1162"/>
      <c r="C521" s="1162"/>
      <c r="D521" s="1238"/>
      <c r="E521" s="1238"/>
      <c r="F521" s="1238"/>
      <c r="G521" s="1239"/>
      <c r="H521" s="1162"/>
      <c r="I521" s="1162"/>
      <c r="J521" s="1162"/>
    </row>
    <row r="522" spans="1:10" ht="17.25" customHeight="1">
      <c r="A522" s="1240"/>
      <c r="B522" s="1162"/>
      <c r="C522" s="1162"/>
      <c r="D522" s="1238"/>
      <c r="E522" s="1238"/>
      <c r="F522" s="1238"/>
      <c r="G522" s="1239"/>
      <c r="H522" s="1162"/>
      <c r="I522" s="1162"/>
      <c r="J522" s="1162"/>
    </row>
    <row r="523" spans="1:10" ht="17.25" customHeight="1">
      <c r="A523" s="1240"/>
      <c r="B523" s="1162"/>
      <c r="C523" s="1162"/>
      <c r="D523" s="1238"/>
      <c r="E523" s="1238"/>
      <c r="F523" s="1238"/>
      <c r="G523" s="1239"/>
      <c r="H523" s="1162"/>
      <c r="I523" s="1162"/>
      <c r="J523" s="1162"/>
    </row>
    <row r="524" spans="1:10" ht="17.25" customHeight="1">
      <c r="A524" s="1240"/>
      <c r="B524" s="1162"/>
      <c r="C524" s="1162"/>
      <c r="D524" s="1238"/>
      <c r="E524" s="1238"/>
      <c r="F524" s="1238"/>
      <c r="G524" s="1239"/>
      <c r="H524" s="1162"/>
      <c r="I524" s="1162"/>
      <c r="J524" s="1162"/>
    </row>
    <row r="525" spans="1:10" ht="17.25" customHeight="1">
      <c r="A525" s="1240"/>
      <c r="B525" s="1162"/>
      <c r="C525" s="1162"/>
      <c r="D525" s="1238"/>
      <c r="E525" s="1238"/>
      <c r="F525" s="1238"/>
      <c r="G525" s="1239"/>
      <c r="H525" s="1162"/>
      <c r="I525" s="1162"/>
      <c r="J525" s="1162"/>
    </row>
    <row r="526" spans="1:10" ht="17.25" customHeight="1">
      <c r="A526" s="1240"/>
      <c r="B526" s="1162"/>
      <c r="C526" s="1162"/>
      <c r="D526" s="1238"/>
      <c r="E526" s="1238"/>
      <c r="F526" s="1238"/>
      <c r="G526" s="1239"/>
      <c r="H526" s="1162"/>
      <c r="I526" s="1162"/>
      <c r="J526" s="1162"/>
    </row>
    <row r="527" spans="1:10" ht="17.25" customHeight="1">
      <c r="A527" s="1240"/>
      <c r="B527" s="1162"/>
      <c r="C527" s="1162"/>
      <c r="D527" s="1238"/>
      <c r="E527" s="1238"/>
      <c r="F527" s="1238"/>
      <c r="G527" s="1239"/>
      <c r="H527" s="1162"/>
      <c r="I527" s="1162"/>
      <c r="J527" s="1162"/>
    </row>
    <row r="528" spans="1:10" ht="17.25" customHeight="1">
      <c r="A528" s="1240"/>
      <c r="B528" s="1162"/>
      <c r="C528" s="1162"/>
      <c r="D528" s="1238"/>
      <c r="E528" s="1238"/>
      <c r="F528" s="1238"/>
      <c r="G528" s="1239"/>
      <c r="H528" s="1162"/>
      <c r="I528" s="1162"/>
      <c r="J528" s="1162"/>
    </row>
    <row r="529" spans="1:10" ht="17.25" customHeight="1">
      <c r="A529" s="1240"/>
      <c r="B529" s="1162"/>
      <c r="C529" s="1162"/>
      <c r="D529" s="1238"/>
      <c r="E529" s="1238"/>
      <c r="F529" s="1238"/>
      <c r="G529" s="1239"/>
      <c r="H529" s="1162"/>
      <c r="I529" s="1162"/>
      <c r="J529" s="1162"/>
    </row>
    <row r="530" spans="1:10" ht="17.25" customHeight="1">
      <c r="A530" s="1240"/>
      <c r="B530" s="1162"/>
      <c r="C530" s="1162"/>
      <c r="D530" s="1238"/>
      <c r="E530" s="1238"/>
      <c r="F530" s="1238"/>
      <c r="G530" s="1239"/>
      <c r="H530" s="1162"/>
      <c r="I530" s="1162"/>
      <c r="J530" s="1162"/>
    </row>
    <row r="531" spans="1:10" ht="17.25" customHeight="1">
      <c r="A531" s="1240"/>
      <c r="B531" s="1162"/>
      <c r="C531" s="1162"/>
      <c r="D531" s="1238"/>
      <c r="E531" s="1238"/>
      <c r="F531" s="1238"/>
      <c r="G531" s="1239"/>
      <c r="H531" s="1162"/>
      <c r="I531" s="1162"/>
      <c r="J531" s="1162"/>
    </row>
    <row r="532" spans="1:10" ht="17.25" customHeight="1">
      <c r="A532" s="1240"/>
      <c r="B532" s="1162"/>
      <c r="C532" s="1162"/>
      <c r="D532" s="1238"/>
      <c r="E532" s="1238"/>
      <c r="F532" s="1238"/>
      <c r="G532" s="1239"/>
      <c r="H532" s="1162"/>
      <c r="I532" s="1162"/>
      <c r="J532" s="1162"/>
    </row>
    <row r="533" spans="1:10" ht="17.25" customHeight="1">
      <c r="A533" s="1240"/>
      <c r="B533" s="1162"/>
      <c r="C533" s="1162"/>
      <c r="D533" s="1238"/>
      <c r="E533" s="1238"/>
      <c r="F533" s="1238"/>
      <c r="G533" s="1239"/>
      <c r="H533" s="1162"/>
      <c r="I533" s="1162"/>
      <c r="J533" s="1162"/>
    </row>
    <row r="534" spans="1:10" ht="17.25" customHeight="1">
      <c r="A534" s="1240"/>
      <c r="B534" s="1162"/>
      <c r="C534" s="1162"/>
      <c r="D534" s="1238"/>
      <c r="E534" s="1238"/>
      <c r="F534" s="1238"/>
      <c r="G534" s="1239"/>
      <c r="H534" s="1162"/>
      <c r="I534" s="1162"/>
      <c r="J534" s="1162"/>
    </row>
    <row r="535" spans="1:10" ht="17.25" customHeight="1">
      <c r="A535" s="1240"/>
      <c r="B535" s="1162"/>
      <c r="C535" s="1162"/>
      <c r="D535" s="1238"/>
      <c r="E535" s="1238"/>
      <c r="F535" s="1238"/>
      <c r="G535" s="1239"/>
      <c r="H535" s="1162"/>
      <c r="I535" s="1162"/>
      <c r="J535" s="1162"/>
    </row>
    <row r="536" spans="1:10" ht="17.25" customHeight="1">
      <c r="A536" s="1240"/>
      <c r="B536" s="1162"/>
      <c r="C536" s="1162"/>
      <c r="D536" s="1238"/>
      <c r="E536" s="1238"/>
      <c r="F536" s="1238"/>
      <c r="G536" s="1239"/>
      <c r="H536" s="1162"/>
      <c r="I536" s="1162"/>
      <c r="J536" s="1162"/>
    </row>
    <row r="537" spans="1:10" ht="17.25" customHeight="1">
      <c r="A537" s="1240"/>
      <c r="B537" s="1162"/>
      <c r="C537" s="1162"/>
      <c r="D537" s="1238"/>
      <c r="E537" s="1238"/>
      <c r="F537" s="1238"/>
      <c r="G537" s="1239"/>
      <c r="H537" s="1162"/>
      <c r="I537" s="1162"/>
      <c r="J537" s="1162"/>
    </row>
    <row r="538" spans="1:10" ht="17.25" customHeight="1">
      <c r="A538" s="1240"/>
      <c r="B538" s="1162"/>
      <c r="C538" s="1162"/>
      <c r="D538" s="1238"/>
      <c r="E538" s="1238"/>
      <c r="F538" s="1238"/>
      <c r="G538" s="1239"/>
      <c r="H538" s="1162"/>
      <c r="I538" s="1162"/>
      <c r="J538" s="1162"/>
    </row>
    <row r="539" spans="1:10" ht="17.25" customHeight="1">
      <c r="A539" s="1240"/>
      <c r="B539" s="1162"/>
      <c r="C539" s="1162"/>
      <c r="D539" s="1238"/>
      <c r="E539" s="1238"/>
      <c r="F539" s="1238"/>
      <c r="G539" s="1239"/>
      <c r="H539" s="1162"/>
      <c r="I539" s="1162"/>
      <c r="J539" s="1162"/>
    </row>
    <row r="540" spans="1:10" ht="17.25" customHeight="1">
      <c r="A540" s="1240"/>
      <c r="B540" s="1162"/>
      <c r="C540" s="1162"/>
      <c r="D540" s="1238"/>
      <c r="E540" s="1238"/>
      <c r="F540" s="1238"/>
      <c r="G540" s="1239"/>
      <c r="H540" s="1162"/>
      <c r="I540" s="1162"/>
      <c r="J540" s="1162"/>
    </row>
    <row r="541" spans="1:10" ht="17.25" customHeight="1">
      <c r="A541" s="1240"/>
      <c r="B541" s="1162"/>
      <c r="C541" s="1162"/>
      <c r="D541" s="1238"/>
      <c r="E541" s="1238"/>
      <c r="F541" s="1238"/>
      <c r="G541" s="1239"/>
      <c r="H541" s="1162"/>
      <c r="I541" s="1162"/>
      <c r="J541" s="1162"/>
    </row>
    <row r="542" spans="1:10" ht="17.25" customHeight="1">
      <c r="A542" s="1240"/>
      <c r="B542" s="1162"/>
      <c r="C542" s="1162"/>
      <c r="D542" s="1238"/>
      <c r="E542" s="1238"/>
      <c r="F542" s="1238"/>
      <c r="G542" s="1239"/>
      <c r="H542" s="1162"/>
      <c r="I542" s="1162"/>
      <c r="J542" s="1162"/>
    </row>
    <row r="543" spans="1:10" ht="17.25" customHeight="1">
      <c r="A543" s="1240"/>
      <c r="B543" s="1162"/>
      <c r="C543" s="1162"/>
      <c r="D543" s="1238"/>
      <c r="E543" s="1238"/>
      <c r="F543" s="1238"/>
      <c r="G543" s="1239"/>
      <c r="H543" s="1162"/>
      <c r="I543" s="1162"/>
      <c r="J543" s="1162"/>
    </row>
    <row r="544" spans="1:10" ht="17.25" customHeight="1">
      <c r="A544" s="1240"/>
      <c r="B544" s="1162"/>
      <c r="C544" s="1162"/>
      <c r="D544" s="1238"/>
      <c r="E544" s="1238"/>
      <c r="F544" s="1238"/>
      <c r="G544" s="1239"/>
      <c r="H544" s="1162"/>
      <c r="I544" s="1162"/>
      <c r="J544" s="1162"/>
    </row>
    <row r="545" spans="1:10" ht="17.25" customHeight="1">
      <c r="A545" s="1240"/>
      <c r="B545" s="1162"/>
      <c r="C545" s="1162"/>
      <c r="D545" s="1238"/>
      <c r="E545" s="1238"/>
      <c r="F545" s="1238"/>
      <c r="G545" s="1239"/>
      <c r="H545" s="1162"/>
      <c r="I545" s="1162"/>
      <c r="J545" s="1162"/>
    </row>
    <row r="546" spans="1:10" ht="17.25" customHeight="1">
      <c r="A546" s="1240"/>
      <c r="B546" s="1162"/>
      <c r="C546" s="1162"/>
      <c r="D546" s="1238"/>
      <c r="E546" s="1238"/>
      <c r="F546" s="1238"/>
      <c r="G546" s="1239"/>
      <c r="H546" s="1162"/>
      <c r="I546" s="1162"/>
      <c r="J546" s="1162"/>
    </row>
    <row r="547" spans="1:10" ht="17.25" customHeight="1">
      <c r="A547" s="1240"/>
      <c r="B547" s="1162"/>
      <c r="C547" s="1162"/>
      <c r="D547" s="1238"/>
      <c r="E547" s="1238"/>
      <c r="F547" s="1238"/>
      <c r="G547" s="1239"/>
      <c r="H547" s="1162"/>
      <c r="I547" s="1162"/>
      <c r="J547" s="1162"/>
    </row>
    <row r="548" spans="1:10" ht="17.25" customHeight="1">
      <c r="A548" s="1240"/>
      <c r="B548" s="1162"/>
      <c r="C548" s="1162"/>
      <c r="D548" s="1238"/>
      <c r="E548" s="1238"/>
      <c r="F548" s="1238"/>
      <c r="G548" s="1239"/>
      <c r="H548" s="1162"/>
      <c r="I548" s="1162"/>
      <c r="J548" s="1162"/>
    </row>
    <row r="549" spans="1:10" ht="17.25" customHeight="1">
      <c r="A549" s="1240"/>
      <c r="B549" s="1162"/>
      <c r="C549" s="1162"/>
      <c r="D549" s="1238"/>
      <c r="E549" s="1238"/>
      <c r="F549" s="1238"/>
      <c r="G549" s="1239"/>
      <c r="H549" s="1162"/>
      <c r="I549" s="1162"/>
      <c r="J549" s="1162"/>
    </row>
    <row r="550" spans="1:10" ht="17.25" customHeight="1">
      <c r="A550" s="1240"/>
      <c r="B550" s="1162"/>
      <c r="C550" s="1162"/>
      <c r="D550" s="1238"/>
      <c r="E550" s="1238"/>
      <c r="F550" s="1238"/>
      <c r="G550" s="1239"/>
      <c r="H550" s="1162"/>
      <c r="I550" s="1162"/>
      <c r="J550" s="1162"/>
    </row>
    <row r="551" spans="1:10" ht="17.25" customHeight="1">
      <c r="A551" s="1240"/>
      <c r="B551" s="1162"/>
      <c r="C551" s="1162"/>
      <c r="D551" s="1238"/>
      <c r="E551" s="1238"/>
      <c r="F551" s="1238"/>
      <c r="G551" s="1239"/>
      <c r="H551" s="1162"/>
      <c r="I551" s="1162"/>
      <c r="J551" s="1162"/>
    </row>
    <row r="552" spans="1:10" ht="17.25" customHeight="1">
      <c r="A552" s="1240"/>
      <c r="B552" s="1162"/>
      <c r="C552" s="1162"/>
      <c r="D552" s="1238"/>
      <c r="E552" s="1238"/>
      <c r="F552" s="1238"/>
      <c r="G552" s="1239"/>
      <c r="H552" s="1162"/>
      <c r="I552" s="1162"/>
      <c r="J552" s="1162"/>
    </row>
    <row r="553" spans="1:10" ht="17.25" customHeight="1">
      <c r="A553" s="1240"/>
      <c r="B553" s="1162"/>
      <c r="C553" s="1162"/>
      <c r="D553" s="1238"/>
      <c r="E553" s="1238"/>
      <c r="F553" s="1238"/>
      <c r="G553" s="1239"/>
      <c r="H553" s="1162"/>
      <c r="I553" s="1162"/>
      <c r="J553" s="1162"/>
    </row>
    <row r="554" spans="1:10" ht="17.25" customHeight="1">
      <c r="A554" s="1240"/>
      <c r="B554" s="1162"/>
      <c r="C554" s="1162"/>
      <c r="D554" s="1238"/>
      <c r="E554" s="1238"/>
      <c r="F554" s="1238"/>
      <c r="G554" s="1239"/>
      <c r="H554" s="1162"/>
      <c r="I554" s="1162"/>
      <c r="J554" s="1162"/>
    </row>
    <row r="555" spans="1:10" ht="17.25" customHeight="1">
      <c r="A555" s="1240"/>
      <c r="B555" s="1162"/>
      <c r="C555" s="1162"/>
      <c r="D555" s="1238"/>
      <c r="E555" s="1238"/>
      <c r="F555" s="1238"/>
      <c r="G555" s="1239"/>
      <c r="H555" s="1162"/>
      <c r="I555" s="1162"/>
      <c r="J555" s="1162"/>
    </row>
    <row r="556" spans="1:10" ht="17.25" customHeight="1">
      <c r="A556" s="1240"/>
      <c r="B556" s="1162"/>
      <c r="C556" s="1162"/>
      <c r="D556" s="1238"/>
      <c r="E556" s="1238"/>
      <c r="F556" s="1238"/>
      <c r="G556" s="1239"/>
      <c r="H556" s="1162"/>
      <c r="I556" s="1162"/>
      <c r="J556" s="1162"/>
    </row>
    <row r="557" spans="1:10" ht="17.25" customHeight="1">
      <c r="A557" s="1240"/>
      <c r="B557" s="1162"/>
      <c r="C557" s="1162"/>
      <c r="D557" s="1238"/>
      <c r="E557" s="1238"/>
      <c r="F557" s="1238"/>
      <c r="G557" s="1239"/>
      <c r="H557" s="1162"/>
      <c r="I557" s="1162"/>
      <c r="J557" s="1162"/>
    </row>
    <row r="558" spans="1:10" ht="17.25" customHeight="1">
      <c r="A558" s="1240"/>
      <c r="B558" s="1162"/>
      <c r="C558" s="1162"/>
      <c r="D558" s="1238"/>
      <c r="E558" s="1238"/>
      <c r="F558" s="1238"/>
      <c r="G558" s="1239"/>
      <c r="H558" s="1162"/>
      <c r="I558" s="1162"/>
      <c r="J558" s="1162"/>
    </row>
    <row r="559" spans="1:10" ht="17.25" customHeight="1">
      <c r="A559" s="1240"/>
      <c r="B559" s="1162"/>
      <c r="C559" s="1162"/>
      <c r="D559" s="1238"/>
      <c r="E559" s="1238"/>
      <c r="F559" s="1238"/>
      <c r="G559" s="1239"/>
      <c r="H559" s="1162"/>
      <c r="I559" s="1162"/>
      <c r="J559" s="1162"/>
    </row>
    <row r="560" spans="1:10" ht="17.25" customHeight="1">
      <c r="A560" s="1240"/>
      <c r="B560" s="1162"/>
      <c r="C560" s="1162"/>
      <c r="D560" s="1238"/>
      <c r="E560" s="1238"/>
      <c r="F560" s="1238"/>
      <c r="G560" s="1239"/>
      <c r="H560" s="1162"/>
      <c r="I560" s="1162"/>
      <c r="J560" s="1162"/>
    </row>
    <row r="561" spans="1:10" ht="17.25" customHeight="1">
      <c r="A561" s="1240"/>
      <c r="B561" s="1162"/>
      <c r="C561" s="1162"/>
      <c r="D561" s="1238"/>
      <c r="E561" s="1238"/>
      <c r="F561" s="1238"/>
      <c r="G561" s="1239"/>
      <c r="H561" s="1162"/>
      <c r="I561" s="1162"/>
      <c r="J561" s="1162"/>
    </row>
    <row r="562" spans="1:10" ht="17.25" customHeight="1">
      <c r="A562" s="1240"/>
      <c r="B562" s="1162"/>
      <c r="C562" s="1162"/>
      <c r="D562" s="1238"/>
      <c r="E562" s="1238"/>
      <c r="F562" s="1238"/>
      <c r="G562" s="1239"/>
      <c r="H562" s="1162"/>
      <c r="I562" s="1162"/>
      <c r="J562" s="1162"/>
    </row>
    <row r="563" spans="1:10" ht="17.25" customHeight="1">
      <c r="A563" s="1240"/>
      <c r="B563" s="1162"/>
      <c r="C563" s="1162"/>
      <c r="D563" s="1238"/>
      <c r="E563" s="1238"/>
      <c r="F563" s="1238"/>
      <c r="G563" s="1239"/>
      <c r="H563" s="1162"/>
      <c r="I563" s="1162"/>
      <c r="J563" s="1162"/>
    </row>
    <row r="564" spans="1:10" ht="17.25" customHeight="1">
      <c r="A564" s="1240"/>
      <c r="B564" s="1162"/>
      <c r="C564" s="1162"/>
      <c r="D564" s="1238"/>
      <c r="E564" s="1238"/>
      <c r="F564" s="1238"/>
      <c r="G564" s="1239"/>
      <c r="H564" s="1162"/>
      <c r="I564" s="1162"/>
      <c r="J564" s="1162"/>
    </row>
    <row r="565" spans="1:10" ht="17.25" customHeight="1">
      <c r="A565" s="1240"/>
      <c r="B565" s="1162"/>
      <c r="C565" s="1162"/>
      <c r="D565" s="1238"/>
      <c r="E565" s="1238"/>
      <c r="F565" s="1238"/>
      <c r="G565" s="1239"/>
      <c r="H565" s="1162"/>
      <c r="I565" s="1162"/>
      <c r="J565" s="1162"/>
    </row>
    <row r="566" spans="1:10" ht="17.25" customHeight="1">
      <c r="A566" s="1240"/>
      <c r="B566" s="1162"/>
      <c r="C566" s="1162"/>
      <c r="D566" s="1238"/>
      <c r="E566" s="1238"/>
      <c r="F566" s="1238"/>
      <c r="G566" s="1239"/>
      <c r="H566" s="1162"/>
      <c r="I566" s="1162"/>
      <c r="J566" s="1162"/>
    </row>
    <row r="567" spans="1:10" ht="17.25" customHeight="1">
      <c r="A567" s="1240"/>
      <c r="B567" s="1162"/>
      <c r="C567" s="1162"/>
      <c r="D567" s="1238"/>
      <c r="E567" s="1238"/>
      <c r="F567" s="1238"/>
      <c r="G567" s="1239"/>
      <c r="H567" s="1162"/>
      <c r="I567" s="1162"/>
      <c r="J567" s="1162"/>
    </row>
    <row r="568" spans="1:10" ht="17.25" customHeight="1">
      <c r="A568" s="1240"/>
      <c r="B568" s="1162"/>
      <c r="C568" s="1162"/>
      <c r="D568" s="1238"/>
      <c r="E568" s="1238"/>
      <c r="F568" s="1238"/>
      <c r="G568" s="1239"/>
      <c r="H568" s="1162"/>
      <c r="I568" s="1162"/>
      <c r="J568" s="1162"/>
    </row>
    <row r="569" spans="1:10" ht="17.25" customHeight="1">
      <c r="A569" s="1240"/>
      <c r="B569" s="1162"/>
      <c r="C569" s="1162"/>
      <c r="D569" s="1238"/>
      <c r="E569" s="1238"/>
      <c r="F569" s="1238"/>
      <c r="G569" s="1239"/>
      <c r="H569" s="1162"/>
      <c r="I569" s="1162"/>
      <c r="J569" s="1162"/>
    </row>
    <row r="570" spans="1:10" ht="17.25" customHeight="1">
      <c r="A570" s="1240"/>
      <c r="B570" s="1162"/>
      <c r="C570" s="1162"/>
      <c r="D570" s="1238"/>
      <c r="E570" s="1238"/>
      <c r="F570" s="1238"/>
      <c r="G570" s="1239"/>
      <c r="H570" s="1162"/>
      <c r="I570" s="1162"/>
      <c r="J570" s="1162"/>
    </row>
    <row r="571" spans="1:10" ht="17.25" customHeight="1">
      <c r="A571" s="1240"/>
      <c r="B571" s="1162"/>
      <c r="C571" s="1162"/>
      <c r="D571" s="1238"/>
      <c r="E571" s="1238"/>
      <c r="F571" s="1238"/>
      <c r="G571" s="1239"/>
      <c r="H571" s="1162"/>
      <c r="I571" s="1162"/>
      <c r="J571" s="1162"/>
    </row>
    <row r="572" spans="1:10" ht="17.25" customHeight="1">
      <c r="A572" s="1240"/>
      <c r="B572" s="1162"/>
      <c r="C572" s="1162"/>
      <c r="D572" s="1238"/>
      <c r="E572" s="1238"/>
      <c r="F572" s="1238"/>
      <c r="G572" s="1239"/>
      <c r="H572" s="1162"/>
      <c r="I572" s="1162"/>
      <c r="J572" s="1162"/>
    </row>
    <row r="573" spans="1:10" ht="17.25" customHeight="1">
      <c r="A573" s="1240"/>
      <c r="B573" s="1162"/>
      <c r="C573" s="1162"/>
      <c r="D573" s="1238"/>
      <c r="E573" s="1238"/>
      <c r="F573" s="1238"/>
      <c r="G573" s="1239"/>
      <c r="H573" s="1162"/>
      <c r="I573" s="1162"/>
      <c r="J573" s="1162"/>
    </row>
    <row r="574" spans="1:10" ht="17.25" customHeight="1">
      <c r="A574" s="1240"/>
      <c r="B574" s="1162"/>
      <c r="C574" s="1162"/>
      <c r="D574" s="1238"/>
      <c r="E574" s="1238"/>
      <c r="F574" s="1238"/>
      <c r="G574" s="1239"/>
      <c r="H574" s="1162"/>
      <c r="I574" s="1162"/>
      <c r="J574" s="1162"/>
    </row>
    <row r="575" spans="1:10" ht="17.25" customHeight="1">
      <c r="A575" s="1240"/>
      <c r="B575" s="1162"/>
      <c r="C575" s="1162"/>
      <c r="D575" s="1238"/>
      <c r="E575" s="1238"/>
      <c r="F575" s="1238"/>
      <c r="G575" s="1239"/>
      <c r="H575" s="1162"/>
      <c r="I575" s="1162"/>
      <c r="J575" s="1162"/>
    </row>
    <row r="576" spans="1:10" ht="17.25" customHeight="1">
      <c r="A576" s="1240"/>
      <c r="B576" s="1162"/>
      <c r="C576" s="1162"/>
      <c r="D576" s="1238"/>
      <c r="E576" s="1238"/>
      <c r="F576" s="1238"/>
      <c r="G576" s="1239"/>
      <c r="H576" s="1162"/>
      <c r="I576" s="1162"/>
      <c r="J576" s="1162"/>
    </row>
    <row r="577" spans="1:10" ht="17.25" customHeight="1">
      <c r="A577" s="1240"/>
      <c r="B577" s="1162"/>
      <c r="C577" s="1162"/>
      <c r="D577" s="1238"/>
      <c r="E577" s="1238"/>
      <c r="F577" s="1238"/>
      <c r="G577" s="1239"/>
      <c r="H577" s="1162"/>
      <c r="I577" s="1162"/>
      <c r="J577" s="1162"/>
    </row>
    <row r="578" spans="1:10" ht="17.25" customHeight="1">
      <c r="A578" s="1240"/>
      <c r="B578" s="1162"/>
      <c r="C578" s="1162"/>
      <c r="D578" s="1238"/>
      <c r="E578" s="1238"/>
      <c r="F578" s="1238"/>
      <c r="G578" s="1239"/>
      <c r="H578" s="1162"/>
      <c r="I578" s="1162"/>
      <c r="J578" s="1162"/>
    </row>
    <row r="579" spans="1:10" ht="17.25" customHeight="1">
      <c r="A579" s="1240"/>
      <c r="B579" s="1162"/>
      <c r="C579" s="1162"/>
      <c r="D579" s="1238"/>
      <c r="E579" s="1238"/>
      <c r="F579" s="1238"/>
      <c r="G579" s="1239"/>
      <c r="H579" s="1162"/>
      <c r="I579" s="1162"/>
      <c r="J579" s="1162"/>
    </row>
    <row r="580" spans="1:10" ht="17.25" customHeight="1">
      <c r="A580" s="1240"/>
      <c r="B580" s="1162"/>
      <c r="C580" s="1162"/>
      <c r="D580" s="1238"/>
      <c r="E580" s="1238"/>
      <c r="F580" s="1238"/>
      <c r="G580" s="1239"/>
      <c r="H580" s="1162"/>
      <c r="I580" s="1162"/>
      <c r="J580" s="1162"/>
    </row>
    <row r="581" spans="1:10" ht="17.25" customHeight="1">
      <c r="A581" s="1240"/>
      <c r="B581" s="1162"/>
      <c r="C581" s="1162"/>
      <c r="D581" s="1238"/>
      <c r="E581" s="1238"/>
      <c r="F581" s="1238"/>
      <c r="G581" s="1239"/>
      <c r="H581" s="1162"/>
      <c r="I581" s="1162"/>
      <c r="J581" s="1162"/>
    </row>
    <row r="582" spans="1:10" ht="17.25" customHeight="1">
      <c r="A582" s="1240"/>
      <c r="B582" s="1162"/>
      <c r="C582" s="1162"/>
      <c r="D582" s="1238"/>
      <c r="E582" s="1238"/>
      <c r="F582" s="1238"/>
      <c r="G582" s="1239"/>
      <c r="H582" s="1162"/>
      <c r="I582" s="1162"/>
      <c r="J582" s="1162"/>
    </row>
    <row r="583" spans="1:10" ht="17.25" customHeight="1">
      <c r="A583" s="1240"/>
      <c r="B583" s="1162"/>
      <c r="C583" s="1162"/>
      <c r="D583" s="1238"/>
      <c r="E583" s="1238"/>
      <c r="F583" s="1238"/>
      <c r="G583" s="1239"/>
      <c r="H583" s="1162"/>
      <c r="I583" s="1162"/>
      <c r="J583" s="1162"/>
    </row>
    <row r="584" spans="1:10" ht="17.25" customHeight="1">
      <c r="A584" s="1240"/>
      <c r="B584" s="1162"/>
      <c r="C584" s="1162"/>
      <c r="D584" s="1238"/>
      <c r="E584" s="1238"/>
      <c r="F584" s="1238"/>
      <c r="G584" s="1239"/>
      <c r="H584" s="1162"/>
      <c r="I584" s="1162"/>
      <c r="J584" s="1162"/>
    </row>
    <row r="585" spans="1:10" ht="17.25" customHeight="1">
      <c r="A585" s="1240"/>
      <c r="B585" s="1162"/>
      <c r="C585" s="1162"/>
      <c r="D585" s="1238"/>
      <c r="E585" s="1238"/>
      <c r="F585" s="1238"/>
      <c r="G585" s="1239"/>
      <c r="H585" s="1162"/>
      <c r="I585" s="1162"/>
      <c r="J585" s="1162"/>
    </row>
    <row r="586" spans="1:10" ht="17.25" customHeight="1">
      <c r="A586" s="1240"/>
      <c r="B586" s="1162"/>
      <c r="C586" s="1162"/>
      <c r="D586" s="1238"/>
      <c r="E586" s="1238"/>
      <c r="F586" s="1238"/>
      <c r="G586" s="1239"/>
      <c r="H586" s="1162"/>
      <c r="I586" s="1162"/>
      <c r="J586" s="1162"/>
    </row>
    <row r="587" spans="1:10" ht="17.25" customHeight="1">
      <c r="A587" s="1240"/>
      <c r="B587" s="1162"/>
      <c r="C587" s="1162"/>
      <c r="D587" s="1238"/>
      <c r="E587" s="1238"/>
      <c r="F587" s="1238"/>
      <c r="G587" s="1239"/>
      <c r="H587" s="1162"/>
      <c r="I587" s="1162"/>
      <c r="J587" s="1162"/>
    </row>
    <row r="588" spans="1:10" ht="17.25" customHeight="1">
      <c r="A588" s="1240"/>
      <c r="B588" s="1162"/>
      <c r="C588" s="1162"/>
      <c r="D588" s="1238"/>
      <c r="E588" s="1238"/>
      <c r="F588" s="1238"/>
      <c r="G588" s="1239"/>
      <c r="H588" s="1162"/>
      <c r="I588" s="1162"/>
      <c r="J588" s="1162"/>
    </row>
    <row r="589" spans="1:10" ht="17.25" customHeight="1">
      <c r="A589" s="1240"/>
      <c r="B589" s="1162"/>
      <c r="C589" s="1162"/>
      <c r="D589" s="1238"/>
      <c r="E589" s="1238"/>
      <c r="F589" s="1238"/>
      <c r="G589" s="1239"/>
      <c r="H589" s="1162"/>
      <c r="I589" s="1162"/>
      <c r="J589" s="1162"/>
    </row>
    <row r="590" spans="1:10" ht="17.25" customHeight="1">
      <c r="A590" s="1240"/>
      <c r="B590" s="1162"/>
      <c r="C590" s="1162"/>
      <c r="D590" s="1238"/>
      <c r="E590" s="1238"/>
      <c r="F590" s="1238"/>
      <c r="G590" s="1239"/>
      <c r="H590" s="1162"/>
      <c r="I590" s="1162"/>
      <c r="J590" s="1162"/>
    </row>
    <row r="591" spans="1:10" ht="17.25" customHeight="1">
      <c r="A591" s="1240"/>
      <c r="B591" s="1162"/>
      <c r="C591" s="1162"/>
      <c r="D591" s="1238"/>
      <c r="E591" s="1238"/>
      <c r="F591" s="1238"/>
      <c r="G591" s="1239"/>
      <c r="H591" s="1162"/>
      <c r="I591" s="1162"/>
      <c r="J591" s="1162"/>
    </row>
    <row r="592" spans="1:10" ht="17.25" customHeight="1">
      <c r="A592" s="1240"/>
      <c r="B592" s="1162"/>
      <c r="C592" s="1162"/>
      <c r="D592" s="1238"/>
      <c r="E592" s="1238"/>
      <c r="F592" s="1238"/>
      <c r="G592" s="1239"/>
      <c r="H592" s="1162"/>
      <c r="I592" s="1162"/>
      <c r="J592" s="1162"/>
    </row>
    <row r="593" spans="1:10" ht="17.25" customHeight="1">
      <c r="A593" s="1240"/>
      <c r="B593" s="1162"/>
      <c r="C593" s="1162"/>
      <c r="D593" s="1238"/>
      <c r="E593" s="1238"/>
      <c r="F593" s="1238"/>
      <c r="G593" s="1239"/>
      <c r="H593" s="1162"/>
      <c r="I593" s="1162"/>
      <c r="J593" s="1162"/>
    </row>
    <row r="594" spans="1:10" ht="17.25" customHeight="1">
      <c r="A594" s="1240"/>
      <c r="B594" s="1162"/>
      <c r="C594" s="1162"/>
      <c r="D594" s="1238"/>
      <c r="E594" s="1238"/>
      <c r="F594" s="1238"/>
      <c r="G594" s="1239"/>
      <c r="H594" s="1162"/>
      <c r="I594" s="1162"/>
      <c r="J594" s="1162"/>
    </row>
    <row r="595" spans="1:10" ht="17.25" customHeight="1">
      <c r="A595" s="1240"/>
      <c r="B595" s="1162"/>
      <c r="C595" s="1162"/>
      <c r="D595" s="1238"/>
      <c r="E595" s="1238"/>
      <c r="F595" s="1238"/>
      <c r="G595" s="1239"/>
      <c r="H595" s="1162"/>
      <c r="I595" s="1162"/>
      <c r="J595" s="1162"/>
    </row>
    <row r="596" spans="1:10" ht="17.25" customHeight="1">
      <c r="A596" s="1240"/>
      <c r="B596" s="1162"/>
      <c r="C596" s="1162"/>
      <c r="D596" s="1238"/>
      <c r="E596" s="1238"/>
      <c r="F596" s="1238"/>
      <c r="G596" s="1239"/>
      <c r="H596" s="1162"/>
      <c r="I596" s="1162"/>
      <c r="J596" s="1162"/>
    </row>
    <row r="597" spans="1:10" ht="17.25" customHeight="1">
      <c r="A597" s="1240"/>
      <c r="B597" s="1162"/>
      <c r="C597" s="1162"/>
      <c r="D597" s="1238"/>
      <c r="E597" s="1238"/>
      <c r="F597" s="1238"/>
      <c r="G597" s="1239"/>
      <c r="H597" s="1162"/>
      <c r="I597" s="1162"/>
      <c r="J597" s="1162"/>
    </row>
    <row r="598" spans="1:10" ht="17.25" customHeight="1">
      <c r="A598" s="1240"/>
      <c r="B598" s="1162"/>
      <c r="C598" s="1162"/>
      <c r="D598" s="1238"/>
      <c r="E598" s="1238"/>
      <c r="F598" s="1238"/>
      <c r="G598" s="1239"/>
      <c r="H598" s="1162"/>
      <c r="I598" s="1162"/>
      <c r="J598" s="1162"/>
    </row>
    <row r="599" spans="1:10" ht="17.25" customHeight="1">
      <c r="A599" s="1240"/>
      <c r="B599" s="1162"/>
      <c r="C599" s="1162"/>
      <c r="D599" s="1238"/>
      <c r="E599" s="1238"/>
      <c r="F599" s="1238"/>
      <c r="G599" s="1239"/>
      <c r="H599" s="1162"/>
      <c r="I599" s="1162"/>
      <c r="J599" s="1162"/>
    </row>
    <row r="600" spans="1:10" ht="17.25" customHeight="1">
      <c r="A600" s="1240"/>
      <c r="B600" s="1162"/>
      <c r="C600" s="1162"/>
      <c r="D600" s="1238"/>
      <c r="E600" s="1238"/>
      <c r="F600" s="1238"/>
      <c r="G600" s="1239"/>
      <c r="H600" s="1162"/>
      <c r="I600" s="1162"/>
      <c r="J600" s="1162"/>
    </row>
    <row r="601" spans="1:10" ht="17.25" customHeight="1">
      <c r="A601" s="1240"/>
      <c r="B601" s="1162"/>
      <c r="C601" s="1162"/>
      <c r="D601" s="1238"/>
      <c r="E601" s="1238"/>
      <c r="F601" s="1238"/>
      <c r="G601" s="1239"/>
      <c r="H601" s="1162"/>
      <c r="I601" s="1162"/>
      <c r="J601" s="1162"/>
    </row>
    <row r="602" spans="1:10" ht="17.25" customHeight="1">
      <c r="A602" s="1240"/>
      <c r="B602" s="1162"/>
      <c r="C602" s="1162"/>
      <c r="D602" s="1238"/>
      <c r="E602" s="1238"/>
      <c r="F602" s="1238"/>
      <c r="G602" s="1239"/>
      <c r="H602" s="1162"/>
      <c r="I602" s="1162"/>
      <c r="J602" s="1162"/>
    </row>
    <row r="603" spans="1:10" ht="17.25" customHeight="1">
      <c r="A603" s="1240"/>
      <c r="B603" s="1162"/>
      <c r="C603" s="1162"/>
      <c r="D603" s="1238"/>
      <c r="E603" s="1238"/>
      <c r="F603" s="1238"/>
      <c r="G603" s="1239"/>
      <c r="H603" s="1162"/>
      <c r="I603" s="1162"/>
      <c r="J603" s="1162"/>
    </row>
    <row r="604" spans="1:10" ht="17.25" customHeight="1">
      <c r="A604" s="1240"/>
      <c r="B604" s="1162"/>
      <c r="C604" s="1162"/>
      <c r="D604" s="1238"/>
      <c r="E604" s="1238"/>
      <c r="F604" s="1238"/>
      <c r="G604" s="1239"/>
      <c r="H604" s="1162"/>
      <c r="I604" s="1162"/>
      <c r="J604" s="1162"/>
    </row>
    <row r="605" spans="1:10" ht="17.25" customHeight="1">
      <c r="A605" s="1240"/>
      <c r="B605" s="1162"/>
      <c r="C605" s="1162"/>
      <c r="D605" s="1238"/>
      <c r="E605" s="1238"/>
      <c r="F605" s="1238"/>
      <c r="G605" s="1239"/>
      <c r="H605" s="1162"/>
      <c r="I605" s="1162"/>
      <c r="J605" s="1162"/>
    </row>
    <row r="606" spans="1:10" ht="17.25" customHeight="1">
      <c r="A606" s="1240"/>
      <c r="B606" s="1162"/>
      <c r="C606" s="1162"/>
      <c r="D606" s="1238"/>
      <c r="E606" s="1238"/>
      <c r="F606" s="1238"/>
      <c r="G606" s="1239"/>
      <c r="H606" s="1162"/>
      <c r="I606" s="1162"/>
      <c r="J606" s="1162"/>
    </row>
    <row r="607" spans="1:10" ht="17.25" customHeight="1">
      <c r="A607" s="1240"/>
      <c r="B607" s="1162"/>
      <c r="C607" s="1162"/>
      <c r="D607" s="1238"/>
      <c r="E607" s="1238"/>
      <c r="F607" s="1238"/>
      <c r="G607" s="1239"/>
      <c r="H607" s="1162"/>
      <c r="I607" s="1162"/>
      <c r="J607" s="1162"/>
    </row>
    <row r="608" spans="1:10" ht="17.25" customHeight="1">
      <c r="A608" s="1240"/>
      <c r="B608" s="1162"/>
      <c r="C608" s="1162"/>
      <c r="D608" s="1238"/>
      <c r="E608" s="1238"/>
      <c r="F608" s="1238"/>
      <c r="G608" s="1239"/>
      <c r="H608" s="1162"/>
      <c r="I608" s="1162"/>
      <c r="J608" s="1162"/>
    </row>
    <row r="609" spans="1:10" ht="17.25" customHeight="1">
      <c r="A609" s="1240"/>
      <c r="B609" s="1162"/>
      <c r="C609" s="1162"/>
      <c r="D609" s="1238"/>
      <c r="E609" s="1238"/>
      <c r="F609" s="1238"/>
      <c r="G609" s="1239"/>
      <c r="H609" s="1162"/>
      <c r="I609" s="1162"/>
      <c r="J609" s="1162"/>
    </row>
    <row r="610" spans="1:10" ht="17.25" customHeight="1">
      <c r="A610" s="1240"/>
      <c r="B610" s="1162"/>
      <c r="C610" s="1162"/>
      <c r="D610" s="1238"/>
      <c r="E610" s="1238"/>
      <c r="F610" s="1238"/>
      <c r="G610" s="1239"/>
      <c r="H610" s="1162"/>
      <c r="I610" s="1162"/>
      <c r="J610" s="1162"/>
    </row>
    <row r="611" spans="1:10" ht="17.25" customHeight="1">
      <c r="A611" s="1240"/>
      <c r="B611" s="1162"/>
      <c r="C611" s="1162"/>
      <c r="D611" s="1238"/>
      <c r="E611" s="1238"/>
      <c r="F611" s="1238"/>
      <c r="G611" s="1239"/>
      <c r="H611" s="1162"/>
      <c r="I611" s="1162"/>
      <c r="J611" s="1162"/>
    </row>
    <row r="612" spans="1:10" ht="17.25" customHeight="1">
      <c r="A612" s="1240"/>
      <c r="B612" s="1162"/>
      <c r="C612" s="1162"/>
      <c r="D612" s="1238"/>
      <c r="E612" s="1238"/>
      <c r="F612" s="1238"/>
      <c r="G612" s="1239"/>
      <c r="H612" s="1162"/>
      <c r="I612" s="1162"/>
      <c r="J612" s="1162"/>
    </row>
    <row r="613" spans="1:10" ht="17.25" customHeight="1">
      <c r="A613" s="1240"/>
      <c r="B613" s="1162"/>
      <c r="C613" s="1162"/>
      <c r="D613" s="1238"/>
      <c r="E613" s="1238"/>
      <c r="F613" s="1238"/>
      <c r="G613" s="1239"/>
      <c r="H613" s="1162"/>
      <c r="I613" s="1162"/>
      <c r="J613" s="1162"/>
    </row>
    <row r="614" spans="1:10" ht="17.25" customHeight="1">
      <c r="A614" s="1240"/>
      <c r="B614" s="1162"/>
      <c r="C614" s="1162"/>
      <c r="D614" s="1238"/>
      <c r="E614" s="1238"/>
      <c r="F614" s="1238"/>
      <c r="G614" s="1239"/>
      <c r="H614" s="1162"/>
      <c r="I614" s="1162"/>
      <c r="J614" s="1162"/>
    </row>
    <row r="615" spans="1:10" ht="17.25" customHeight="1">
      <c r="A615" s="1240"/>
      <c r="B615" s="1162"/>
      <c r="C615" s="1162"/>
      <c r="D615" s="1238"/>
      <c r="E615" s="1238"/>
      <c r="F615" s="1238"/>
      <c r="G615" s="1239"/>
      <c r="H615" s="1162"/>
      <c r="I615" s="1162"/>
      <c r="J615" s="1162"/>
    </row>
    <row r="616" spans="1:10" ht="17.25" customHeight="1">
      <c r="A616" s="1240"/>
      <c r="B616" s="1162"/>
      <c r="C616" s="1162"/>
      <c r="D616" s="1238"/>
      <c r="E616" s="1238"/>
      <c r="F616" s="1238"/>
      <c r="G616" s="1239"/>
      <c r="H616" s="1162"/>
      <c r="I616" s="1162"/>
      <c r="J616" s="1162"/>
    </row>
    <row r="617" spans="1:10" ht="17.25" customHeight="1">
      <c r="A617" s="1240"/>
      <c r="B617" s="1162"/>
      <c r="C617" s="1162"/>
      <c r="D617" s="1238"/>
      <c r="E617" s="1238"/>
      <c r="F617" s="1238"/>
      <c r="G617" s="1239"/>
      <c r="H617" s="1162"/>
      <c r="I617" s="1162"/>
      <c r="J617" s="1162"/>
    </row>
    <row r="618" spans="1:10" ht="17.25" customHeight="1">
      <c r="A618" s="1240"/>
      <c r="B618" s="1162"/>
      <c r="C618" s="1162"/>
      <c r="D618" s="1238"/>
      <c r="E618" s="1238"/>
      <c r="F618" s="1238"/>
      <c r="G618" s="1239"/>
      <c r="H618" s="1162"/>
      <c r="I618" s="1162"/>
      <c r="J618" s="1162"/>
    </row>
    <row r="619" spans="1:10" ht="17.25" customHeight="1">
      <c r="A619" s="1240"/>
      <c r="B619" s="1162"/>
      <c r="C619" s="1162"/>
      <c r="D619" s="1238"/>
      <c r="E619" s="1238"/>
      <c r="F619" s="1238"/>
      <c r="G619" s="1239"/>
      <c r="H619" s="1162"/>
      <c r="I619" s="1162"/>
      <c r="J619" s="1162"/>
    </row>
    <row r="620" spans="1:10" ht="17.25" customHeight="1">
      <c r="A620" s="1240"/>
      <c r="B620" s="1162"/>
      <c r="C620" s="1162"/>
      <c r="D620" s="1238"/>
      <c r="E620" s="1238"/>
      <c r="F620" s="1238"/>
      <c r="G620" s="1239"/>
      <c r="H620" s="1162"/>
      <c r="I620" s="1162"/>
      <c r="J620" s="1162"/>
    </row>
    <row r="621" spans="1:10" ht="17.25" customHeight="1">
      <c r="A621" s="1240"/>
      <c r="B621" s="1162"/>
      <c r="C621" s="1162"/>
      <c r="D621" s="1238"/>
      <c r="E621" s="1238"/>
      <c r="F621" s="1238"/>
      <c r="G621" s="1239"/>
      <c r="H621" s="1162"/>
      <c r="I621" s="1162"/>
      <c r="J621" s="1162"/>
    </row>
    <row r="622" spans="1:10" ht="17.25" customHeight="1">
      <c r="A622" s="1240"/>
      <c r="B622" s="1162"/>
      <c r="C622" s="1162"/>
      <c r="D622" s="1238"/>
      <c r="E622" s="1238"/>
      <c r="F622" s="1238"/>
      <c r="G622" s="1239"/>
      <c r="H622" s="1162"/>
      <c r="I622" s="1162"/>
      <c r="J622" s="1162"/>
    </row>
    <row r="623" spans="1:10" ht="17.25" customHeight="1">
      <c r="A623" s="1240"/>
      <c r="B623" s="1162"/>
      <c r="C623" s="1162"/>
      <c r="D623" s="1238"/>
      <c r="E623" s="1238"/>
      <c r="F623" s="1238"/>
      <c r="G623" s="1239"/>
      <c r="H623" s="1162"/>
      <c r="I623" s="1162"/>
      <c r="J623" s="1162"/>
    </row>
    <row r="624" spans="1:10" ht="17.25" customHeight="1">
      <c r="A624" s="1240"/>
      <c r="B624" s="1162"/>
      <c r="C624" s="1162"/>
      <c r="D624" s="1238"/>
      <c r="E624" s="1238"/>
      <c r="F624" s="1238"/>
      <c r="G624" s="1239"/>
      <c r="H624" s="1162"/>
      <c r="I624" s="1162"/>
      <c r="J624" s="1162"/>
    </row>
    <row r="625" spans="1:10" ht="17.25" customHeight="1">
      <c r="A625" s="1240"/>
      <c r="B625" s="1162"/>
      <c r="C625" s="1162"/>
      <c r="D625" s="1238"/>
      <c r="E625" s="1238"/>
      <c r="F625" s="1238"/>
      <c r="G625" s="1239"/>
      <c r="H625" s="1162"/>
      <c r="I625" s="1162"/>
      <c r="J625" s="1162"/>
    </row>
    <row r="626" spans="1:10" ht="17.25" customHeight="1">
      <c r="A626" s="1240"/>
      <c r="B626" s="1162"/>
      <c r="C626" s="1162"/>
      <c r="D626" s="1238"/>
      <c r="E626" s="1238"/>
      <c r="F626" s="1238"/>
      <c r="G626" s="1239"/>
      <c r="H626" s="1162"/>
      <c r="I626" s="1162"/>
      <c r="J626" s="1162"/>
    </row>
    <row r="627" spans="1:10" ht="17.25" customHeight="1">
      <c r="A627" s="1240"/>
      <c r="B627" s="1162"/>
      <c r="C627" s="1162"/>
      <c r="D627" s="1238"/>
      <c r="E627" s="1238"/>
      <c r="F627" s="1238"/>
      <c r="G627" s="1239"/>
      <c r="H627" s="1162"/>
      <c r="I627" s="1162"/>
      <c r="J627" s="1162"/>
    </row>
    <row r="628" spans="1:10" ht="17.25" customHeight="1">
      <c r="A628" s="1240"/>
      <c r="B628" s="1162"/>
      <c r="C628" s="1162"/>
      <c r="D628" s="1238"/>
      <c r="E628" s="1238"/>
      <c r="F628" s="1238"/>
      <c r="G628" s="1239"/>
      <c r="H628" s="1162"/>
      <c r="I628" s="1162"/>
      <c r="J628" s="1162"/>
    </row>
    <row r="629" spans="1:10" ht="17.25" customHeight="1">
      <c r="A629" s="1240"/>
      <c r="B629" s="1162"/>
      <c r="C629" s="1162"/>
      <c r="D629" s="1238"/>
      <c r="E629" s="1238"/>
      <c r="F629" s="1238"/>
      <c r="G629" s="1239"/>
      <c r="H629" s="1162"/>
      <c r="I629" s="1162"/>
      <c r="J629" s="1162"/>
    </row>
    <row r="630" spans="1:10" ht="17.25" customHeight="1">
      <c r="A630" s="1240"/>
      <c r="B630" s="1162"/>
      <c r="C630" s="1162"/>
      <c r="D630" s="1238"/>
      <c r="E630" s="1238"/>
      <c r="F630" s="1238"/>
      <c r="G630" s="1239"/>
      <c r="H630" s="1162"/>
      <c r="I630" s="1162"/>
      <c r="J630" s="1162"/>
    </row>
    <row r="631" spans="1:10" ht="17.25" customHeight="1">
      <c r="A631" s="1240"/>
      <c r="B631" s="1162"/>
      <c r="C631" s="1162"/>
      <c r="D631" s="1238"/>
      <c r="E631" s="1238"/>
      <c r="F631" s="1238"/>
      <c r="G631" s="1239"/>
      <c r="H631" s="1162"/>
      <c r="I631" s="1162"/>
      <c r="J631" s="1162"/>
    </row>
    <row r="632" spans="1:10" ht="17.25" customHeight="1">
      <c r="A632" s="1240"/>
      <c r="B632" s="1162"/>
      <c r="C632" s="1162"/>
      <c r="D632" s="1238"/>
      <c r="E632" s="1238"/>
      <c r="F632" s="1238"/>
      <c r="G632" s="1239"/>
      <c r="H632" s="1162"/>
      <c r="I632" s="1162"/>
      <c r="J632" s="1162"/>
    </row>
    <row r="633" spans="1:10" ht="17.25" customHeight="1">
      <c r="A633" s="1240"/>
      <c r="B633" s="1162"/>
      <c r="C633" s="1162"/>
      <c r="D633" s="1238"/>
      <c r="E633" s="1238"/>
      <c r="F633" s="1238"/>
      <c r="G633" s="1239"/>
      <c r="H633" s="1162"/>
      <c r="I633" s="1162"/>
      <c r="J633" s="1162"/>
    </row>
    <row r="634" spans="1:10" ht="17.25" customHeight="1">
      <c r="A634" s="1240"/>
      <c r="B634" s="1162"/>
      <c r="C634" s="1162"/>
      <c r="D634" s="1238"/>
      <c r="E634" s="1238"/>
      <c r="F634" s="1238"/>
      <c r="G634" s="1239"/>
      <c r="H634" s="1162"/>
      <c r="I634" s="1162"/>
      <c r="J634" s="1162"/>
    </row>
    <row r="635" spans="1:10" ht="17.25" customHeight="1">
      <c r="A635" s="1240"/>
      <c r="B635" s="1162"/>
      <c r="C635" s="1162"/>
      <c r="D635" s="1238"/>
      <c r="E635" s="1238"/>
      <c r="F635" s="1238"/>
      <c r="G635" s="1239"/>
      <c r="H635" s="1162"/>
      <c r="I635" s="1162"/>
      <c r="J635" s="1162"/>
    </row>
    <row r="636" spans="1:10" ht="17.25" customHeight="1">
      <c r="A636" s="1240"/>
      <c r="B636" s="1162"/>
      <c r="C636" s="1162"/>
      <c r="D636" s="1238"/>
      <c r="E636" s="1238"/>
      <c r="F636" s="1238"/>
      <c r="G636" s="1239"/>
      <c r="H636" s="1162"/>
      <c r="I636" s="1162"/>
      <c r="J636" s="1162"/>
    </row>
    <row r="637" spans="1:10" ht="17.25" customHeight="1">
      <c r="A637" s="1240"/>
      <c r="B637" s="1162"/>
      <c r="C637" s="1162"/>
      <c r="D637" s="1238"/>
      <c r="E637" s="1238"/>
      <c r="F637" s="1238"/>
      <c r="G637" s="1239"/>
      <c r="H637" s="1162"/>
      <c r="I637" s="1162"/>
      <c r="J637" s="1162"/>
    </row>
    <row r="638" spans="1:10" ht="17.25" customHeight="1">
      <c r="A638" s="1240"/>
      <c r="B638" s="1162"/>
      <c r="C638" s="1162"/>
      <c r="D638" s="1238"/>
      <c r="E638" s="1238"/>
      <c r="F638" s="1238"/>
      <c r="G638" s="1239"/>
      <c r="H638" s="1162"/>
      <c r="I638" s="1162"/>
      <c r="J638" s="1162"/>
    </row>
    <row r="639" spans="1:10" ht="17.25" customHeight="1">
      <c r="A639" s="1240"/>
      <c r="B639" s="1162"/>
      <c r="C639" s="1162"/>
      <c r="D639" s="1238"/>
      <c r="E639" s="1238"/>
      <c r="F639" s="1238"/>
      <c r="G639" s="1239"/>
      <c r="H639" s="1162"/>
      <c r="I639" s="1162"/>
      <c r="J639" s="1162"/>
    </row>
    <row r="640" spans="1:10" ht="17.25" customHeight="1">
      <c r="A640" s="1240"/>
      <c r="B640" s="1162"/>
      <c r="C640" s="1162"/>
      <c r="D640" s="1238"/>
      <c r="E640" s="1238"/>
      <c r="F640" s="1238"/>
      <c r="G640" s="1239"/>
      <c r="H640" s="1162"/>
      <c r="I640" s="1162"/>
      <c r="J640" s="1162"/>
    </row>
    <row r="641" spans="1:10" ht="17.25" customHeight="1">
      <c r="A641" s="1240"/>
      <c r="B641" s="1162"/>
      <c r="C641" s="1162"/>
      <c r="D641" s="1238"/>
      <c r="E641" s="1238"/>
      <c r="F641" s="1238"/>
      <c r="G641" s="1239"/>
      <c r="H641" s="1162"/>
      <c r="I641" s="1162"/>
      <c r="J641" s="1162"/>
    </row>
    <row r="642" spans="1:10" ht="17.25" customHeight="1">
      <c r="A642" s="1240"/>
      <c r="B642" s="1162"/>
      <c r="C642" s="1162"/>
      <c r="D642" s="1238"/>
      <c r="E642" s="1238"/>
      <c r="F642" s="1238"/>
      <c r="G642" s="1239"/>
      <c r="H642" s="1162"/>
      <c r="I642" s="1162"/>
      <c r="J642" s="1162"/>
    </row>
    <row r="643" spans="1:10" ht="17.25" customHeight="1">
      <c r="A643" s="1240"/>
      <c r="B643" s="1162"/>
      <c r="C643" s="1162"/>
      <c r="D643" s="1238"/>
      <c r="E643" s="1238"/>
      <c r="F643" s="1238"/>
      <c r="G643" s="1239"/>
      <c r="H643" s="1162"/>
      <c r="I643" s="1162"/>
      <c r="J643" s="1162"/>
    </row>
    <row r="644" spans="1:10" ht="17.25" customHeight="1">
      <c r="A644" s="1240"/>
      <c r="B644" s="1162"/>
      <c r="C644" s="1162"/>
      <c r="D644" s="1238"/>
      <c r="E644" s="1238"/>
      <c r="F644" s="1238"/>
      <c r="G644" s="1239"/>
      <c r="H644" s="1162"/>
      <c r="I644" s="1162"/>
      <c r="J644" s="1162"/>
    </row>
    <row r="645" spans="1:10" ht="17.25" customHeight="1">
      <c r="A645" s="1240"/>
      <c r="B645" s="1162"/>
      <c r="C645" s="1162"/>
      <c r="D645" s="1238"/>
      <c r="E645" s="1238"/>
      <c r="F645" s="1238"/>
      <c r="G645" s="1239"/>
      <c r="H645" s="1162"/>
      <c r="I645" s="1162"/>
      <c r="J645" s="1162"/>
    </row>
    <row r="646" spans="1:10" ht="17.25" customHeight="1">
      <c r="A646" s="1240"/>
      <c r="B646" s="1162"/>
      <c r="C646" s="1162"/>
      <c r="D646" s="1238"/>
      <c r="E646" s="1238"/>
      <c r="F646" s="1238"/>
      <c r="G646" s="1239"/>
      <c r="H646" s="1162"/>
      <c r="I646" s="1162"/>
      <c r="J646" s="1162"/>
    </row>
    <row r="647" spans="1:10" ht="17.25" customHeight="1">
      <c r="A647" s="1240"/>
      <c r="B647" s="1162"/>
      <c r="C647" s="1162"/>
      <c r="D647" s="1238"/>
      <c r="E647" s="1238"/>
      <c r="F647" s="1238"/>
      <c r="G647" s="1239"/>
      <c r="H647" s="1162"/>
      <c r="I647" s="1162"/>
      <c r="J647" s="1162"/>
    </row>
    <row r="648" spans="1:10" ht="17.25" customHeight="1">
      <c r="A648" s="1240"/>
      <c r="B648" s="1162"/>
      <c r="C648" s="1162"/>
      <c r="D648" s="1238"/>
      <c r="E648" s="1238"/>
      <c r="F648" s="1238"/>
      <c r="G648" s="1239"/>
      <c r="H648" s="1162"/>
      <c r="I648" s="1162"/>
      <c r="J648" s="1162"/>
    </row>
    <row r="649" spans="1:10" ht="17.25" customHeight="1">
      <c r="A649" s="1240"/>
      <c r="B649" s="1162"/>
      <c r="C649" s="1162"/>
      <c r="D649" s="1238"/>
      <c r="E649" s="1238"/>
      <c r="F649" s="1238"/>
      <c r="G649" s="1239"/>
      <c r="H649" s="1162"/>
      <c r="I649" s="1162"/>
      <c r="J649" s="1162"/>
    </row>
    <row r="650" spans="1:10" ht="17.25" customHeight="1">
      <c r="A650" s="1240"/>
      <c r="B650" s="1162"/>
      <c r="C650" s="1162"/>
      <c r="D650" s="1238"/>
      <c r="E650" s="1238"/>
      <c r="F650" s="1238"/>
      <c r="G650" s="1239"/>
      <c r="H650" s="1162"/>
      <c r="I650" s="1162"/>
      <c r="J650" s="1162"/>
    </row>
    <row r="651" spans="1:10" ht="17.25" customHeight="1">
      <c r="A651" s="1240"/>
      <c r="B651" s="1162"/>
      <c r="C651" s="1162"/>
      <c r="D651" s="1238"/>
      <c r="E651" s="1238"/>
      <c r="F651" s="1238"/>
      <c r="G651" s="1239"/>
      <c r="H651" s="1162"/>
      <c r="I651" s="1162"/>
      <c r="J651" s="1162"/>
    </row>
    <row r="652" spans="1:10" ht="17.25" customHeight="1">
      <c r="A652" s="1240"/>
      <c r="B652" s="1162"/>
      <c r="C652" s="1162"/>
      <c r="D652" s="1238"/>
      <c r="E652" s="1238"/>
      <c r="F652" s="1238"/>
      <c r="G652" s="1239"/>
      <c r="H652" s="1162"/>
      <c r="I652" s="1162"/>
      <c r="J652" s="1162"/>
    </row>
    <row r="653" spans="1:10" ht="17.25" customHeight="1">
      <c r="A653" s="1240"/>
      <c r="B653" s="1162"/>
      <c r="C653" s="1162"/>
      <c r="D653" s="1238"/>
      <c r="E653" s="1238"/>
      <c r="F653" s="1238"/>
      <c r="G653" s="1239"/>
      <c r="H653" s="1162"/>
      <c r="I653" s="1162"/>
      <c r="J653" s="1162"/>
    </row>
    <row r="654" spans="1:10" ht="17.25" customHeight="1">
      <c r="A654" s="1240"/>
      <c r="B654" s="1162"/>
      <c r="C654" s="1162"/>
      <c r="D654" s="1238"/>
      <c r="E654" s="1238"/>
      <c r="F654" s="1238"/>
      <c r="G654" s="1239"/>
      <c r="H654" s="1162"/>
      <c r="I654" s="1162"/>
      <c r="J654" s="1162"/>
    </row>
    <row r="655" spans="1:10" ht="17.25" customHeight="1">
      <c r="A655" s="1240"/>
      <c r="B655" s="1162"/>
      <c r="C655" s="1162"/>
      <c r="D655" s="1238"/>
      <c r="E655" s="1238"/>
      <c r="F655" s="1238"/>
      <c r="G655" s="1239"/>
      <c r="H655" s="1162"/>
      <c r="I655" s="1162"/>
      <c r="J655" s="1162"/>
    </row>
    <row r="656" spans="1:10" ht="17.25" customHeight="1">
      <c r="A656" s="1240"/>
      <c r="B656" s="1162"/>
      <c r="C656" s="1162"/>
      <c r="D656" s="1238"/>
      <c r="E656" s="1238"/>
      <c r="F656" s="1238"/>
      <c r="G656" s="1239"/>
      <c r="H656" s="1162"/>
      <c r="I656" s="1162"/>
      <c r="J656" s="1162"/>
    </row>
    <row r="657" spans="1:10" ht="17.25" customHeight="1">
      <c r="A657" s="1240"/>
      <c r="B657" s="1162"/>
      <c r="C657" s="1162"/>
      <c r="D657" s="1238"/>
      <c r="E657" s="1238"/>
      <c r="F657" s="1238"/>
      <c r="G657" s="1239"/>
      <c r="H657" s="1162"/>
      <c r="I657" s="1162"/>
      <c r="J657" s="1162"/>
    </row>
    <row r="658" spans="1:10" ht="17.25" customHeight="1">
      <c r="A658" s="1240"/>
      <c r="B658" s="1162"/>
      <c r="C658" s="1162"/>
      <c r="D658" s="1238"/>
      <c r="E658" s="1238"/>
      <c r="F658" s="1238"/>
      <c r="G658" s="1239"/>
      <c r="H658" s="1162"/>
      <c r="I658" s="1162"/>
      <c r="J658" s="1162"/>
    </row>
    <row r="659" spans="1:10" ht="17.25" customHeight="1">
      <c r="A659" s="1240"/>
      <c r="B659" s="1162"/>
      <c r="C659" s="1162"/>
      <c r="D659" s="1238"/>
      <c r="E659" s="1238"/>
      <c r="F659" s="1238"/>
      <c r="G659" s="1239"/>
      <c r="H659" s="1162"/>
      <c r="I659" s="1162"/>
      <c r="J659" s="1162"/>
    </row>
    <row r="660" spans="1:10" ht="17.25" customHeight="1">
      <c r="A660" s="1240"/>
      <c r="B660" s="1162"/>
      <c r="C660" s="1162"/>
      <c r="D660" s="1238"/>
      <c r="E660" s="1238"/>
      <c r="F660" s="1238"/>
      <c r="G660" s="1239"/>
      <c r="H660" s="1162"/>
      <c r="I660" s="1162"/>
      <c r="J660" s="1162"/>
    </row>
    <row r="661" spans="1:10" ht="17.25" customHeight="1">
      <c r="A661" s="1240"/>
      <c r="B661" s="1162"/>
      <c r="C661" s="1162"/>
      <c r="D661" s="1238"/>
      <c r="E661" s="1238"/>
      <c r="F661" s="1238"/>
      <c r="G661" s="1239"/>
      <c r="H661" s="1162"/>
      <c r="I661" s="1162"/>
      <c r="J661" s="1162"/>
    </row>
    <row r="662" spans="1:10" ht="17.25" customHeight="1">
      <c r="A662" s="1240"/>
      <c r="B662" s="1162"/>
      <c r="C662" s="1162"/>
      <c r="D662" s="1238"/>
      <c r="E662" s="1238"/>
      <c r="F662" s="1238"/>
      <c r="G662" s="1239"/>
      <c r="H662" s="1162"/>
      <c r="I662" s="1162"/>
      <c r="J662" s="1162"/>
    </row>
    <row r="663" spans="1:10" ht="17.25" customHeight="1">
      <c r="A663" s="1240"/>
      <c r="B663" s="1162"/>
      <c r="C663" s="1162"/>
      <c r="D663" s="1238"/>
      <c r="E663" s="1238"/>
      <c r="F663" s="1238"/>
      <c r="G663" s="1239"/>
      <c r="H663" s="1162"/>
      <c r="I663" s="1162"/>
      <c r="J663" s="1162"/>
    </row>
    <row r="664" spans="1:10" ht="17.25" customHeight="1">
      <c r="A664" s="1240"/>
      <c r="B664" s="1162"/>
      <c r="C664" s="1162"/>
      <c r="D664" s="1238"/>
      <c r="E664" s="1238"/>
      <c r="F664" s="1238"/>
      <c r="G664" s="1239"/>
      <c r="H664" s="1162"/>
      <c r="I664" s="1162"/>
      <c r="J664" s="1162"/>
    </row>
    <row r="665" spans="1:10" ht="17.25" customHeight="1">
      <c r="A665" s="1240"/>
      <c r="B665" s="1162"/>
      <c r="C665" s="1162"/>
      <c r="D665" s="1238"/>
      <c r="E665" s="1238"/>
      <c r="F665" s="1238"/>
      <c r="G665" s="1239"/>
      <c r="H665" s="1162"/>
      <c r="I665" s="1162"/>
      <c r="J665" s="1162"/>
    </row>
    <row r="666" spans="1:10" ht="17.25" customHeight="1">
      <c r="A666" s="1240"/>
      <c r="B666" s="1162"/>
      <c r="C666" s="1162"/>
      <c r="D666" s="1238"/>
      <c r="E666" s="1238"/>
      <c r="F666" s="1238"/>
      <c r="G666" s="1239"/>
      <c r="H666" s="1162"/>
      <c r="I666" s="1162"/>
      <c r="J666" s="1162"/>
    </row>
    <row r="667" spans="1:10" ht="17.25" customHeight="1">
      <c r="A667" s="1240"/>
      <c r="B667" s="1162"/>
      <c r="C667" s="1162"/>
      <c r="D667" s="1238"/>
      <c r="E667" s="1238"/>
      <c r="F667" s="1238"/>
      <c r="G667" s="1239"/>
      <c r="H667" s="1162"/>
      <c r="I667" s="1162"/>
      <c r="J667" s="1162"/>
    </row>
    <row r="668" spans="1:10" ht="17.25" customHeight="1">
      <c r="A668" s="1240"/>
      <c r="B668" s="1162"/>
      <c r="C668" s="1162"/>
      <c r="D668" s="1238"/>
      <c r="E668" s="1238"/>
      <c r="F668" s="1238"/>
      <c r="G668" s="1239"/>
      <c r="H668" s="1162"/>
      <c r="I668" s="1162"/>
      <c r="J668" s="1162"/>
    </row>
    <row r="669" spans="1:10" ht="17.25" customHeight="1">
      <c r="A669" s="1240"/>
      <c r="B669" s="1162"/>
      <c r="C669" s="1162"/>
      <c r="D669" s="1238"/>
      <c r="E669" s="1238"/>
      <c r="F669" s="1238"/>
      <c r="G669" s="1239"/>
      <c r="H669" s="1162"/>
      <c r="I669" s="1162"/>
      <c r="J669" s="1162"/>
    </row>
    <row r="670" spans="1:10" ht="17.25" customHeight="1">
      <c r="A670" s="1240"/>
      <c r="B670" s="1162"/>
      <c r="C670" s="1162"/>
      <c r="D670" s="1238"/>
      <c r="E670" s="1238"/>
      <c r="F670" s="1238"/>
      <c r="G670" s="1239"/>
      <c r="H670" s="1162"/>
      <c r="I670" s="1162"/>
      <c r="J670" s="1162"/>
    </row>
    <row r="671" spans="1:10" ht="17.25" customHeight="1">
      <c r="A671" s="1240"/>
      <c r="B671" s="1162"/>
      <c r="C671" s="1162"/>
      <c r="D671" s="1238"/>
      <c r="E671" s="1238"/>
      <c r="F671" s="1238"/>
      <c r="G671" s="1239"/>
      <c r="H671" s="1162"/>
      <c r="I671" s="1162"/>
      <c r="J671" s="1162"/>
    </row>
    <row r="672" spans="1:10" ht="17.25" customHeight="1">
      <c r="A672" s="1240"/>
      <c r="B672" s="1162"/>
      <c r="C672" s="1162"/>
      <c r="D672" s="1238"/>
      <c r="E672" s="1238"/>
      <c r="F672" s="1238"/>
      <c r="G672" s="1239"/>
      <c r="H672" s="1162"/>
      <c r="I672" s="1162"/>
      <c r="J672" s="1162"/>
    </row>
    <row r="673" spans="1:10" ht="17.25" customHeight="1">
      <c r="A673" s="1240"/>
      <c r="B673" s="1162"/>
      <c r="C673" s="1162"/>
      <c r="D673" s="1238"/>
      <c r="E673" s="1238"/>
      <c r="F673" s="1238"/>
      <c r="G673" s="1239"/>
      <c r="H673" s="1162"/>
      <c r="I673" s="1162"/>
      <c r="J673" s="1162"/>
    </row>
    <row r="674" spans="1:10" ht="17.25" customHeight="1">
      <c r="A674" s="1240"/>
      <c r="B674" s="1162"/>
      <c r="C674" s="1162"/>
      <c r="D674" s="1238"/>
      <c r="E674" s="1238"/>
      <c r="F674" s="1238"/>
      <c r="G674" s="1239"/>
      <c r="H674" s="1162"/>
      <c r="I674" s="1162"/>
      <c r="J674" s="1162"/>
    </row>
    <row r="675" spans="1:10" ht="17.25" customHeight="1">
      <c r="A675" s="1240"/>
      <c r="B675" s="1162"/>
      <c r="C675" s="1162"/>
      <c r="D675" s="1238"/>
      <c r="E675" s="1238"/>
      <c r="F675" s="1238"/>
      <c r="G675" s="1239"/>
      <c r="H675" s="1162"/>
      <c r="I675" s="1162"/>
      <c r="J675" s="1162"/>
    </row>
    <row r="676" spans="1:10" ht="17.25" customHeight="1">
      <c r="A676" s="1240"/>
      <c r="B676" s="1162"/>
      <c r="C676" s="1162"/>
      <c r="D676" s="1238"/>
      <c r="E676" s="1238"/>
      <c r="F676" s="1238"/>
      <c r="G676" s="1239"/>
      <c r="H676" s="1162"/>
      <c r="I676" s="1162"/>
      <c r="J676" s="1162"/>
    </row>
    <row r="677" spans="1:10" ht="17.25" customHeight="1">
      <c r="A677" s="1240"/>
      <c r="B677" s="1162"/>
      <c r="C677" s="1162"/>
      <c r="D677" s="1238"/>
      <c r="E677" s="1238"/>
      <c r="F677" s="1238"/>
      <c r="G677" s="1239"/>
      <c r="H677" s="1162"/>
      <c r="I677" s="1162"/>
      <c r="J677" s="1162"/>
    </row>
    <row r="678" spans="1:10" ht="17.25" customHeight="1">
      <c r="A678" s="1240"/>
      <c r="B678" s="1162"/>
      <c r="C678" s="1162"/>
      <c r="D678" s="1238"/>
      <c r="E678" s="1238"/>
      <c r="F678" s="1238"/>
      <c r="G678" s="1239"/>
      <c r="H678" s="1162"/>
      <c r="I678" s="1162"/>
      <c r="J678" s="1162"/>
    </row>
    <row r="679" spans="1:10" ht="17.25" customHeight="1">
      <c r="A679" s="1240"/>
      <c r="B679" s="1162"/>
      <c r="C679" s="1162"/>
      <c r="D679" s="1238"/>
      <c r="E679" s="1238"/>
      <c r="F679" s="1238"/>
      <c r="G679" s="1239"/>
      <c r="H679" s="1162"/>
      <c r="I679" s="1162"/>
      <c r="J679" s="1162"/>
    </row>
    <row r="680" spans="1:10" ht="17.25" customHeight="1">
      <c r="A680" s="1240"/>
      <c r="B680" s="1162"/>
      <c r="C680" s="1162"/>
      <c r="D680" s="1238"/>
      <c r="E680" s="1238"/>
      <c r="F680" s="1238"/>
      <c r="G680" s="1239"/>
      <c r="H680" s="1162"/>
      <c r="I680" s="1162"/>
      <c r="J680" s="1162"/>
    </row>
    <row r="681" spans="1:10" ht="17.25" customHeight="1">
      <c r="A681" s="1240"/>
      <c r="B681" s="1162"/>
      <c r="C681" s="1162"/>
      <c r="D681" s="1238"/>
      <c r="E681" s="1238"/>
      <c r="F681" s="1238"/>
      <c r="G681" s="1239"/>
      <c r="H681" s="1162"/>
      <c r="I681" s="1162"/>
      <c r="J681" s="1162"/>
    </row>
    <row r="682" spans="1:10" ht="17.25" customHeight="1">
      <c r="A682" s="1240"/>
      <c r="B682" s="1162"/>
      <c r="C682" s="1162"/>
      <c r="D682" s="1238"/>
      <c r="E682" s="1238"/>
      <c r="F682" s="1238"/>
      <c r="G682" s="1239"/>
      <c r="H682" s="1162"/>
      <c r="I682" s="1162"/>
      <c r="J682" s="1162"/>
    </row>
    <row r="683" spans="1:10" ht="17.25" customHeight="1">
      <c r="A683" s="1240"/>
      <c r="B683" s="1162"/>
      <c r="C683" s="1162"/>
      <c r="D683" s="1238"/>
      <c r="E683" s="1238"/>
      <c r="F683" s="1238"/>
      <c r="G683" s="1239"/>
      <c r="H683" s="1162"/>
      <c r="I683" s="1162"/>
      <c r="J683" s="1162"/>
    </row>
    <row r="684" spans="1:10" ht="17.25" customHeight="1">
      <c r="A684" s="1240"/>
      <c r="B684" s="1162"/>
      <c r="C684" s="1162"/>
      <c r="D684" s="1238"/>
      <c r="E684" s="1238"/>
      <c r="F684" s="1238"/>
      <c r="G684" s="1239"/>
      <c r="H684" s="1162"/>
      <c r="I684" s="1162"/>
      <c r="J684" s="1162"/>
    </row>
    <row r="685" spans="1:10" ht="17.25" customHeight="1">
      <c r="A685" s="1240"/>
      <c r="B685" s="1162"/>
      <c r="C685" s="1162"/>
      <c r="D685" s="1238"/>
      <c r="E685" s="1238"/>
      <c r="F685" s="1238"/>
      <c r="G685" s="1239"/>
      <c r="H685" s="1162"/>
      <c r="I685" s="1162"/>
      <c r="J685" s="1162"/>
    </row>
    <row r="686" spans="1:10" ht="17.25" customHeight="1">
      <c r="A686" s="1240"/>
      <c r="B686" s="1162"/>
      <c r="C686" s="1162"/>
      <c r="D686" s="1238"/>
      <c r="E686" s="1238"/>
      <c r="F686" s="1238"/>
      <c r="G686" s="1239"/>
      <c r="H686" s="1162"/>
      <c r="I686" s="1162"/>
      <c r="J686" s="1162"/>
    </row>
    <row r="687" spans="1:10" ht="17.25" customHeight="1">
      <c r="A687" s="1240"/>
      <c r="B687" s="1162"/>
      <c r="C687" s="1162"/>
      <c r="D687" s="1238"/>
      <c r="E687" s="1238"/>
      <c r="F687" s="1238"/>
      <c r="G687" s="1239"/>
      <c r="H687" s="1162"/>
      <c r="I687" s="1162"/>
      <c r="J687" s="1162"/>
    </row>
    <row r="688" spans="1:10" ht="17.25" customHeight="1">
      <c r="A688" s="1240"/>
      <c r="B688" s="1162"/>
      <c r="C688" s="1162"/>
      <c r="D688" s="1238"/>
      <c r="E688" s="1238"/>
      <c r="F688" s="1238"/>
      <c r="G688" s="1239"/>
      <c r="H688" s="1162"/>
      <c r="I688" s="1162"/>
      <c r="J688" s="1162"/>
    </row>
    <row r="689" spans="1:10" ht="17.25" customHeight="1">
      <c r="A689" s="1240"/>
      <c r="B689" s="1162"/>
      <c r="C689" s="1162"/>
      <c r="D689" s="1238"/>
      <c r="E689" s="1238"/>
      <c r="F689" s="1238"/>
      <c r="G689" s="1239"/>
      <c r="H689" s="1162"/>
      <c r="I689" s="1162"/>
      <c r="J689" s="1162"/>
    </row>
    <row r="690" spans="1:10" ht="17.25" customHeight="1">
      <c r="A690" s="1240"/>
      <c r="B690" s="1162"/>
      <c r="C690" s="1162"/>
      <c r="D690" s="1238"/>
      <c r="E690" s="1238"/>
      <c r="F690" s="1238"/>
      <c r="G690" s="1239"/>
      <c r="H690" s="1162"/>
      <c r="I690" s="1162"/>
      <c r="J690" s="1162"/>
    </row>
    <row r="691" spans="1:10" ht="17.25" customHeight="1">
      <c r="A691" s="1240"/>
      <c r="B691" s="1162"/>
      <c r="C691" s="1162"/>
      <c r="D691" s="1238"/>
      <c r="E691" s="1238"/>
      <c r="F691" s="1238"/>
      <c r="G691" s="1239"/>
      <c r="H691" s="1162"/>
      <c r="I691" s="1162"/>
      <c r="J691" s="1162"/>
    </row>
    <row r="692" spans="1:10" ht="17.25" customHeight="1">
      <c r="A692" s="1240"/>
      <c r="B692" s="1162"/>
      <c r="C692" s="1162"/>
      <c r="D692" s="1238"/>
      <c r="E692" s="1238"/>
      <c r="F692" s="1238"/>
      <c r="G692" s="1239"/>
      <c r="H692" s="1162"/>
      <c r="I692" s="1162"/>
      <c r="J692" s="1162"/>
    </row>
    <row r="693" spans="1:10" ht="17.25" customHeight="1">
      <c r="A693" s="1240"/>
      <c r="B693" s="1162"/>
      <c r="C693" s="1162"/>
      <c r="D693" s="1238"/>
      <c r="E693" s="1238"/>
      <c r="F693" s="1238"/>
      <c r="G693" s="1239"/>
      <c r="H693" s="1162"/>
      <c r="I693" s="1162"/>
      <c r="J693" s="1162"/>
    </row>
    <row r="694" spans="1:10" ht="17.25" customHeight="1">
      <c r="A694" s="1240"/>
      <c r="B694" s="1162"/>
      <c r="C694" s="1162"/>
      <c r="D694" s="1238"/>
      <c r="E694" s="1238"/>
      <c r="F694" s="1238"/>
      <c r="G694" s="1239"/>
      <c r="H694" s="1162"/>
      <c r="I694" s="1162"/>
      <c r="J694" s="1162"/>
    </row>
    <row r="695" spans="1:10" ht="17.25" customHeight="1">
      <c r="A695" s="1240"/>
      <c r="B695" s="1162"/>
      <c r="C695" s="1162"/>
      <c r="D695" s="1238"/>
      <c r="E695" s="1238"/>
      <c r="F695" s="1238"/>
      <c r="G695" s="1239"/>
      <c r="H695" s="1162"/>
      <c r="I695" s="1162"/>
      <c r="J695" s="1162"/>
    </row>
    <row r="696" spans="1:10" ht="17.25" customHeight="1">
      <c r="A696" s="1240"/>
      <c r="B696" s="1162"/>
      <c r="C696" s="1162"/>
      <c r="D696" s="1238"/>
      <c r="E696" s="1238"/>
      <c r="F696" s="1238"/>
      <c r="G696" s="1239"/>
      <c r="H696" s="1162"/>
      <c r="I696" s="1162"/>
      <c r="J696" s="1162"/>
    </row>
    <row r="697" spans="1:10" ht="17.25" customHeight="1">
      <c r="A697" s="1240"/>
      <c r="B697" s="1162"/>
      <c r="C697" s="1162"/>
      <c r="D697" s="1238"/>
      <c r="E697" s="1238"/>
      <c r="F697" s="1238"/>
      <c r="G697" s="1239"/>
      <c r="H697" s="1162"/>
      <c r="I697" s="1162"/>
      <c r="J697" s="1162"/>
    </row>
    <row r="698" spans="1:10" ht="17.25" customHeight="1">
      <c r="A698" s="1240"/>
      <c r="B698" s="1162"/>
      <c r="C698" s="1162"/>
      <c r="D698" s="1238"/>
      <c r="E698" s="1238"/>
      <c r="F698" s="1238"/>
      <c r="G698" s="1239"/>
      <c r="H698" s="1162"/>
      <c r="I698" s="1162"/>
      <c r="J698" s="1162"/>
    </row>
    <row r="699" spans="1:10" ht="17.25" customHeight="1">
      <c r="A699" s="1240"/>
      <c r="B699" s="1162"/>
      <c r="C699" s="1162"/>
      <c r="D699" s="1238"/>
      <c r="E699" s="1238"/>
      <c r="F699" s="1238"/>
      <c r="G699" s="1239"/>
      <c r="H699" s="1162"/>
      <c r="I699" s="1162"/>
      <c r="J699" s="1162"/>
    </row>
    <row r="700" spans="1:10" ht="17.25" customHeight="1">
      <c r="A700" s="1240"/>
      <c r="B700" s="1162"/>
      <c r="C700" s="1162"/>
      <c r="D700" s="1238"/>
      <c r="E700" s="1238"/>
      <c r="F700" s="1238"/>
      <c r="G700" s="1239"/>
      <c r="H700" s="1162"/>
      <c r="I700" s="1162"/>
      <c r="J700" s="1162"/>
    </row>
    <row r="701" spans="1:10" ht="17.25" customHeight="1">
      <c r="A701" s="1240"/>
      <c r="B701" s="1162"/>
      <c r="C701" s="1162"/>
      <c r="D701" s="1238"/>
      <c r="E701" s="1238"/>
      <c r="F701" s="1238"/>
      <c r="G701" s="1239"/>
      <c r="H701" s="1162"/>
      <c r="I701" s="1162"/>
      <c r="J701" s="1162"/>
    </row>
    <row r="702" spans="1:10" ht="17.25" customHeight="1">
      <c r="A702" s="1240"/>
      <c r="B702" s="1162"/>
      <c r="C702" s="1162"/>
      <c r="D702" s="1238"/>
      <c r="E702" s="1238"/>
      <c r="F702" s="1238"/>
      <c r="G702" s="1239"/>
      <c r="H702" s="1162"/>
      <c r="I702" s="1162"/>
      <c r="J702" s="1162"/>
    </row>
    <row r="703" spans="1:10" ht="17.25" customHeight="1">
      <c r="A703" s="1240"/>
      <c r="B703" s="1162"/>
      <c r="C703" s="1162"/>
      <c r="D703" s="1238"/>
      <c r="E703" s="1238"/>
      <c r="F703" s="1238"/>
      <c r="G703" s="1239"/>
      <c r="H703" s="1162"/>
      <c r="I703" s="1162"/>
      <c r="J703" s="1162"/>
    </row>
    <row r="704" spans="1:10" ht="17.25" customHeight="1">
      <c r="A704" s="1240"/>
      <c r="B704" s="1162"/>
      <c r="C704" s="1162"/>
      <c r="D704" s="1238"/>
      <c r="E704" s="1238"/>
      <c r="F704" s="1238"/>
      <c r="G704" s="1239"/>
      <c r="H704" s="1162"/>
      <c r="I704" s="1162"/>
      <c r="J704" s="1162"/>
    </row>
    <row r="705" spans="1:10" ht="17.25" customHeight="1">
      <c r="A705" s="1240"/>
      <c r="B705" s="1162"/>
      <c r="C705" s="1162"/>
      <c r="D705" s="1238"/>
      <c r="E705" s="1238"/>
      <c r="F705" s="1238"/>
      <c r="G705" s="1239"/>
      <c r="H705" s="1162"/>
      <c r="I705" s="1162"/>
      <c r="J705" s="1162"/>
    </row>
    <row r="706" spans="1:10" ht="17.25" customHeight="1">
      <c r="A706" s="1240"/>
      <c r="B706" s="1162"/>
      <c r="C706" s="1162"/>
      <c r="D706" s="1238"/>
      <c r="E706" s="1238"/>
      <c r="F706" s="1238"/>
      <c r="G706" s="1239"/>
      <c r="H706" s="1162"/>
      <c r="I706" s="1162"/>
      <c r="J706" s="1162"/>
    </row>
    <row r="707" spans="1:10" ht="17.25" customHeight="1">
      <c r="A707" s="1240"/>
      <c r="B707" s="1162"/>
      <c r="C707" s="1162"/>
      <c r="D707" s="1238"/>
      <c r="E707" s="1238"/>
      <c r="F707" s="1238"/>
      <c r="G707" s="1239"/>
      <c r="H707" s="1162"/>
      <c r="I707" s="1162"/>
      <c r="J707" s="1162"/>
    </row>
    <row r="708" spans="1:10" ht="17.25" customHeight="1">
      <c r="A708" s="1240"/>
      <c r="B708" s="1162"/>
      <c r="C708" s="1162"/>
      <c r="D708" s="1238"/>
      <c r="E708" s="1238"/>
      <c r="F708" s="1238"/>
      <c r="G708" s="1239"/>
      <c r="H708" s="1162"/>
      <c r="I708" s="1162"/>
      <c r="J708" s="1162"/>
    </row>
    <row r="709" spans="1:10" ht="17.25" customHeight="1">
      <c r="A709" s="1240"/>
      <c r="B709" s="1162"/>
      <c r="C709" s="1162"/>
      <c r="D709" s="1238"/>
      <c r="E709" s="1238"/>
      <c r="F709" s="1238"/>
      <c r="G709" s="1239"/>
      <c r="H709" s="1162"/>
      <c r="I709" s="1162"/>
      <c r="J709" s="1162"/>
    </row>
    <row r="710" spans="1:10" ht="17.25" customHeight="1">
      <c r="A710" s="1240"/>
      <c r="B710" s="1162"/>
      <c r="C710" s="1162"/>
      <c r="D710" s="1238"/>
      <c r="E710" s="1238"/>
      <c r="F710" s="1238"/>
      <c r="G710" s="1239"/>
      <c r="H710" s="1162"/>
      <c r="I710" s="1162"/>
      <c r="J710" s="1162"/>
    </row>
    <row r="711" spans="1:10" ht="17.25" customHeight="1">
      <c r="A711" s="1240"/>
      <c r="B711" s="1162"/>
      <c r="C711" s="1162"/>
      <c r="D711" s="1238"/>
      <c r="E711" s="1238"/>
      <c r="F711" s="1238"/>
      <c r="G711" s="1239"/>
      <c r="H711" s="1162"/>
      <c r="I711" s="1162"/>
      <c r="J711" s="1162"/>
    </row>
    <row r="712" spans="1:10" ht="17.25" customHeight="1">
      <c r="A712" s="1240"/>
      <c r="B712" s="1162"/>
      <c r="C712" s="1162"/>
      <c r="D712" s="1238"/>
      <c r="E712" s="1238"/>
      <c r="F712" s="1238"/>
      <c r="G712" s="1239"/>
      <c r="H712" s="1162"/>
      <c r="I712" s="1162"/>
      <c r="J712" s="1162"/>
    </row>
    <row r="713" spans="1:10" ht="17.25" customHeight="1">
      <c r="A713" s="1240"/>
      <c r="B713" s="1162"/>
      <c r="C713" s="1162"/>
      <c r="D713" s="1238"/>
      <c r="E713" s="1238"/>
      <c r="F713" s="1238"/>
      <c r="G713" s="1239"/>
      <c r="H713" s="1162"/>
      <c r="I713" s="1162"/>
      <c r="J713" s="1162"/>
    </row>
    <row r="714" spans="1:10" ht="17.25" customHeight="1">
      <c r="A714" s="1240"/>
      <c r="B714" s="1162"/>
      <c r="C714" s="1162"/>
      <c r="D714" s="1238"/>
      <c r="E714" s="1238"/>
      <c r="F714" s="1238"/>
      <c r="G714" s="1239"/>
      <c r="H714" s="1162"/>
      <c r="I714" s="1162"/>
      <c r="J714" s="1162"/>
    </row>
    <row r="715" spans="1:10" ht="17.25" customHeight="1">
      <c r="A715" s="1240"/>
      <c r="B715" s="1162"/>
      <c r="C715" s="1162"/>
      <c r="D715" s="1238"/>
      <c r="E715" s="1238"/>
      <c r="F715" s="1238"/>
      <c r="G715" s="1239"/>
      <c r="H715" s="1162"/>
      <c r="I715" s="1162"/>
      <c r="J715" s="1162"/>
    </row>
    <row r="716" spans="1:10" ht="17.25" customHeight="1">
      <c r="A716" s="1240"/>
      <c r="B716" s="1162"/>
      <c r="C716" s="1162"/>
      <c r="D716" s="1238"/>
      <c r="E716" s="1238"/>
      <c r="F716" s="1238"/>
      <c r="G716" s="1239"/>
      <c r="H716" s="1162"/>
      <c r="I716" s="1162"/>
      <c r="J716" s="1162"/>
    </row>
    <row r="717" spans="1:10" ht="17.25" customHeight="1">
      <c r="A717" s="1240"/>
      <c r="B717" s="1162"/>
      <c r="C717" s="1162"/>
      <c r="D717" s="1238"/>
      <c r="E717" s="1238"/>
      <c r="F717" s="1238"/>
      <c r="G717" s="1239"/>
      <c r="H717" s="1162"/>
      <c r="I717" s="1162"/>
      <c r="J717" s="1162"/>
    </row>
    <row r="718" spans="1:10" ht="17.25" customHeight="1">
      <c r="A718" s="1240"/>
      <c r="B718" s="1162"/>
      <c r="C718" s="1162"/>
      <c r="D718" s="1238"/>
      <c r="E718" s="1238"/>
      <c r="F718" s="1238"/>
      <c r="G718" s="1239"/>
      <c r="H718" s="1162"/>
      <c r="I718" s="1162"/>
      <c r="J718" s="1162"/>
    </row>
    <row r="719" spans="1:10" ht="17.25" customHeight="1">
      <c r="A719" s="1240"/>
      <c r="B719" s="1162"/>
      <c r="C719" s="1162"/>
      <c r="D719" s="1238"/>
      <c r="E719" s="1238"/>
      <c r="F719" s="1238"/>
      <c r="G719" s="1239"/>
      <c r="H719" s="1162"/>
      <c r="I719" s="1162"/>
      <c r="J719" s="1162"/>
    </row>
    <row r="720" spans="1:10" ht="17.25" customHeight="1">
      <c r="A720" s="1240"/>
      <c r="B720" s="1162"/>
      <c r="C720" s="1162"/>
      <c r="D720" s="1238"/>
      <c r="E720" s="1238"/>
      <c r="F720" s="1238"/>
      <c r="G720" s="1239"/>
      <c r="H720" s="1162"/>
      <c r="I720" s="1162"/>
      <c r="J720" s="1162"/>
    </row>
    <row r="721" spans="1:10" ht="17.25" customHeight="1">
      <c r="A721" s="1240"/>
      <c r="B721" s="1162"/>
      <c r="C721" s="1162"/>
      <c r="D721" s="1238"/>
      <c r="E721" s="1238"/>
      <c r="F721" s="1238"/>
      <c r="G721" s="1239"/>
      <c r="H721" s="1162"/>
      <c r="I721" s="1162"/>
      <c r="J721" s="1162"/>
    </row>
    <row r="722" spans="1:10" ht="17.25" customHeight="1">
      <c r="A722" s="1240"/>
      <c r="B722" s="1162"/>
      <c r="C722" s="1162"/>
      <c r="D722" s="1238"/>
      <c r="E722" s="1238"/>
      <c r="F722" s="1238"/>
      <c r="G722" s="1239"/>
      <c r="H722" s="1162"/>
      <c r="I722" s="1162"/>
      <c r="J722" s="1162"/>
    </row>
    <row r="723" spans="1:10" ht="17.25" customHeight="1">
      <c r="A723" s="1240"/>
      <c r="B723" s="1162"/>
      <c r="C723" s="1162"/>
      <c r="D723" s="1238"/>
      <c r="E723" s="1238"/>
      <c r="F723" s="1238"/>
      <c r="G723" s="1239"/>
      <c r="H723" s="1162"/>
      <c r="I723" s="1162"/>
      <c r="J723" s="1162"/>
    </row>
    <row r="724" spans="1:10" ht="17.25" customHeight="1">
      <c r="A724" s="1240"/>
      <c r="B724" s="1162"/>
      <c r="C724" s="1162"/>
      <c r="D724" s="1238"/>
      <c r="E724" s="1238"/>
      <c r="F724" s="1238"/>
      <c r="G724" s="1239"/>
      <c r="H724" s="1162"/>
      <c r="I724" s="1162"/>
      <c r="J724" s="1162"/>
    </row>
    <row r="725" spans="1:10" ht="17.25" customHeight="1">
      <c r="A725" s="1240"/>
      <c r="B725" s="1162"/>
      <c r="C725" s="1162"/>
      <c r="D725" s="1238"/>
      <c r="E725" s="1238"/>
      <c r="F725" s="1238"/>
      <c r="G725" s="1239"/>
      <c r="H725" s="1162"/>
      <c r="I725" s="1162"/>
      <c r="J725" s="1162"/>
    </row>
    <row r="726" spans="1:10" ht="17.25" customHeight="1">
      <c r="A726" s="1240"/>
      <c r="B726" s="1162"/>
      <c r="C726" s="1162"/>
      <c r="D726" s="1238"/>
      <c r="E726" s="1238"/>
      <c r="F726" s="1238"/>
      <c r="G726" s="1239"/>
      <c r="H726" s="1162"/>
      <c r="I726" s="1162"/>
      <c r="J726" s="1162"/>
    </row>
    <row r="727" spans="1:10" ht="17.25" customHeight="1">
      <c r="A727" s="1240"/>
      <c r="B727" s="1162"/>
      <c r="C727" s="1162"/>
      <c r="D727" s="1238"/>
      <c r="E727" s="1238"/>
      <c r="F727" s="1238"/>
      <c r="G727" s="1239"/>
      <c r="H727" s="1162"/>
      <c r="I727" s="1162"/>
      <c r="J727" s="1162"/>
    </row>
    <row r="728" spans="1:10" ht="17.25" customHeight="1">
      <c r="A728" s="1240"/>
      <c r="B728" s="1162"/>
      <c r="C728" s="1162"/>
      <c r="D728" s="1238"/>
      <c r="E728" s="1238"/>
      <c r="F728" s="1238"/>
      <c r="G728" s="1239"/>
      <c r="H728" s="1162"/>
      <c r="I728" s="1162"/>
      <c r="J728" s="1162"/>
    </row>
    <row r="729" spans="1:10" ht="17.25" customHeight="1">
      <c r="A729" s="1240"/>
      <c r="B729" s="1162"/>
      <c r="C729" s="1162"/>
      <c r="D729" s="1238"/>
      <c r="E729" s="1238"/>
      <c r="F729" s="1238"/>
      <c r="G729" s="1239"/>
      <c r="H729" s="1162"/>
      <c r="I729" s="1162"/>
      <c r="J729" s="1162"/>
    </row>
    <row r="730" spans="1:10" ht="17.25" customHeight="1">
      <c r="A730" s="1240"/>
      <c r="B730" s="1162"/>
      <c r="C730" s="1162"/>
      <c r="D730" s="1238"/>
      <c r="E730" s="1238"/>
      <c r="F730" s="1238"/>
      <c r="G730" s="1239"/>
      <c r="H730" s="1162"/>
      <c r="I730" s="1162"/>
      <c r="J730" s="1162"/>
    </row>
    <row r="731" spans="1:10" ht="17.25" customHeight="1">
      <c r="A731" s="1240"/>
      <c r="B731" s="1162"/>
      <c r="C731" s="1162"/>
      <c r="D731" s="1238"/>
      <c r="E731" s="1238"/>
      <c r="F731" s="1238"/>
      <c r="G731" s="1239"/>
      <c r="H731" s="1162"/>
      <c r="I731" s="1162"/>
      <c r="J731" s="1162"/>
    </row>
    <row r="732" spans="1:10" ht="17.25" customHeight="1">
      <c r="A732" s="1240"/>
      <c r="B732" s="1162"/>
      <c r="C732" s="1162"/>
      <c r="D732" s="1238"/>
      <c r="E732" s="1238"/>
      <c r="F732" s="1238"/>
      <c r="G732" s="1239"/>
      <c r="H732" s="1162"/>
      <c r="I732" s="1162"/>
      <c r="J732" s="1162"/>
    </row>
    <row r="733" spans="1:10" ht="17.25" customHeight="1">
      <c r="A733" s="1240"/>
      <c r="B733" s="1162"/>
      <c r="C733" s="1162"/>
      <c r="D733" s="1238"/>
      <c r="E733" s="1238"/>
      <c r="F733" s="1238"/>
      <c r="G733" s="1239"/>
      <c r="H733" s="1162"/>
      <c r="I733" s="1162"/>
      <c r="J733" s="1162"/>
    </row>
    <row r="734" spans="1:10" ht="17.25" customHeight="1">
      <c r="A734" s="1240"/>
      <c r="B734" s="1162"/>
      <c r="C734" s="1162"/>
      <c r="D734" s="1238"/>
      <c r="E734" s="1238"/>
      <c r="F734" s="1238"/>
      <c r="G734" s="1239"/>
      <c r="H734" s="1162"/>
      <c r="I734" s="1162"/>
      <c r="J734" s="1162"/>
    </row>
    <row r="735" spans="1:10" ht="17.25" customHeight="1">
      <c r="A735" s="1240"/>
      <c r="B735" s="1162"/>
      <c r="C735" s="1162"/>
      <c r="D735" s="1238"/>
      <c r="E735" s="1238"/>
      <c r="F735" s="1238"/>
      <c r="G735" s="1239"/>
      <c r="H735" s="1162"/>
      <c r="I735" s="1162"/>
      <c r="J735" s="1162"/>
    </row>
    <row r="736" spans="1:10" ht="17.25" customHeight="1">
      <c r="A736" s="1240"/>
      <c r="B736" s="1162"/>
      <c r="C736" s="1162"/>
      <c r="D736" s="1238"/>
      <c r="E736" s="1238"/>
      <c r="F736" s="1238"/>
      <c r="G736" s="1239"/>
      <c r="H736" s="1162"/>
      <c r="I736" s="1162"/>
      <c r="J736" s="1162"/>
    </row>
    <row r="737" spans="1:10" ht="17.25" customHeight="1">
      <c r="A737" s="1240"/>
      <c r="B737" s="1162"/>
      <c r="C737" s="1162"/>
      <c r="D737" s="1238"/>
      <c r="E737" s="1238"/>
      <c r="F737" s="1238"/>
      <c r="G737" s="1239"/>
      <c r="H737" s="1162"/>
      <c r="I737" s="1162"/>
      <c r="J737" s="1162"/>
    </row>
    <row r="738" spans="1:10" ht="17.25" customHeight="1">
      <c r="A738" s="1240"/>
      <c r="B738" s="1162"/>
      <c r="C738" s="1162"/>
      <c r="D738" s="1238"/>
      <c r="E738" s="1238"/>
      <c r="F738" s="1238"/>
      <c r="G738" s="1239"/>
      <c r="H738" s="1162"/>
      <c r="I738" s="1162"/>
      <c r="J738" s="1162"/>
    </row>
    <row r="739" spans="1:10" ht="17.25" customHeight="1">
      <c r="A739" s="1240"/>
      <c r="B739" s="1162"/>
      <c r="C739" s="1162"/>
      <c r="D739" s="1238"/>
      <c r="E739" s="1238"/>
      <c r="F739" s="1238"/>
      <c r="G739" s="1239"/>
      <c r="H739" s="1162"/>
      <c r="I739" s="1162"/>
      <c r="J739" s="1162"/>
    </row>
    <row r="740" spans="1:10" ht="17.25" customHeight="1">
      <c r="A740" s="1240"/>
      <c r="B740" s="1162"/>
      <c r="C740" s="1162"/>
      <c r="D740" s="1238"/>
      <c r="E740" s="1238"/>
      <c r="F740" s="1238"/>
      <c r="G740" s="1239"/>
      <c r="H740" s="1162"/>
      <c r="I740" s="1162"/>
      <c r="J740" s="1162"/>
    </row>
    <row r="741" spans="1:10" ht="17.25" customHeight="1">
      <c r="A741" s="1240"/>
      <c r="B741" s="1162"/>
      <c r="C741" s="1162"/>
      <c r="D741" s="1238"/>
      <c r="E741" s="1238"/>
      <c r="F741" s="1238"/>
      <c r="G741" s="1239"/>
      <c r="H741" s="1162"/>
      <c r="I741" s="1162"/>
      <c r="J741" s="1162"/>
    </row>
    <row r="742" spans="1:10" ht="17.25" customHeight="1">
      <c r="A742" s="1240"/>
      <c r="B742" s="1162"/>
      <c r="C742" s="1162"/>
      <c r="D742" s="1238"/>
      <c r="E742" s="1238"/>
      <c r="F742" s="1238"/>
      <c r="G742" s="1239"/>
      <c r="H742" s="1162"/>
      <c r="I742" s="1162"/>
      <c r="J742" s="1162"/>
    </row>
    <row r="743" spans="1:10" ht="17.25" customHeight="1">
      <c r="A743" s="1240"/>
      <c r="B743" s="1162"/>
      <c r="C743" s="1162"/>
      <c r="D743" s="1238"/>
      <c r="E743" s="1238"/>
      <c r="F743" s="1238"/>
      <c r="G743" s="1239"/>
      <c r="H743" s="1162"/>
      <c r="I743" s="1162"/>
      <c r="J743" s="1162"/>
    </row>
    <row r="744" spans="1:10" ht="17.25" customHeight="1">
      <c r="A744" s="1240"/>
      <c r="B744" s="1162"/>
      <c r="C744" s="1162"/>
      <c r="D744" s="1238"/>
      <c r="E744" s="1238"/>
      <c r="F744" s="1238"/>
      <c r="G744" s="1239"/>
      <c r="H744" s="1162"/>
      <c r="I744" s="1162"/>
      <c r="J744" s="1162"/>
    </row>
    <row r="745" spans="1:10" ht="17.25" customHeight="1">
      <c r="A745" s="1240"/>
      <c r="B745" s="1162"/>
      <c r="C745" s="1162"/>
      <c r="D745" s="1238"/>
      <c r="E745" s="1238"/>
      <c r="F745" s="1238"/>
      <c r="G745" s="1239"/>
      <c r="H745" s="1162"/>
      <c r="I745" s="1162"/>
      <c r="J745" s="1162"/>
    </row>
    <row r="746" spans="1:10" ht="17.25" customHeight="1">
      <c r="A746" s="1240"/>
      <c r="B746" s="1162"/>
      <c r="C746" s="1162"/>
      <c r="D746" s="1238"/>
      <c r="E746" s="1238"/>
      <c r="F746" s="1238"/>
      <c r="G746" s="1239"/>
      <c r="H746" s="1162"/>
      <c r="I746" s="1162"/>
      <c r="J746" s="1162"/>
    </row>
    <row r="747" spans="1:10" ht="17.25" customHeight="1">
      <c r="A747" s="1240"/>
      <c r="B747" s="1162"/>
      <c r="C747" s="1162"/>
      <c r="D747" s="1238"/>
      <c r="E747" s="1238"/>
      <c r="F747" s="1238"/>
      <c r="G747" s="1239"/>
      <c r="H747" s="1162"/>
      <c r="I747" s="1162"/>
      <c r="J747" s="1162"/>
    </row>
    <row r="748" spans="1:10" ht="17.25" customHeight="1">
      <c r="A748" s="1240"/>
      <c r="B748" s="1162"/>
      <c r="C748" s="1162"/>
      <c r="D748" s="1238"/>
      <c r="E748" s="1238"/>
      <c r="F748" s="1238"/>
      <c r="G748" s="1239"/>
      <c r="H748" s="1162"/>
      <c r="I748" s="1162"/>
      <c r="J748" s="1162"/>
    </row>
    <row r="749" spans="1:10" ht="17.25" customHeight="1">
      <c r="A749" s="1240"/>
      <c r="B749" s="1162"/>
      <c r="C749" s="1162"/>
      <c r="D749" s="1238"/>
      <c r="E749" s="1238"/>
      <c r="F749" s="1238"/>
      <c r="G749" s="1239"/>
      <c r="H749" s="1162"/>
      <c r="I749" s="1162"/>
      <c r="J749" s="1162"/>
    </row>
    <row r="750" spans="1:10" ht="17.25" customHeight="1">
      <c r="A750" s="1240"/>
      <c r="B750" s="1162"/>
      <c r="C750" s="1162"/>
      <c r="D750" s="1238"/>
      <c r="E750" s="1238"/>
      <c r="F750" s="1238"/>
      <c r="G750" s="1239"/>
      <c r="H750" s="1162"/>
      <c r="I750" s="1162"/>
      <c r="J750" s="1162"/>
    </row>
    <row r="751" spans="1:10" ht="17.25" customHeight="1">
      <c r="A751" s="1240"/>
      <c r="B751" s="1162"/>
      <c r="C751" s="1162"/>
      <c r="D751" s="1238"/>
      <c r="E751" s="1238"/>
      <c r="F751" s="1238"/>
      <c r="G751" s="1239"/>
      <c r="H751" s="1162"/>
      <c r="I751" s="1162"/>
      <c r="J751" s="1162"/>
    </row>
    <row r="752" spans="1:10" ht="17.25" customHeight="1">
      <c r="A752" s="1240"/>
      <c r="B752" s="1162"/>
      <c r="C752" s="1162"/>
      <c r="D752" s="1238"/>
      <c r="E752" s="1238"/>
      <c r="F752" s="1238"/>
      <c r="G752" s="1239"/>
      <c r="H752" s="1162"/>
      <c r="I752" s="1162"/>
      <c r="J752" s="1162"/>
    </row>
    <row r="753" spans="1:10" ht="17.25" customHeight="1">
      <c r="A753" s="1240"/>
      <c r="B753" s="1162"/>
      <c r="C753" s="1162"/>
      <c r="D753" s="1238"/>
      <c r="E753" s="1238"/>
      <c r="F753" s="1238"/>
      <c r="G753" s="1239"/>
      <c r="H753" s="1162"/>
      <c r="I753" s="1162"/>
      <c r="J753" s="1162"/>
    </row>
    <row r="754" spans="1:10" ht="17.25" customHeight="1">
      <c r="A754" s="1240"/>
      <c r="B754" s="1162"/>
      <c r="C754" s="1162"/>
      <c r="D754" s="1238"/>
      <c r="E754" s="1238"/>
      <c r="F754" s="1238"/>
      <c r="G754" s="1239"/>
      <c r="H754" s="1162"/>
      <c r="I754" s="1162"/>
      <c r="J754" s="1162"/>
    </row>
    <row r="755" spans="1:10" ht="17.25" customHeight="1">
      <c r="A755" s="1240"/>
      <c r="B755" s="1162"/>
      <c r="C755" s="1162"/>
      <c r="D755" s="1238"/>
      <c r="E755" s="1238"/>
      <c r="F755" s="1238"/>
      <c r="G755" s="1239"/>
      <c r="H755" s="1162"/>
      <c r="I755" s="1162"/>
      <c r="J755" s="1162"/>
    </row>
    <row r="756" spans="1:10" ht="17.25" customHeight="1">
      <c r="A756" s="1240"/>
      <c r="B756" s="1162"/>
      <c r="C756" s="1162"/>
      <c r="D756" s="1238"/>
      <c r="E756" s="1238"/>
      <c r="F756" s="1238"/>
      <c r="G756" s="1239"/>
      <c r="H756" s="1162"/>
      <c r="I756" s="1162"/>
      <c r="J756" s="1162"/>
    </row>
    <row r="757" spans="1:10" ht="17.25" customHeight="1">
      <c r="A757" s="1240"/>
      <c r="B757" s="1162"/>
      <c r="C757" s="1162"/>
      <c r="D757" s="1238"/>
      <c r="E757" s="1238"/>
      <c r="F757" s="1238"/>
      <c r="G757" s="1239"/>
      <c r="H757" s="1162"/>
      <c r="I757" s="1162"/>
      <c r="J757" s="1162"/>
    </row>
    <row r="758" spans="1:10" ht="17.25" customHeight="1">
      <c r="A758" s="1240"/>
      <c r="B758" s="1162"/>
      <c r="C758" s="1162"/>
      <c r="D758" s="1238"/>
      <c r="E758" s="1238"/>
      <c r="F758" s="1238"/>
      <c r="G758" s="1239"/>
      <c r="H758" s="1162"/>
      <c r="I758" s="1162"/>
      <c r="J758" s="1162"/>
    </row>
    <row r="759" spans="1:10" ht="17.25" customHeight="1">
      <c r="A759" s="1240"/>
      <c r="B759" s="1162"/>
      <c r="C759" s="1162"/>
      <c r="D759" s="1238"/>
      <c r="E759" s="1238"/>
      <c r="F759" s="1238"/>
      <c r="G759" s="1239"/>
      <c r="H759" s="1162"/>
      <c r="I759" s="1162"/>
      <c r="J759" s="1162"/>
    </row>
    <row r="760" spans="1:10" ht="17.25" customHeight="1">
      <c r="A760" s="1240"/>
      <c r="B760" s="1162"/>
      <c r="C760" s="1162"/>
      <c r="D760" s="1238"/>
      <c r="E760" s="1238"/>
      <c r="F760" s="1238"/>
      <c r="G760" s="1239"/>
      <c r="H760" s="1162"/>
      <c r="I760" s="1162"/>
      <c r="J760" s="1162"/>
    </row>
    <row r="761" spans="1:10" ht="17.25" customHeight="1">
      <c r="A761" s="1240"/>
      <c r="B761" s="1162"/>
      <c r="C761" s="1162"/>
      <c r="D761" s="1238"/>
      <c r="E761" s="1238"/>
      <c r="F761" s="1238"/>
      <c r="G761" s="1239"/>
      <c r="H761" s="1162"/>
      <c r="I761" s="1162"/>
      <c r="J761" s="1162"/>
    </row>
    <row r="762" spans="1:10" ht="17.25" customHeight="1">
      <c r="A762" s="1240"/>
      <c r="B762" s="1162"/>
      <c r="C762" s="1162"/>
      <c r="D762" s="1238"/>
      <c r="E762" s="1238"/>
      <c r="F762" s="1238"/>
      <c r="G762" s="1239"/>
      <c r="H762" s="1162"/>
      <c r="I762" s="1162"/>
      <c r="J762" s="1162"/>
    </row>
    <row r="763" spans="1:10" ht="17.25" customHeight="1">
      <c r="A763" s="1240"/>
      <c r="B763" s="1162"/>
      <c r="C763" s="1162"/>
      <c r="D763" s="1238"/>
      <c r="E763" s="1238"/>
      <c r="F763" s="1238"/>
      <c r="G763" s="1239"/>
      <c r="H763" s="1162"/>
      <c r="I763" s="1162"/>
      <c r="J763" s="1162"/>
    </row>
    <row r="764" spans="1:10" ht="17.25" customHeight="1">
      <c r="A764" s="1240"/>
      <c r="B764" s="1162"/>
      <c r="C764" s="1162"/>
      <c r="D764" s="1238"/>
      <c r="E764" s="1238"/>
      <c r="F764" s="1238"/>
      <c r="G764" s="1239"/>
      <c r="H764" s="1162"/>
      <c r="I764" s="1162"/>
      <c r="J764" s="1162"/>
    </row>
    <row r="765" spans="1:10" ht="17.25" customHeight="1">
      <c r="A765" s="1240"/>
      <c r="B765" s="1162"/>
      <c r="C765" s="1162"/>
      <c r="D765" s="1238"/>
      <c r="E765" s="1238"/>
      <c r="F765" s="1238"/>
      <c r="G765" s="1239"/>
      <c r="H765" s="1162"/>
      <c r="I765" s="1162"/>
      <c r="J765" s="1162"/>
    </row>
    <row r="766" spans="1:10" ht="17.25" customHeight="1">
      <c r="A766" s="1240"/>
      <c r="B766" s="1162"/>
      <c r="C766" s="1162"/>
      <c r="D766" s="1238"/>
      <c r="E766" s="1238"/>
      <c r="F766" s="1238"/>
      <c r="G766" s="1239"/>
      <c r="H766" s="1162"/>
      <c r="I766" s="1162"/>
      <c r="J766" s="1162"/>
    </row>
    <row r="767" spans="1:10" ht="17.25" customHeight="1">
      <c r="A767" s="1240"/>
      <c r="B767" s="1162"/>
      <c r="C767" s="1162"/>
      <c r="D767" s="1238"/>
      <c r="E767" s="1238"/>
      <c r="F767" s="1238"/>
      <c r="G767" s="1239"/>
      <c r="H767" s="1162"/>
      <c r="I767" s="1162"/>
      <c r="J767" s="1162"/>
    </row>
    <row r="768" spans="1:10" ht="17.25" customHeight="1">
      <c r="A768" s="1240"/>
      <c r="B768" s="1162"/>
      <c r="C768" s="1162"/>
      <c r="D768" s="1238"/>
      <c r="E768" s="1238"/>
      <c r="F768" s="1238"/>
      <c r="G768" s="1239"/>
      <c r="H768" s="1162"/>
      <c r="I768" s="1162"/>
      <c r="J768" s="1162"/>
    </row>
    <row r="769" spans="1:10" ht="17.25" customHeight="1">
      <c r="A769" s="1240"/>
      <c r="B769" s="1162"/>
      <c r="C769" s="1162"/>
      <c r="D769" s="1238"/>
      <c r="E769" s="1238"/>
      <c r="F769" s="1238"/>
      <c r="G769" s="1239"/>
      <c r="H769" s="1162"/>
      <c r="I769" s="1162"/>
      <c r="J769" s="1162"/>
    </row>
    <row r="770" spans="1:10" ht="17.25" customHeight="1">
      <c r="A770" s="1240"/>
      <c r="B770" s="1162"/>
      <c r="C770" s="1162"/>
      <c r="D770" s="1238"/>
      <c r="E770" s="1238"/>
      <c r="F770" s="1238"/>
      <c r="G770" s="1239"/>
      <c r="H770" s="1162"/>
      <c r="I770" s="1162"/>
      <c r="J770" s="1162"/>
    </row>
    <row r="771" spans="1:10" ht="17.25" customHeight="1">
      <c r="A771" s="1240"/>
      <c r="B771" s="1162"/>
      <c r="C771" s="1162"/>
      <c r="D771" s="1238"/>
      <c r="E771" s="1238"/>
      <c r="F771" s="1238"/>
      <c r="G771" s="1239"/>
      <c r="H771" s="1162"/>
      <c r="I771" s="1162"/>
      <c r="J771" s="1162"/>
    </row>
    <row r="772" spans="1:10" ht="17.25" customHeight="1">
      <c r="A772" s="1240"/>
      <c r="B772" s="1162"/>
      <c r="C772" s="1162"/>
      <c r="D772" s="1238"/>
      <c r="E772" s="1238"/>
      <c r="F772" s="1238"/>
      <c r="G772" s="1239"/>
      <c r="H772" s="1162"/>
      <c r="I772" s="1162"/>
      <c r="J772" s="1162"/>
    </row>
    <row r="773" spans="1:10" ht="17.25" customHeight="1">
      <c r="A773" s="1240"/>
      <c r="B773" s="1162"/>
      <c r="C773" s="1162"/>
      <c r="D773" s="1238"/>
      <c r="E773" s="1238"/>
      <c r="F773" s="1238"/>
      <c r="G773" s="1239"/>
      <c r="H773" s="1162"/>
      <c r="I773" s="1162"/>
      <c r="J773" s="1162"/>
    </row>
    <row r="774" spans="1:10" ht="17.25" customHeight="1">
      <c r="A774" s="1240"/>
      <c r="B774" s="1162"/>
      <c r="C774" s="1162"/>
      <c r="D774" s="1238"/>
      <c r="E774" s="1238"/>
      <c r="F774" s="1238"/>
      <c r="G774" s="1239"/>
      <c r="H774" s="1162"/>
      <c r="I774" s="1162"/>
      <c r="J774" s="1162"/>
    </row>
    <row r="775" spans="1:10" ht="17.25" customHeight="1">
      <c r="A775" s="1240"/>
      <c r="B775" s="1162"/>
      <c r="C775" s="1162"/>
      <c r="D775" s="1238"/>
      <c r="E775" s="1238"/>
      <c r="F775" s="1238"/>
      <c r="G775" s="1239"/>
      <c r="H775" s="1162"/>
      <c r="I775" s="1162"/>
      <c r="J775" s="1162"/>
    </row>
    <row r="776" spans="1:10" ht="17.25" customHeight="1">
      <c r="A776" s="1240"/>
      <c r="B776" s="1162"/>
      <c r="C776" s="1162"/>
      <c r="D776" s="1238"/>
      <c r="E776" s="1238"/>
      <c r="F776" s="1238"/>
      <c r="G776" s="1239"/>
      <c r="H776" s="1162"/>
      <c r="I776" s="1162"/>
      <c r="J776" s="1162"/>
    </row>
    <row r="777" spans="1:10" ht="17.25" customHeight="1">
      <c r="A777" s="1240"/>
      <c r="B777" s="1162"/>
      <c r="C777" s="1162"/>
      <c r="D777" s="1238"/>
      <c r="E777" s="1238"/>
      <c r="F777" s="1238"/>
      <c r="G777" s="1239"/>
      <c r="H777" s="1162"/>
      <c r="I777" s="1162"/>
      <c r="J777" s="1162"/>
    </row>
    <row r="778" spans="1:10" ht="17.25" customHeight="1">
      <c r="A778" s="1240"/>
      <c r="B778" s="1162"/>
      <c r="C778" s="1162"/>
      <c r="D778" s="1238"/>
      <c r="E778" s="1238"/>
      <c r="F778" s="1238"/>
      <c r="G778" s="1239"/>
      <c r="H778" s="1162"/>
      <c r="I778" s="1162"/>
      <c r="J778" s="1162"/>
    </row>
    <row r="779" spans="1:10" ht="17.25" customHeight="1">
      <c r="A779" s="1240"/>
      <c r="B779" s="1162"/>
      <c r="C779" s="1162"/>
      <c r="D779" s="1238"/>
      <c r="E779" s="1238"/>
      <c r="F779" s="1238"/>
      <c r="G779" s="1239"/>
      <c r="H779" s="1162"/>
      <c r="I779" s="1162"/>
      <c r="J779" s="1162"/>
    </row>
    <row r="780" spans="1:10" ht="17.25" customHeight="1">
      <c r="A780" s="1240"/>
      <c r="B780" s="1162"/>
      <c r="C780" s="1162"/>
      <c r="D780" s="1238"/>
      <c r="E780" s="1238"/>
      <c r="F780" s="1238"/>
      <c r="G780" s="1239"/>
      <c r="H780" s="1162"/>
      <c r="I780" s="1162"/>
      <c r="J780" s="1162"/>
    </row>
    <row r="781" spans="1:10" ht="17.25" customHeight="1">
      <c r="A781" s="1240"/>
      <c r="B781" s="1162"/>
      <c r="C781" s="1162"/>
      <c r="D781" s="1238"/>
      <c r="E781" s="1238"/>
      <c r="F781" s="1238"/>
      <c r="G781" s="1239"/>
      <c r="H781" s="1162"/>
      <c r="I781" s="1162"/>
      <c r="J781" s="1162"/>
    </row>
    <row r="782" spans="1:10" ht="17.25" customHeight="1">
      <c r="A782" s="1240"/>
      <c r="B782" s="1162"/>
      <c r="C782" s="1162"/>
      <c r="D782" s="1238"/>
      <c r="E782" s="1238"/>
      <c r="F782" s="1238"/>
      <c r="G782" s="1239"/>
      <c r="H782" s="1162"/>
      <c r="I782" s="1162"/>
      <c r="J782" s="1162"/>
    </row>
    <row r="783" spans="1:10" ht="17.25" customHeight="1">
      <c r="A783" s="1240"/>
      <c r="B783" s="1162"/>
      <c r="C783" s="1162"/>
      <c r="D783" s="1238"/>
      <c r="E783" s="1238"/>
      <c r="F783" s="1238"/>
      <c r="G783" s="1239"/>
      <c r="H783" s="1162"/>
      <c r="I783" s="1162"/>
      <c r="J783" s="1162"/>
    </row>
    <row r="784" spans="1:10" ht="17.25" customHeight="1">
      <c r="A784" s="1240"/>
      <c r="B784" s="1162"/>
      <c r="C784" s="1162"/>
      <c r="D784" s="1238"/>
      <c r="E784" s="1238"/>
      <c r="F784" s="1238"/>
      <c r="G784" s="1239"/>
      <c r="H784" s="1162"/>
      <c r="I784" s="1162"/>
      <c r="J784" s="1162"/>
    </row>
    <row r="785" spans="1:10" ht="17.25" customHeight="1">
      <c r="A785" s="1240"/>
      <c r="B785" s="1162"/>
      <c r="C785" s="1162"/>
      <c r="D785" s="1238"/>
      <c r="E785" s="1238"/>
      <c r="F785" s="1238"/>
      <c r="G785" s="1239"/>
      <c r="H785" s="1162"/>
      <c r="I785" s="1162"/>
      <c r="J785" s="1162"/>
    </row>
    <row r="786" spans="1:10" ht="17.25" customHeight="1">
      <c r="A786" s="1240"/>
      <c r="B786" s="1162"/>
      <c r="C786" s="1162"/>
      <c r="D786" s="1238"/>
      <c r="E786" s="1238"/>
      <c r="F786" s="1238"/>
      <c r="G786" s="1239"/>
      <c r="H786" s="1162"/>
      <c r="I786" s="1162"/>
      <c r="J786" s="1162"/>
    </row>
    <row r="787" spans="1:10" ht="17.25" customHeight="1">
      <c r="A787" s="1240"/>
      <c r="B787" s="1162"/>
      <c r="C787" s="1162"/>
      <c r="D787" s="1238"/>
      <c r="E787" s="1238"/>
      <c r="F787" s="1238"/>
      <c r="G787" s="1239"/>
      <c r="H787" s="1162"/>
      <c r="I787" s="1162"/>
      <c r="J787" s="1162"/>
    </row>
    <row r="788" spans="1:10" ht="17.25" customHeight="1">
      <c r="A788" s="1240"/>
      <c r="B788" s="1162"/>
      <c r="C788" s="1162"/>
      <c r="D788" s="1238"/>
      <c r="E788" s="1238"/>
      <c r="F788" s="1238"/>
      <c r="G788" s="1239"/>
      <c r="H788" s="1162"/>
      <c r="I788" s="1162"/>
      <c r="J788" s="1162"/>
    </row>
    <row r="789" spans="1:10" ht="17.25" customHeight="1">
      <c r="A789" s="1240"/>
      <c r="B789" s="1162"/>
      <c r="C789" s="1162"/>
      <c r="D789" s="1238"/>
      <c r="E789" s="1238"/>
      <c r="F789" s="1238"/>
      <c r="G789" s="1239"/>
      <c r="H789" s="1162"/>
      <c r="I789" s="1162"/>
      <c r="J789" s="1162"/>
    </row>
    <row r="790" spans="1:10" ht="17.25" customHeight="1">
      <c r="A790" s="1240"/>
      <c r="B790" s="1162"/>
      <c r="C790" s="1162"/>
      <c r="D790" s="1238"/>
      <c r="E790" s="1238"/>
      <c r="F790" s="1238"/>
      <c r="G790" s="1239"/>
      <c r="H790" s="1162"/>
      <c r="I790" s="1162"/>
      <c r="J790" s="1162"/>
    </row>
    <row r="791" spans="1:10" ht="17.25" customHeight="1">
      <c r="A791" s="1240"/>
      <c r="B791" s="1162"/>
      <c r="C791" s="1162"/>
      <c r="D791" s="1238"/>
      <c r="E791" s="1238"/>
      <c r="F791" s="1238"/>
      <c r="G791" s="1239"/>
      <c r="H791" s="1162"/>
      <c r="I791" s="1162"/>
      <c r="J791" s="1162"/>
    </row>
    <row r="792" spans="1:10" ht="17.25" customHeight="1">
      <c r="A792" s="1240"/>
      <c r="B792" s="1162"/>
      <c r="C792" s="1162"/>
      <c r="D792" s="1238"/>
      <c r="E792" s="1238"/>
      <c r="F792" s="1238"/>
      <c r="G792" s="1239"/>
      <c r="H792" s="1162"/>
      <c r="I792" s="1162"/>
      <c r="J792" s="1162"/>
    </row>
    <row r="793" spans="1:10" ht="17.25" customHeight="1">
      <c r="A793" s="1240"/>
      <c r="B793" s="1162"/>
      <c r="C793" s="1162"/>
      <c r="D793" s="1238"/>
      <c r="E793" s="1238"/>
      <c r="F793" s="1238"/>
      <c r="G793" s="1239"/>
      <c r="H793" s="1162"/>
      <c r="I793" s="1162"/>
      <c r="J793" s="1162"/>
    </row>
    <row r="794" spans="1:10" ht="17.25" customHeight="1">
      <c r="A794" s="1240"/>
      <c r="B794" s="1162"/>
      <c r="C794" s="1162"/>
      <c r="D794" s="1238"/>
      <c r="E794" s="1238"/>
      <c r="F794" s="1238"/>
      <c r="G794" s="1239"/>
      <c r="H794" s="1162"/>
      <c r="I794" s="1162"/>
      <c r="J794" s="1162"/>
    </row>
    <row r="795" spans="1:10" ht="17.25" customHeight="1">
      <c r="A795" s="1240"/>
      <c r="B795" s="1162"/>
      <c r="C795" s="1162"/>
      <c r="D795" s="1238"/>
      <c r="E795" s="1238"/>
      <c r="F795" s="1238"/>
      <c r="G795" s="1239"/>
      <c r="H795" s="1162"/>
      <c r="I795" s="1162"/>
      <c r="J795" s="1162"/>
    </row>
    <row r="796" spans="1:10" ht="17.25" customHeight="1">
      <c r="A796" s="1240"/>
      <c r="B796" s="1162"/>
      <c r="C796" s="1162"/>
      <c r="D796" s="1238"/>
      <c r="E796" s="1238"/>
      <c r="F796" s="1238"/>
      <c r="G796" s="1239"/>
      <c r="H796" s="1162"/>
      <c r="I796" s="1162"/>
      <c r="J796" s="1162"/>
    </row>
    <row r="797" spans="1:10" ht="17.25" customHeight="1">
      <c r="A797" s="1240"/>
      <c r="B797" s="1162"/>
      <c r="C797" s="1162"/>
      <c r="D797" s="1238"/>
      <c r="E797" s="1238"/>
      <c r="F797" s="1238"/>
      <c r="G797" s="1239"/>
      <c r="H797" s="1162"/>
      <c r="I797" s="1162"/>
      <c r="J797" s="1162"/>
    </row>
    <row r="798" spans="1:10" ht="17.25" customHeight="1">
      <c r="A798" s="1240"/>
      <c r="B798" s="1162"/>
      <c r="C798" s="1162"/>
      <c r="D798" s="1238"/>
      <c r="E798" s="1238"/>
      <c r="F798" s="1238"/>
      <c r="G798" s="1239"/>
      <c r="H798" s="1162"/>
      <c r="I798" s="1162"/>
      <c r="J798" s="1162"/>
    </row>
    <row r="799" spans="1:10" ht="17.25" customHeight="1">
      <c r="A799" s="1240"/>
      <c r="B799" s="1162"/>
      <c r="C799" s="1162"/>
      <c r="D799" s="1238"/>
      <c r="E799" s="1238"/>
      <c r="F799" s="1238"/>
      <c r="G799" s="1239"/>
      <c r="H799" s="1162"/>
      <c r="I799" s="1162"/>
      <c r="J799" s="1162"/>
    </row>
    <row r="800" spans="1:10" ht="17.25" customHeight="1">
      <c r="A800" s="1240"/>
      <c r="B800" s="1162"/>
      <c r="C800" s="1162"/>
      <c r="D800" s="1238"/>
      <c r="E800" s="1238"/>
      <c r="F800" s="1238"/>
      <c r="G800" s="1239"/>
      <c r="H800" s="1162"/>
      <c r="I800" s="1162"/>
      <c r="J800" s="1162"/>
    </row>
    <row r="801" spans="1:10" ht="17.25" customHeight="1">
      <c r="A801" s="1240"/>
      <c r="B801" s="1162"/>
      <c r="C801" s="1162"/>
      <c r="D801" s="1238"/>
      <c r="E801" s="1238"/>
      <c r="F801" s="1238"/>
      <c r="G801" s="1239"/>
      <c r="H801" s="1162"/>
      <c r="I801" s="1162"/>
      <c r="J801" s="1162"/>
    </row>
    <row r="802" spans="1:10" ht="17.25" customHeight="1">
      <c r="A802" s="1240"/>
      <c r="B802" s="1162"/>
      <c r="C802" s="1162"/>
      <c r="D802" s="1238"/>
      <c r="E802" s="1238"/>
      <c r="F802" s="1238"/>
      <c r="G802" s="1239"/>
      <c r="H802" s="1162"/>
      <c r="I802" s="1162"/>
      <c r="J802" s="1162"/>
    </row>
    <row r="803" spans="1:10" ht="17.25" customHeight="1">
      <c r="A803" s="1240"/>
      <c r="B803" s="1162"/>
      <c r="C803" s="1162"/>
      <c r="D803" s="1238"/>
      <c r="E803" s="1238"/>
      <c r="F803" s="1238"/>
      <c r="G803" s="1239"/>
      <c r="H803" s="1162"/>
      <c r="I803" s="1162"/>
      <c r="J803" s="1162"/>
    </row>
    <row r="804" spans="1:10" ht="17.25" customHeight="1">
      <c r="A804" s="1240"/>
      <c r="B804" s="1162"/>
      <c r="C804" s="1162"/>
      <c r="D804" s="1238"/>
      <c r="E804" s="1238"/>
      <c r="F804" s="1238"/>
      <c r="G804" s="1239"/>
      <c r="H804" s="1162"/>
      <c r="I804" s="1162"/>
      <c r="J804" s="1162"/>
    </row>
    <row r="805" spans="1:10" ht="17.25" customHeight="1">
      <c r="A805" s="1240"/>
      <c r="B805" s="1162"/>
      <c r="C805" s="1162"/>
      <c r="D805" s="1238"/>
      <c r="E805" s="1238"/>
      <c r="F805" s="1238"/>
      <c r="G805" s="1239"/>
      <c r="H805" s="1162"/>
      <c r="I805" s="1162"/>
      <c r="J805" s="1162"/>
    </row>
    <row r="806" spans="1:10" ht="17.25" customHeight="1">
      <c r="A806" s="1240"/>
      <c r="B806" s="1162"/>
      <c r="C806" s="1162"/>
      <c r="D806" s="1238"/>
      <c r="E806" s="1238"/>
      <c r="F806" s="1238"/>
      <c r="G806" s="1239"/>
      <c r="H806" s="1162"/>
      <c r="I806" s="1162"/>
      <c r="J806" s="1162"/>
    </row>
    <row r="807" spans="1:10" ht="17.25" customHeight="1">
      <c r="A807" s="1240"/>
      <c r="B807" s="1162"/>
      <c r="C807" s="1162"/>
      <c r="D807" s="1238"/>
      <c r="E807" s="1238"/>
      <c r="F807" s="1238"/>
      <c r="G807" s="1239"/>
      <c r="H807" s="1162"/>
      <c r="I807" s="1162"/>
      <c r="J807" s="1162"/>
    </row>
    <row r="808" spans="1:10" ht="17.25" customHeight="1">
      <c r="A808" s="1240"/>
      <c r="B808" s="1162"/>
      <c r="C808" s="1162"/>
      <c r="D808" s="1238"/>
      <c r="E808" s="1238"/>
      <c r="F808" s="1238"/>
      <c r="G808" s="1239"/>
      <c r="H808" s="1162"/>
      <c r="I808" s="1162"/>
      <c r="J808" s="1162"/>
    </row>
    <row r="809" spans="1:10" ht="17.25" customHeight="1">
      <c r="A809" s="1240"/>
      <c r="B809" s="1162"/>
      <c r="C809" s="1162"/>
      <c r="D809" s="1238"/>
      <c r="E809" s="1238"/>
      <c r="F809" s="1238"/>
      <c r="G809" s="1239"/>
      <c r="H809" s="1162"/>
      <c r="I809" s="1162"/>
      <c r="J809" s="1162"/>
    </row>
    <row r="810" spans="1:10" ht="17.25" customHeight="1">
      <c r="A810" s="1240"/>
      <c r="B810" s="1162"/>
      <c r="C810" s="1162"/>
      <c r="D810" s="1238"/>
      <c r="E810" s="1238"/>
      <c r="F810" s="1238"/>
      <c r="G810" s="1239"/>
      <c r="H810" s="1162"/>
      <c r="I810" s="1162"/>
      <c r="J810" s="1162"/>
    </row>
    <row r="811" spans="1:10" ht="17.25" customHeight="1">
      <c r="A811" s="1240"/>
      <c r="B811" s="1162"/>
      <c r="C811" s="1162"/>
      <c r="D811" s="1238"/>
      <c r="E811" s="1238"/>
      <c r="F811" s="1238"/>
      <c r="G811" s="1239"/>
      <c r="H811" s="1162"/>
      <c r="I811" s="1162"/>
      <c r="J811" s="1162"/>
    </row>
    <row r="812" spans="1:10" ht="17.25" customHeight="1">
      <c r="A812" s="1240"/>
      <c r="B812" s="1162"/>
      <c r="C812" s="1162"/>
      <c r="D812" s="1238"/>
      <c r="E812" s="1238"/>
      <c r="F812" s="1238"/>
      <c r="G812" s="1239"/>
      <c r="H812" s="1162"/>
      <c r="I812" s="1162"/>
      <c r="J812" s="1162"/>
    </row>
    <row r="813" spans="1:10" ht="17.25" customHeight="1">
      <c r="A813" s="1240"/>
      <c r="B813" s="1162"/>
      <c r="C813" s="1162"/>
      <c r="D813" s="1238"/>
      <c r="E813" s="1238"/>
      <c r="F813" s="1238"/>
      <c r="G813" s="1239"/>
      <c r="H813" s="1162"/>
      <c r="I813" s="1162"/>
      <c r="J813" s="1162"/>
    </row>
    <row r="814" spans="1:10" ht="17.25" customHeight="1">
      <c r="A814" s="1240"/>
      <c r="B814" s="1162"/>
      <c r="C814" s="1162"/>
      <c r="D814" s="1238"/>
      <c r="E814" s="1238"/>
      <c r="F814" s="1238"/>
      <c r="G814" s="1239"/>
      <c r="H814" s="1162"/>
      <c r="I814" s="1162"/>
      <c r="J814" s="1162"/>
    </row>
    <row r="815" spans="1:10" ht="17.25" customHeight="1">
      <c r="A815" s="1240"/>
      <c r="B815" s="1162"/>
      <c r="C815" s="1162"/>
      <c r="D815" s="1238"/>
      <c r="E815" s="1238"/>
      <c r="F815" s="1238"/>
      <c r="G815" s="1239"/>
      <c r="H815" s="1162"/>
      <c r="I815" s="1162"/>
      <c r="J815" s="1162"/>
    </row>
    <row r="816" spans="1:10" ht="17.25" customHeight="1">
      <c r="A816" s="1240"/>
      <c r="B816" s="1162"/>
      <c r="C816" s="1162"/>
      <c r="D816" s="1238"/>
      <c r="E816" s="1238"/>
      <c r="F816" s="1238"/>
      <c r="G816" s="1239"/>
      <c r="H816" s="1162"/>
      <c r="I816" s="1162"/>
      <c r="J816" s="1162"/>
    </row>
    <row r="817" spans="1:10" ht="17.25" customHeight="1">
      <c r="A817" s="1240"/>
      <c r="B817" s="1162"/>
      <c r="C817" s="1162"/>
      <c r="D817" s="1238"/>
      <c r="E817" s="1238"/>
      <c r="F817" s="1238"/>
      <c r="G817" s="1239"/>
      <c r="H817" s="1162"/>
      <c r="I817" s="1162"/>
      <c r="J817" s="1162"/>
    </row>
    <row r="818" spans="1:10" ht="17.25" customHeight="1">
      <c r="A818" s="1240"/>
      <c r="B818" s="1162"/>
      <c r="C818" s="1162"/>
      <c r="D818" s="1238"/>
      <c r="E818" s="1238"/>
      <c r="F818" s="1238"/>
      <c r="G818" s="1239"/>
      <c r="H818" s="1162"/>
      <c r="I818" s="1162"/>
      <c r="J818" s="1162"/>
    </row>
    <row r="819" spans="1:10" ht="17.25" customHeight="1">
      <c r="A819" s="1240"/>
      <c r="B819" s="1162"/>
      <c r="C819" s="1162"/>
      <c r="D819" s="1238"/>
      <c r="E819" s="1238"/>
      <c r="F819" s="1238"/>
      <c r="G819" s="1239"/>
      <c r="H819" s="1162"/>
      <c r="I819" s="1162"/>
      <c r="J819" s="1162"/>
    </row>
    <row r="820" spans="1:10" ht="17.25" customHeight="1">
      <c r="A820" s="1240"/>
      <c r="B820" s="1162"/>
      <c r="C820" s="1162"/>
      <c r="D820" s="1238"/>
      <c r="E820" s="1238"/>
      <c r="F820" s="1238"/>
      <c r="G820" s="1239"/>
      <c r="H820" s="1162"/>
      <c r="I820" s="1162"/>
      <c r="J820" s="1162"/>
    </row>
    <row r="821" spans="1:10" ht="17.25" customHeight="1">
      <c r="A821" s="1240"/>
      <c r="B821" s="1162"/>
      <c r="C821" s="1162"/>
      <c r="D821" s="1238"/>
      <c r="E821" s="1238"/>
      <c r="F821" s="1238"/>
      <c r="G821" s="1239"/>
      <c r="H821" s="1162"/>
      <c r="I821" s="1162"/>
      <c r="J821" s="1162"/>
    </row>
    <row r="822" spans="1:10" ht="17.25" customHeight="1">
      <c r="A822" s="1240"/>
      <c r="B822" s="1162"/>
      <c r="C822" s="1162"/>
      <c r="D822" s="1238"/>
      <c r="E822" s="1238"/>
      <c r="F822" s="1238"/>
      <c r="G822" s="1239"/>
      <c r="H822" s="1162"/>
      <c r="I822" s="1162"/>
      <c r="J822" s="1162"/>
    </row>
    <row r="823" spans="1:10" ht="17.25" customHeight="1">
      <c r="A823" s="1240"/>
      <c r="B823" s="1162"/>
      <c r="C823" s="1162"/>
      <c r="D823" s="1238"/>
      <c r="E823" s="1238"/>
      <c r="F823" s="1238"/>
      <c r="G823" s="1239"/>
      <c r="H823" s="1162"/>
      <c r="I823" s="1162"/>
      <c r="J823" s="1162"/>
    </row>
    <row r="824" spans="1:10" ht="17.25" customHeight="1">
      <c r="A824" s="1240"/>
      <c r="B824" s="1162"/>
      <c r="C824" s="1162"/>
      <c r="D824" s="1238"/>
      <c r="E824" s="1238"/>
      <c r="F824" s="1238"/>
      <c r="G824" s="1239"/>
      <c r="H824" s="1162"/>
      <c r="I824" s="1162"/>
      <c r="J824" s="1162"/>
    </row>
    <row r="825" spans="1:10" ht="17.25" customHeight="1">
      <c r="A825" s="1240"/>
      <c r="B825" s="1162"/>
      <c r="C825" s="1162"/>
      <c r="D825" s="1238"/>
      <c r="E825" s="1238"/>
      <c r="F825" s="1238"/>
      <c r="G825" s="1239"/>
      <c r="H825" s="1162"/>
      <c r="I825" s="1162"/>
      <c r="J825" s="1162"/>
    </row>
    <row r="826" spans="1:10" ht="17.25" customHeight="1">
      <c r="A826" s="1240"/>
      <c r="B826" s="1162"/>
      <c r="C826" s="1162"/>
      <c r="D826" s="1238"/>
      <c r="E826" s="1238"/>
      <c r="F826" s="1238"/>
      <c r="G826" s="1239"/>
      <c r="H826" s="1162"/>
      <c r="I826" s="1162"/>
      <c r="J826" s="1162"/>
    </row>
    <row r="827" spans="1:10" ht="17.25" customHeight="1">
      <c r="A827" s="1240"/>
      <c r="B827" s="1162"/>
      <c r="C827" s="1162"/>
      <c r="D827" s="1238"/>
      <c r="E827" s="1238"/>
      <c r="F827" s="1238"/>
      <c r="G827" s="1239"/>
      <c r="H827" s="1162"/>
      <c r="I827" s="1162"/>
      <c r="J827" s="1162"/>
    </row>
    <row r="828" spans="1:10" ht="17.25" customHeight="1">
      <c r="A828" s="1240"/>
      <c r="B828" s="1162"/>
      <c r="C828" s="1162"/>
      <c r="D828" s="1238"/>
      <c r="E828" s="1238"/>
      <c r="F828" s="1238"/>
      <c r="G828" s="1239"/>
      <c r="H828" s="1162"/>
      <c r="I828" s="1162"/>
      <c r="J828" s="1162"/>
    </row>
    <row r="829" spans="1:10" ht="17.25" customHeight="1">
      <c r="A829" s="1240"/>
      <c r="B829" s="1162"/>
      <c r="C829" s="1162"/>
      <c r="D829" s="1238"/>
      <c r="E829" s="1238"/>
      <c r="F829" s="1238"/>
      <c r="G829" s="1239"/>
      <c r="H829" s="1162"/>
      <c r="I829" s="1162"/>
      <c r="J829" s="1162"/>
    </row>
    <row r="830" spans="1:10" ht="17.25" customHeight="1">
      <c r="A830" s="1240"/>
      <c r="B830" s="1162"/>
      <c r="C830" s="1162"/>
      <c r="D830" s="1238"/>
      <c r="E830" s="1238"/>
      <c r="F830" s="1238"/>
      <c r="G830" s="1239"/>
      <c r="H830" s="1162"/>
      <c r="I830" s="1162"/>
      <c r="J830" s="1162"/>
    </row>
    <row r="831" spans="1:10" ht="17.25" customHeight="1">
      <c r="A831" s="1240"/>
      <c r="B831" s="1162"/>
      <c r="C831" s="1162"/>
      <c r="D831" s="1238"/>
      <c r="E831" s="1238"/>
      <c r="F831" s="1238"/>
      <c r="G831" s="1239"/>
      <c r="H831" s="1162"/>
      <c r="I831" s="1162"/>
      <c r="J831" s="1162"/>
    </row>
    <row r="832" spans="1:10" ht="17.25" customHeight="1">
      <c r="A832" s="1240"/>
      <c r="B832" s="1162"/>
      <c r="C832" s="1162"/>
      <c r="D832" s="1238"/>
      <c r="E832" s="1238"/>
      <c r="F832" s="1238"/>
      <c r="G832" s="1239"/>
      <c r="H832" s="1162"/>
      <c r="I832" s="1162"/>
      <c r="J832" s="1162"/>
    </row>
    <row r="833" spans="1:10" ht="17.25" customHeight="1">
      <c r="A833" s="1240"/>
      <c r="B833" s="1162"/>
      <c r="C833" s="1162"/>
      <c r="D833" s="1238"/>
      <c r="E833" s="1238"/>
      <c r="F833" s="1238"/>
      <c r="G833" s="1239"/>
      <c r="H833" s="1162"/>
      <c r="I833" s="1162"/>
      <c r="J833" s="1162"/>
    </row>
    <row r="834" spans="1:10" ht="17.25" customHeight="1">
      <c r="A834" s="1240"/>
      <c r="B834" s="1162"/>
      <c r="C834" s="1162"/>
      <c r="D834" s="1238"/>
      <c r="E834" s="1238"/>
      <c r="F834" s="1238"/>
      <c r="G834" s="1239"/>
      <c r="H834" s="1162"/>
      <c r="I834" s="1162"/>
      <c r="J834" s="1162"/>
    </row>
    <row r="835" spans="1:10" ht="17.25" customHeight="1">
      <c r="A835" s="1240"/>
      <c r="B835" s="1162"/>
      <c r="C835" s="1162"/>
      <c r="D835" s="1238"/>
      <c r="E835" s="1238"/>
      <c r="F835" s="1238"/>
      <c r="G835" s="1239"/>
      <c r="H835" s="1162"/>
      <c r="I835" s="1162"/>
      <c r="J835" s="1162"/>
    </row>
    <row r="836" spans="1:10" ht="17.25" customHeight="1">
      <c r="A836" s="1240"/>
      <c r="B836" s="1162"/>
      <c r="C836" s="1162"/>
      <c r="D836" s="1238"/>
      <c r="E836" s="1238"/>
      <c r="F836" s="1238"/>
      <c r="G836" s="1239"/>
      <c r="H836" s="1162"/>
      <c r="I836" s="1162"/>
      <c r="J836" s="1162"/>
    </row>
    <row r="837" spans="1:10" ht="17.25" customHeight="1">
      <c r="A837" s="1240"/>
      <c r="B837" s="1162"/>
      <c r="C837" s="1162"/>
      <c r="D837" s="1238"/>
      <c r="E837" s="1238"/>
      <c r="F837" s="1238"/>
      <c r="G837" s="1239"/>
      <c r="H837" s="1162"/>
      <c r="I837" s="1162"/>
      <c r="J837" s="1162"/>
    </row>
    <row r="838" spans="1:10" ht="17.25" customHeight="1">
      <c r="A838" s="1240"/>
      <c r="B838" s="1162"/>
      <c r="C838" s="1162"/>
      <c r="D838" s="1238"/>
      <c r="E838" s="1238"/>
      <c r="F838" s="1238"/>
      <c r="G838" s="1239"/>
      <c r="H838" s="1162"/>
      <c r="I838" s="1162"/>
      <c r="J838" s="1162"/>
    </row>
    <row r="839" spans="1:10" ht="17.25" customHeight="1">
      <c r="A839" s="1240"/>
      <c r="B839" s="1162"/>
      <c r="C839" s="1162"/>
      <c r="D839" s="1238"/>
      <c r="E839" s="1238"/>
      <c r="F839" s="1238"/>
      <c r="G839" s="1239"/>
      <c r="H839" s="1162"/>
      <c r="I839" s="1162"/>
      <c r="J839" s="1162"/>
    </row>
    <row r="840" spans="1:10" ht="17.25" customHeight="1">
      <c r="A840" s="1240"/>
      <c r="B840" s="1162"/>
      <c r="C840" s="1162"/>
      <c r="D840" s="1238"/>
      <c r="E840" s="1238"/>
      <c r="F840" s="1238"/>
      <c r="G840" s="1239"/>
      <c r="H840" s="1162"/>
      <c r="I840" s="1162"/>
      <c r="J840" s="1162"/>
    </row>
    <row r="841" spans="1:10" ht="17.25" customHeight="1">
      <c r="A841" s="1240"/>
      <c r="B841" s="1162"/>
      <c r="C841" s="1162"/>
      <c r="D841" s="1238"/>
      <c r="E841" s="1238"/>
      <c r="F841" s="1238"/>
      <c r="G841" s="1239"/>
      <c r="H841" s="1162"/>
      <c r="I841" s="1162"/>
      <c r="J841" s="1162"/>
    </row>
    <row r="842" spans="1:10" ht="17.25" customHeight="1">
      <c r="A842" s="1240"/>
      <c r="B842" s="1162"/>
      <c r="C842" s="1162"/>
      <c r="D842" s="1238"/>
      <c r="E842" s="1238"/>
      <c r="F842" s="1238"/>
      <c r="G842" s="1239"/>
      <c r="H842" s="1162"/>
      <c r="I842" s="1162"/>
      <c r="J842" s="1162"/>
    </row>
    <row r="843" spans="1:10" ht="17.25" customHeight="1">
      <c r="A843" s="1240"/>
      <c r="B843" s="1162"/>
      <c r="C843" s="1162"/>
      <c r="D843" s="1238"/>
      <c r="E843" s="1238"/>
      <c r="F843" s="1238"/>
      <c r="G843" s="1239"/>
      <c r="H843" s="1162"/>
      <c r="I843" s="1162"/>
      <c r="J843" s="1162"/>
    </row>
    <row r="844" spans="1:10" ht="17.25" customHeight="1">
      <c r="A844" s="1240"/>
      <c r="B844" s="1162"/>
      <c r="C844" s="1162"/>
      <c r="D844" s="1238"/>
      <c r="E844" s="1238"/>
      <c r="F844" s="1238"/>
      <c r="G844" s="1239"/>
      <c r="H844" s="1162"/>
      <c r="I844" s="1162"/>
      <c r="J844" s="1162"/>
    </row>
    <row r="845" spans="1:10" ht="17.25" customHeight="1">
      <c r="A845" s="1240"/>
      <c r="B845" s="1162"/>
      <c r="C845" s="1162"/>
      <c r="D845" s="1238"/>
      <c r="E845" s="1238"/>
      <c r="F845" s="1238"/>
      <c r="G845" s="1239"/>
      <c r="H845" s="1162"/>
      <c r="I845" s="1162"/>
      <c r="J845" s="1162"/>
    </row>
    <row r="846" spans="1:10" ht="17.25" customHeight="1">
      <c r="A846" s="1240"/>
      <c r="B846" s="1162"/>
      <c r="C846" s="1162"/>
      <c r="D846" s="1238"/>
      <c r="E846" s="1238"/>
      <c r="F846" s="1238"/>
      <c r="G846" s="1239"/>
      <c r="H846" s="1162"/>
      <c r="I846" s="1162"/>
      <c r="J846" s="1162"/>
    </row>
    <row r="847" spans="1:10" ht="17.25" customHeight="1">
      <c r="A847" s="1240"/>
      <c r="B847" s="1162"/>
      <c r="C847" s="1162"/>
      <c r="D847" s="1238"/>
      <c r="E847" s="1238"/>
      <c r="F847" s="1238"/>
      <c r="G847" s="1239"/>
      <c r="H847" s="1162"/>
      <c r="I847" s="1162"/>
      <c r="J847" s="1162"/>
    </row>
    <row r="848" spans="1:10" ht="17.25" customHeight="1">
      <c r="A848" s="1240"/>
      <c r="B848" s="1162"/>
      <c r="C848" s="1162"/>
      <c r="D848" s="1238"/>
      <c r="E848" s="1238"/>
      <c r="F848" s="1238"/>
      <c r="G848" s="1239"/>
      <c r="H848" s="1162"/>
      <c r="I848" s="1162"/>
      <c r="J848" s="1162"/>
    </row>
    <row r="849" spans="1:10" ht="17.25" customHeight="1">
      <c r="A849" s="1240"/>
      <c r="B849" s="1162"/>
      <c r="C849" s="1162"/>
      <c r="D849" s="1238"/>
      <c r="E849" s="1238"/>
      <c r="F849" s="1238"/>
      <c r="G849" s="1239"/>
      <c r="H849" s="1162"/>
      <c r="I849" s="1162"/>
      <c r="J849" s="1162"/>
    </row>
    <row r="850" spans="1:10" ht="17.25" customHeight="1">
      <c r="A850" s="1240"/>
      <c r="B850" s="1162"/>
      <c r="C850" s="1162"/>
      <c r="D850" s="1238"/>
      <c r="E850" s="1238"/>
      <c r="F850" s="1238"/>
      <c r="G850" s="1239"/>
      <c r="H850" s="1162"/>
      <c r="I850" s="1162"/>
      <c r="J850" s="1162"/>
    </row>
    <row r="851" spans="1:10" ht="17.25" customHeight="1">
      <c r="A851" s="1240"/>
      <c r="B851" s="1162"/>
      <c r="C851" s="1162"/>
      <c r="D851" s="1238"/>
      <c r="E851" s="1238"/>
      <c r="F851" s="1238"/>
      <c r="G851" s="1239"/>
      <c r="H851" s="1162"/>
      <c r="I851" s="1162"/>
      <c r="J851" s="1162"/>
    </row>
    <row r="852" spans="1:10" ht="17.25" customHeight="1">
      <c r="A852" s="1240"/>
      <c r="B852" s="1162"/>
      <c r="C852" s="1162"/>
      <c r="D852" s="1238"/>
      <c r="E852" s="1238"/>
      <c r="F852" s="1238"/>
      <c r="G852" s="1239"/>
      <c r="H852" s="1162"/>
      <c r="I852" s="1162"/>
      <c r="J852" s="1162"/>
    </row>
    <row r="853" spans="1:10" ht="17.25" customHeight="1">
      <c r="A853" s="1240"/>
      <c r="B853" s="1162"/>
      <c r="C853" s="1162"/>
      <c r="D853" s="1238"/>
      <c r="E853" s="1238"/>
      <c r="F853" s="1238"/>
      <c r="G853" s="1239"/>
      <c r="H853" s="1162"/>
      <c r="I853" s="1162"/>
      <c r="J853" s="1162"/>
    </row>
    <row r="854" spans="1:10" ht="17.25" customHeight="1">
      <c r="A854" s="1240"/>
      <c r="B854" s="1162"/>
      <c r="C854" s="1162"/>
      <c r="D854" s="1238"/>
      <c r="E854" s="1238"/>
      <c r="F854" s="1238"/>
      <c r="G854" s="1239"/>
      <c r="H854" s="1162"/>
      <c r="I854" s="1162"/>
      <c r="J854" s="1162"/>
    </row>
    <row r="855" spans="1:10" ht="17.25" customHeight="1">
      <c r="A855" s="1240"/>
      <c r="B855" s="1162"/>
      <c r="C855" s="1162"/>
      <c r="D855" s="1238"/>
      <c r="E855" s="1238"/>
      <c r="F855" s="1238"/>
      <c r="G855" s="1239"/>
      <c r="H855" s="1162"/>
      <c r="I855" s="1162"/>
      <c r="J855" s="1162"/>
    </row>
    <row r="856" spans="1:10" ht="17.25" customHeight="1">
      <c r="A856" s="1240"/>
      <c r="B856" s="1162"/>
      <c r="C856" s="1162"/>
      <c r="D856" s="1238"/>
      <c r="E856" s="1238"/>
      <c r="F856" s="1238"/>
      <c r="G856" s="1239"/>
      <c r="H856" s="1162"/>
      <c r="I856" s="1162"/>
      <c r="J856" s="1162"/>
    </row>
    <row r="857" spans="1:10" ht="17.25" customHeight="1">
      <c r="A857" s="1240"/>
      <c r="B857" s="1162"/>
      <c r="C857" s="1162"/>
      <c r="D857" s="1238"/>
      <c r="E857" s="1238"/>
      <c r="F857" s="1238"/>
      <c r="G857" s="1239"/>
      <c r="H857" s="1162"/>
      <c r="I857" s="1162"/>
      <c r="J857" s="1162"/>
    </row>
    <row r="858" spans="1:10" ht="17.25" customHeight="1">
      <c r="A858" s="1240"/>
      <c r="B858" s="1162"/>
      <c r="C858" s="1162"/>
      <c r="D858" s="1238"/>
      <c r="E858" s="1238"/>
      <c r="F858" s="1238"/>
      <c r="G858" s="1239"/>
      <c r="H858" s="1162"/>
      <c r="I858" s="1162"/>
      <c r="J858" s="1162"/>
    </row>
    <row r="859" spans="1:10" ht="17.25" customHeight="1">
      <c r="A859" s="1240"/>
      <c r="B859" s="1162"/>
      <c r="C859" s="1162"/>
      <c r="D859" s="1238"/>
      <c r="E859" s="1238"/>
      <c r="F859" s="1238"/>
      <c r="G859" s="1239"/>
      <c r="H859" s="1162"/>
      <c r="I859" s="1162"/>
      <c r="J859" s="1162"/>
    </row>
    <row r="860" spans="1:10" ht="17.25" customHeight="1">
      <c r="A860" s="1240"/>
      <c r="B860" s="1162"/>
      <c r="C860" s="1162"/>
      <c r="D860" s="1238"/>
      <c r="E860" s="1238"/>
      <c r="F860" s="1238"/>
      <c r="G860" s="1239"/>
      <c r="H860" s="1162"/>
      <c r="I860" s="1162"/>
      <c r="J860" s="1162"/>
    </row>
    <row r="861" spans="1:10" ht="17.25" customHeight="1">
      <c r="A861" s="1240"/>
      <c r="B861" s="1162"/>
      <c r="C861" s="1162"/>
      <c r="D861" s="1238"/>
      <c r="E861" s="1238"/>
      <c r="F861" s="1238"/>
      <c r="G861" s="1239"/>
      <c r="H861" s="1162"/>
      <c r="I861" s="1162"/>
      <c r="J861" s="1162"/>
    </row>
    <row r="862" spans="1:10" ht="17.25" customHeight="1">
      <c r="A862" s="1240"/>
      <c r="B862" s="1162"/>
      <c r="C862" s="1162"/>
      <c r="D862" s="1238"/>
      <c r="E862" s="1238"/>
      <c r="F862" s="1238"/>
      <c r="G862" s="1239"/>
      <c r="H862" s="1162"/>
      <c r="I862" s="1162"/>
      <c r="J862" s="1162"/>
    </row>
    <row r="863" spans="1:10" ht="17.25" customHeight="1">
      <c r="A863" s="1240"/>
      <c r="B863" s="1162"/>
      <c r="C863" s="1162"/>
      <c r="D863" s="1238"/>
      <c r="E863" s="1238"/>
      <c r="F863" s="1238"/>
      <c r="G863" s="1239"/>
      <c r="H863" s="1162"/>
      <c r="I863" s="1162"/>
      <c r="J863" s="1162"/>
    </row>
    <row r="864" spans="1:10" ht="17.25" customHeight="1">
      <c r="A864" s="1240"/>
      <c r="B864" s="1162"/>
      <c r="C864" s="1162"/>
      <c r="D864" s="1238"/>
      <c r="E864" s="1238"/>
      <c r="F864" s="1238"/>
      <c r="G864" s="1239"/>
      <c r="H864" s="1162"/>
      <c r="I864" s="1162"/>
      <c r="J864" s="1162"/>
    </row>
    <row r="865" spans="1:10" ht="17.25" customHeight="1">
      <c r="A865" s="1240"/>
      <c r="B865" s="1162"/>
      <c r="C865" s="1162"/>
      <c r="D865" s="1238"/>
      <c r="E865" s="1238"/>
      <c r="F865" s="1238"/>
      <c r="G865" s="1239"/>
      <c r="H865" s="1162"/>
      <c r="I865" s="1162"/>
      <c r="J865" s="1162"/>
    </row>
    <row r="866" spans="1:10" ht="17.25" customHeight="1">
      <c r="A866" s="1240"/>
      <c r="B866" s="1162"/>
      <c r="C866" s="1162"/>
      <c r="D866" s="1238"/>
      <c r="E866" s="1238"/>
      <c r="F866" s="1238"/>
      <c r="G866" s="1239"/>
      <c r="H866" s="1162"/>
      <c r="I866" s="1162"/>
      <c r="J866" s="1162"/>
    </row>
    <row r="867" spans="1:10" ht="17.25" customHeight="1">
      <c r="A867" s="1240"/>
      <c r="B867" s="1162"/>
      <c r="C867" s="1162"/>
      <c r="D867" s="1238"/>
      <c r="E867" s="1238"/>
      <c r="F867" s="1238"/>
      <c r="G867" s="1239"/>
      <c r="H867" s="1162"/>
      <c r="I867" s="1162"/>
      <c r="J867" s="1162"/>
    </row>
    <row r="868" spans="1:10" ht="17.25" customHeight="1">
      <c r="A868" s="1240"/>
      <c r="B868" s="1162"/>
      <c r="C868" s="1162"/>
      <c r="D868" s="1238"/>
      <c r="E868" s="1238"/>
      <c r="F868" s="1238"/>
      <c r="G868" s="1239"/>
      <c r="H868" s="1162"/>
      <c r="I868" s="1162"/>
      <c r="J868" s="1162"/>
    </row>
    <row r="869" spans="1:10" ht="17.25" customHeight="1">
      <c r="A869" s="1240"/>
      <c r="B869" s="1162"/>
      <c r="C869" s="1162"/>
      <c r="D869" s="1238"/>
      <c r="E869" s="1238"/>
      <c r="F869" s="1238"/>
      <c r="G869" s="1239"/>
      <c r="H869" s="1162"/>
      <c r="I869" s="1162"/>
      <c r="J869" s="1162"/>
    </row>
    <row r="870" spans="1:10" ht="17.25" customHeight="1">
      <c r="A870" s="1240"/>
      <c r="B870" s="1162"/>
      <c r="C870" s="1162"/>
      <c r="D870" s="1238"/>
      <c r="E870" s="1238"/>
      <c r="F870" s="1238"/>
      <c r="G870" s="1239"/>
      <c r="H870" s="1162"/>
      <c r="I870" s="1162"/>
      <c r="J870" s="1162"/>
    </row>
    <row r="871" spans="1:10" ht="17.25" customHeight="1">
      <c r="A871" s="1240"/>
      <c r="B871" s="1162"/>
      <c r="C871" s="1162"/>
      <c r="D871" s="1238"/>
      <c r="E871" s="1238"/>
      <c r="F871" s="1238"/>
      <c r="G871" s="1239"/>
      <c r="H871" s="1162"/>
      <c r="I871" s="1162"/>
      <c r="J871" s="1162"/>
    </row>
    <row r="872" spans="1:10" ht="17.25" customHeight="1">
      <c r="A872" s="1240"/>
      <c r="B872" s="1162"/>
      <c r="C872" s="1162"/>
      <c r="D872" s="1238"/>
      <c r="E872" s="1238"/>
      <c r="F872" s="1238"/>
      <c r="G872" s="1239"/>
      <c r="H872" s="1162"/>
      <c r="I872" s="1162"/>
      <c r="J872" s="1162"/>
    </row>
    <row r="873" spans="1:10" ht="17.25" customHeight="1">
      <c r="A873" s="1240"/>
      <c r="B873" s="1162"/>
      <c r="C873" s="1162"/>
      <c r="D873" s="1238"/>
      <c r="E873" s="1238"/>
      <c r="F873" s="1238"/>
      <c r="G873" s="1239"/>
      <c r="H873" s="1162"/>
      <c r="I873" s="1162"/>
      <c r="J873" s="1162"/>
    </row>
    <row r="874" spans="1:10" ht="17.25" customHeight="1">
      <c r="A874" s="1240"/>
      <c r="B874" s="1162"/>
      <c r="C874" s="1162"/>
      <c r="D874" s="1238"/>
      <c r="E874" s="1238"/>
      <c r="F874" s="1238"/>
      <c r="G874" s="1239"/>
      <c r="H874" s="1162"/>
      <c r="I874" s="1162"/>
      <c r="J874" s="1162"/>
    </row>
    <row r="875" spans="1:10" ht="17.25" customHeight="1">
      <c r="A875" s="1240"/>
      <c r="B875" s="1162"/>
      <c r="C875" s="1162"/>
      <c r="D875" s="1238"/>
      <c r="E875" s="1238"/>
      <c r="F875" s="1238"/>
      <c r="G875" s="1239"/>
      <c r="H875" s="1162"/>
      <c r="I875" s="1162"/>
      <c r="J875" s="1162"/>
    </row>
    <row r="876" spans="1:10" ht="17.25" customHeight="1">
      <c r="A876" s="1240"/>
      <c r="B876" s="1162"/>
      <c r="C876" s="1162"/>
      <c r="D876" s="1238"/>
      <c r="E876" s="1238"/>
      <c r="F876" s="1238"/>
      <c r="G876" s="1239"/>
      <c r="H876" s="1162"/>
      <c r="I876" s="1162"/>
      <c r="J876" s="1162"/>
    </row>
    <row r="877" spans="1:10" ht="17.25" customHeight="1">
      <c r="A877" s="1240"/>
      <c r="B877" s="1162"/>
      <c r="C877" s="1162"/>
      <c r="D877" s="1238"/>
      <c r="E877" s="1238"/>
      <c r="F877" s="1238"/>
      <c r="G877" s="1239"/>
      <c r="H877" s="1162"/>
      <c r="I877" s="1162"/>
      <c r="J877" s="1162"/>
    </row>
    <row r="878" spans="1:10" ht="17.25" customHeight="1">
      <c r="A878" s="1240"/>
      <c r="B878" s="1162"/>
      <c r="C878" s="1162"/>
      <c r="D878" s="1238"/>
      <c r="E878" s="1238"/>
      <c r="F878" s="1238"/>
      <c r="G878" s="1239"/>
      <c r="H878" s="1162"/>
      <c r="I878" s="1162"/>
      <c r="J878" s="1162"/>
    </row>
    <row r="879" spans="1:10" ht="17.25" customHeight="1">
      <c r="A879" s="1240"/>
      <c r="B879" s="1162"/>
      <c r="C879" s="1162"/>
      <c r="D879" s="1238"/>
      <c r="E879" s="1238"/>
      <c r="F879" s="1238"/>
      <c r="G879" s="1239"/>
      <c r="H879" s="1162"/>
      <c r="I879" s="1162"/>
      <c r="J879" s="1162"/>
    </row>
    <row r="880" spans="1:10" ht="17.25" customHeight="1">
      <c r="A880" s="1240"/>
      <c r="B880" s="1162"/>
      <c r="C880" s="1162"/>
      <c r="D880" s="1238"/>
      <c r="E880" s="1238"/>
      <c r="F880" s="1238"/>
      <c r="G880" s="1239"/>
      <c r="H880" s="1162"/>
      <c r="I880" s="1162"/>
      <c r="J880" s="1162"/>
    </row>
    <row r="881" spans="1:10" ht="17.25" customHeight="1">
      <c r="A881" s="1240"/>
      <c r="B881" s="1162"/>
      <c r="C881" s="1162"/>
      <c r="D881" s="1238"/>
      <c r="E881" s="1238"/>
      <c r="F881" s="1238"/>
      <c r="G881" s="1239"/>
      <c r="H881" s="1162"/>
      <c r="I881" s="1162"/>
      <c r="J881" s="1162"/>
    </row>
    <row r="882" spans="1:10" ht="17.25" customHeight="1">
      <c r="A882" s="1240"/>
      <c r="B882" s="1162"/>
      <c r="C882" s="1162"/>
      <c r="D882" s="1238"/>
      <c r="E882" s="1238"/>
      <c r="F882" s="1238"/>
      <c r="G882" s="1239"/>
      <c r="H882" s="1162"/>
      <c r="I882" s="1162"/>
      <c r="J882" s="1162"/>
    </row>
    <row r="883" spans="1:10" ht="17.25" customHeight="1">
      <c r="A883" s="1240"/>
      <c r="B883" s="1162"/>
      <c r="C883" s="1162"/>
      <c r="D883" s="1238"/>
      <c r="E883" s="1238"/>
      <c r="F883" s="1238"/>
      <c r="G883" s="1239"/>
      <c r="H883" s="1162"/>
      <c r="I883" s="1162"/>
      <c r="J883" s="1162"/>
    </row>
    <row r="884" spans="1:10" ht="17.25" customHeight="1">
      <c r="A884" s="1240"/>
      <c r="B884" s="1162"/>
      <c r="C884" s="1162"/>
      <c r="D884" s="1238"/>
      <c r="E884" s="1238"/>
      <c r="F884" s="1238"/>
      <c r="G884" s="1239"/>
      <c r="H884" s="1162"/>
      <c r="I884" s="1162"/>
      <c r="J884" s="1162"/>
    </row>
    <row r="885" spans="1:10" ht="17.25" customHeight="1">
      <c r="A885" s="1240"/>
      <c r="B885" s="1162"/>
      <c r="C885" s="1162"/>
      <c r="D885" s="1238"/>
      <c r="E885" s="1238"/>
      <c r="F885" s="1238"/>
      <c r="G885" s="1239"/>
      <c r="H885" s="1162"/>
      <c r="I885" s="1162"/>
      <c r="J885" s="1162"/>
    </row>
    <row r="886" spans="1:10" ht="17.25" customHeight="1">
      <c r="A886" s="1240"/>
      <c r="B886" s="1162"/>
      <c r="C886" s="1162"/>
      <c r="D886" s="1238"/>
      <c r="E886" s="1238"/>
      <c r="F886" s="1238"/>
      <c r="G886" s="1239"/>
      <c r="H886" s="1162"/>
      <c r="I886" s="1162"/>
      <c r="J886" s="1162"/>
    </row>
    <row r="887" spans="1:10" ht="17.25" customHeight="1">
      <c r="A887" s="1240"/>
      <c r="B887" s="1162"/>
      <c r="C887" s="1162"/>
      <c r="D887" s="1238"/>
      <c r="E887" s="1238"/>
      <c r="F887" s="1238"/>
      <c r="G887" s="1239"/>
      <c r="H887" s="1162"/>
      <c r="I887" s="1162"/>
      <c r="J887" s="1162"/>
    </row>
    <row r="888" spans="1:10" ht="17.25" customHeight="1">
      <c r="A888" s="1240"/>
      <c r="B888" s="1162"/>
      <c r="C888" s="1162"/>
      <c r="D888" s="1238"/>
      <c r="E888" s="1238"/>
      <c r="F888" s="1238"/>
      <c r="G888" s="1239"/>
      <c r="H888" s="1162"/>
      <c r="I888" s="1162"/>
      <c r="J888" s="1162"/>
    </row>
    <row r="889" spans="1:10" ht="17.25" customHeight="1">
      <c r="A889" s="1240"/>
      <c r="B889" s="1162"/>
      <c r="C889" s="1162"/>
      <c r="D889" s="1238"/>
      <c r="E889" s="1238"/>
      <c r="F889" s="1238"/>
      <c r="G889" s="1239"/>
      <c r="H889" s="1162"/>
      <c r="I889" s="1162"/>
      <c r="J889" s="1162"/>
    </row>
    <row r="890" spans="1:10" ht="17.25" customHeight="1">
      <c r="A890" s="1240"/>
      <c r="B890" s="1162"/>
      <c r="C890" s="1162"/>
      <c r="D890" s="1238"/>
      <c r="E890" s="1238"/>
      <c r="F890" s="1238"/>
      <c r="G890" s="1239"/>
      <c r="H890" s="1162"/>
      <c r="I890" s="1162"/>
      <c r="J890" s="1162"/>
    </row>
    <row r="891" spans="1:10" ht="17.25" customHeight="1">
      <c r="A891" s="1240"/>
      <c r="B891" s="1162"/>
      <c r="C891" s="1162"/>
      <c r="D891" s="1238"/>
      <c r="E891" s="1238"/>
      <c r="F891" s="1238"/>
      <c r="G891" s="1239"/>
      <c r="H891" s="1162"/>
      <c r="I891" s="1162"/>
      <c r="J891" s="1162"/>
    </row>
    <row r="892" spans="1:10" ht="17.25" customHeight="1">
      <c r="A892" s="1240"/>
      <c r="B892" s="1162"/>
      <c r="C892" s="1162"/>
      <c r="D892" s="1238"/>
      <c r="E892" s="1238"/>
      <c r="F892" s="1238"/>
      <c r="G892" s="1239"/>
      <c r="H892" s="1162"/>
      <c r="I892" s="1162"/>
      <c r="J892" s="1162"/>
    </row>
    <row r="893" spans="1:10" ht="17.25" customHeight="1">
      <c r="A893" s="1240"/>
      <c r="B893" s="1162"/>
      <c r="C893" s="1162"/>
      <c r="D893" s="1238"/>
      <c r="E893" s="1238"/>
      <c r="F893" s="1238"/>
      <c r="G893" s="1239"/>
      <c r="H893" s="1162"/>
      <c r="I893" s="1162"/>
      <c r="J893" s="1162"/>
    </row>
    <row r="894" spans="1:10" ht="17.25" customHeight="1">
      <c r="A894" s="1240"/>
      <c r="B894" s="1162"/>
      <c r="C894" s="1162"/>
      <c r="D894" s="1238"/>
      <c r="E894" s="1238"/>
      <c r="F894" s="1238"/>
      <c r="G894" s="1239"/>
      <c r="H894" s="1162"/>
      <c r="I894" s="1162"/>
      <c r="J894" s="1162"/>
    </row>
    <row r="895" spans="1:10" ht="17.25" customHeight="1">
      <c r="A895" s="1240"/>
      <c r="B895" s="1162"/>
      <c r="C895" s="1162"/>
      <c r="D895" s="1238"/>
      <c r="E895" s="1238"/>
      <c r="F895" s="1238"/>
      <c r="G895" s="1239"/>
      <c r="H895" s="1162"/>
      <c r="I895" s="1162"/>
      <c r="J895" s="1162"/>
    </row>
    <row r="896" spans="1:10" ht="17.25" customHeight="1">
      <c r="A896" s="1240"/>
      <c r="B896" s="1162"/>
      <c r="C896" s="1162"/>
      <c r="D896" s="1238"/>
      <c r="E896" s="1238"/>
      <c r="F896" s="1238"/>
      <c r="G896" s="1239"/>
      <c r="H896" s="1162"/>
      <c r="I896" s="1162"/>
      <c r="J896" s="1162"/>
    </row>
    <row r="897" spans="1:10" ht="17.25" customHeight="1">
      <c r="A897" s="1240"/>
      <c r="B897" s="1162"/>
      <c r="C897" s="1162"/>
      <c r="D897" s="1238"/>
      <c r="E897" s="1238"/>
      <c r="F897" s="1238"/>
      <c r="G897" s="1239"/>
      <c r="H897" s="1162"/>
      <c r="I897" s="1162"/>
      <c r="J897" s="1162"/>
    </row>
    <row r="898" spans="1:10" ht="17.25" customHeight="1">
      <c r="A898" s="1240"/>
      <c r="B898" s="1162"/>
      <c r="C898" s="1162"/>
      <c r="D898" s="1238"/>
      <c r="E898" s="1238"/>
      <c r="F898" s="1238"/>
      <c r="G898" s="1239"/>
      <c r="H898" s="1162"/>
      <c r="I898" s="1162"/>
      <c r="J898" s="1162"/>
    </row>
    <row r="899" spans="1:10" ht="17.25" customHeight="1">
      <c r="A899" s="1240"/>
      <c r="B899" s="1162"/>
      <c r="C899" s="1162"/>
      <c r="D899" s="1238"/>
      <c r="E899" s="1238"/>
      <c r="F899" s="1238"/>
      <c r="G899" s="1239"/>
      <c r="H899" s="1162"/>
      <c r="I899" s="1162"/>
      <c r="J899" s="1162"/>
    </row>
    <row r="900" spans="1:10" ht="17.25" customHeight="1">
      <c r="A900" s="1240"/>
      <c r="B900" s="1162"/>
      <c r="C900" s="1162"/>
      <c r="D900" s="1238"/>
      <c r="E900" s="1238"/>
      <c r="F900" s="1238"/>
      <c r="G900" s="1239"/>
      <c r="H900" s="1162"/>
      <c r="I900" s="1162"/>
      <c r="J900" s="1162"/>
    </row>
    <row r="901" spans="1:10" ht="17.25" customHeight="1">
      <c r="A901" s="1240"/>
      <c r="B901" s="1162"/>
      <c r="C901" s="1162"/>
      <c r="D901" s="1238"/>
      <c r="E901" s="1238"/>
      <c r="F901" s="1238"/>
      <c r="G901" s="1239"/>
      <c r="H901" s="1162"/>
      <c r="I901" s="1162"/>
      <c r="J901" s="1162"/>
    </row>
    <row r="902" spans="1:10" ht="17.25" customHeight="1">
      <c r="A902" s="1240"/>
      <c r="B902" s="1162"/>
      <c r="C902" s="1162"/>
      <c r="D902" s="1238"/>
      <c r="E902" s="1238"/>
      <c r="F902" s="1238"/>
      <c r="G902" s="1239"/>
      <c r="H902" s="1162"/>
      <c r="I902" s="1162"/>
      <c r="J902" s="1162"/>
    </row>
    <row r="903" spans="1:10" ht="17.25" customHeight="1">
      <c r="A903" s="1240"/>
      <c r="B903" s="1162"/>
      <c r="C903" s="1162"/>
      <c r="D903" s="1238"/>
      <c r="E903" s="1238"/>
      <c r="F903" s="1238"/>
      <c r="G903" s="1239"/>
      <c r="H903" s="1162"/>
      <c r="I903" s="1162"/>
      <c r="J903" s="1162"/>
    </row>
    <row r="904" spans="1:10" ht="17.25" customHeight="1">
      <c r="A904" s="1240"/>
      <c r="B904" s="1162"/>
      <c r="C904" s="1162"/>
      <c r="D904" s="1238"/>
      <c r="E904" s="1238"/>
      <c r="F904" s="1238"/>
      <c r="G904" s="1239"/>
      <c r="H904" s="1162"/>
      <c r="I904" s="1162"/>
      <c r="J904" s="1162"/>
    </row>
    <row r="905" spans="1:10" ht="17.25" customHeight="1">
      <c r="A905" s="1240"/>
      <c r="B905" s="1162"/>
      <c r="C905" s="1162"/>
      <c r="D905" s="1238"/>
      <c r="E905" s="1238"/>
      <c r="F905" s="1238"/>
      <c r="G905" s="1239"/>
      <c r="H905" s="1162"/>
      <c r="I905" s="1162"/>
      <c r="J905" s="1162"/>
    </row>
    <row r="906" spans="1:10" ht="17.25" customHeight="1">
      <c r="A906" s="1240"/>
      <c r="B906" s="1162"/>
      <c r="C906" s="1162"/>
      <c r="D906" s="1238"/>
      <c r="E906" s="1238"/>
      <c r="F906" s="1238"/>
      <c r="G906" s="1239"/>
      <c r="H906" s="1162"/>
      <c r="I906" s="1162"/>
      <c r="J906" s="1162"/>
    </row>
    <row r="907" spans="1:10" ht="17.25" customHeight="1">
      <c r="A907" s="1240"/>
      <c r="B907" s="1162"/>
      <c r="C907" s="1162"/>
      <c r="D907" s="1238"/>
      <c r="E907" s="1238"/>
      <c r="F907" s="1238"/>
      <c r="G907" s="1239"/>
      <c r="H907" s="1162"/>
      <c r="I907" s="1162"/>
      <c r="J907" s="1162"/>
    </row>
    <row r="908" spans="1:10" ht="17.25" customHeight="1">
      <c r="A908" s="1240"/>
      <c r="B908" s="1162"/>
      <c r="C908" s="1162"/>
      <c r="D908" s="1238"/>
      <c r="E908" s="1238"/>
      <c r="F908" s="1238"/>
      <c r="G908" s="1239"/>
      <c r="H908" s="1162"/>
      <c r="I908" s="1162"/>
      <c r="J908" s="1162"/>
    </row>
    <row r="909" spans="1:10" ht="17.25" customHeight="1">
      <c r="A909" s="1240"/>
      <c r="B909" s="1162"/>
      <c r="C909" s="1162"/>
      <c r="D909" s="1238"/>
      <c r="E909" s="1238"/>
      <c r="F909" s="1238"/>
      <c r="G909" s="1239"/>
      <c r="H909" s="1162"/>
      <c r="I909" s="1162"/>
      <c r="J909" s="1162"/>
    </row>
    <row r="910" spans="1:10" ht="17.25" customHeight="1">
      <c r="A910" s="1240"/>
      <c r="B910" s="1162"/>
      <c r="C910" s="1162"/>
      <c r="D910" s="1238"/>
      <c r="E910" s="1238"/>
      <c r="F910" s="1238"/>
      <c r="G910" s="1239"/>
      <c r="H910" s="1162"/>
      <c r="I910" s="1162"/>
      <c r="J910" s="1162"/>
    </row>
    <row r="911" spans="1:10" ht="17.25" customHeight="1">
      <c r="A911" s="1240"/>
      <c r="B911" s="1162"/>
      <c r="C911" s="1162"/>
      <c r="D911" s="1238"/>
      <c r="E911" s="1238"/>
      <c r="F911" s="1238"/>
      <c r="G911" s="1239"/>
      <c r="H911" s="1162"/>
      <c r="I911" s="1162"/>
      <c r="J911" s="1162"/>
    </row>
    <row r="912" spans="1:10" ht="17.25" customHeight="1">
      <c r="A912" s="1240"/>
      <c r="B912" s="1162"/>
      <c r="C912" s="1162"/>
      <c r="D912" s="1238"/>
      <c r="E912" s="1238"/>
      <c r="F912" s="1238"/>
      <c r="G912" s="1239"/>
      <c r="H912" s="1162"/>
      <c r="I912" s="1162"/>
      <c r="J912" s="1162"/>
    </row>
    <row r="913" spans="1:10" ht="17.25" customHeight="1">
      <c r="A913" s="1240"/>
      <c r="B913" s="1162"/>
      <c r="C913" s="1162"/>
      <c r="D913" s="1238"/>
      <c r="E913" s="1238"/>
      <c r="F913" s="1238"/>
      <c r="G913" s="1239"/>
      <c r="H913" s="1162"/>
      <c r="I913" s="1162"/>
      <c r="J913" s="1162"/>
    </row>
    <row r="914" spans="1:10" ht="17.25" customHeight="1">
      <c r="A914" s="1240"/>
      <c r="B914" s="1162"/>
      <c r="C914" s="1162"/>
      <c r="D914" s="1238"/>
      <c r="E914" s="1238"/>
      <c r="F914" s="1238"/>
      <c r="G914" s="1239"/>
      <c r="H914" s="1162"/>
      <c r="I914" s="1162"/>
      <c r="J914" s="1162"/>
    </row>
    <row r="915" spans="1:10" ht="17.25" customHeight="1">
      <c r="A915" s="1240"/>
      <c r="B915" s="1162"/>
      <c r="C915" s="1162"/>
      <c r="D915" s="1238"/>
      <c r="E915" s="1238"/>
      <c r="F915" s="1238"/>
      <c r="G915" s="1239"/>
      <c r="H915" s="1162"/>
      <c r="I915" s="1162"/>
      <c r="J915" s="1162"/>
    </row>
    <row r="916" spans="1:10" ht="17.25" customHeight="1">
      <c r="A916" s="1240"/>
      <c r="B916" s="1162"/>
      <c r="C916" s="1162"/>
      <c r="D916" s="1238"/>
      <c r="E916" s="1238"/>
      <c r="F916" s="1238"/>
      <c r="G916" s="1239"/>
      <c r="H916" s="1162"/>
      <c r="I916" s="1162"/>
      <c r="J916" s="1162"/>
    </row>
    <row r="917" spans="1:10" ht="17.25" customHeight="1">
      <c r="A917" s="1240"/>
      <c r="B917" s="1162"/>
      <c r="C917" s="1162"/>
      <c r="D917" s="1238"/>
      <c r="E917" s="1238"/>
      <c r="F917" s="1238"/>
      <c r="G917" s="1239"/>
      <c r="H917" s="1162"/>
      <c r="I917" s="1162"/>
      <c r="J917" s="1162"/>
    </row>
    <row r="918" spans="1:10" ht="17.25" customHeight="1">
      <c r="A918" s="1240"/>
      <c r="B918" s="1162"/>
      <c r="C918" s="1162"/>
      <c r="D918" s="1238"/>
      <c r="E918" s="1238"/>
      <c r="F918" s="1238"/>
      <c r="G918" s="1239"/>
      <c r="H918" s="1162"/>
      <c r="I918" s="1162"/>
      <c r="J918" s="1162"/>
    </row>
    <row r="919" spans="1:10" ht="17.25" customHeight="1">
      <c r="A919" s="1240"/>
      <c r="B919" s="1162"/>
      <c r="C919" s="1162"/>
      <c r="D919" s="1238"/>
      <c r="E919" s="1238"/>
      <c r="F919" s="1238"/>
      <c r="G919" s="1239"/>
      <c r="H919" s="1162"/>
      <c r="I919" s="1162"/>
      <c r="J919" s="1162"/>
    </row>
    <row r="920" spans="1:10" ht="17.25" customHeight="1">
      <c r="A920" s="1240"/>
      <c r="B920" s="1162"/>
      <c r="C920" s="1162"/>
      <c r="D920" s="1238"/>
      <c r="E920" s="1238"/>
      <c r="F920" s="1238"/>
      <c r="G920" s="1239"/>
      <c r="H920" s="1162"/>
      <c r="I920" s="1162"/>
      <c r="J920" s="1162"/>
    </row>
    <row r="921" spans="1:10" ht="17.25" customHeight="1">
      <c r="A921" s="1240"/>
      <c r="B921" s="1162"/>
      <c r="C921" s="1162"/>
      <c r="D921" s="1238"/>
      <c r="E921" s="1238"/>
      <c r="F921" s="1238"/>
      <c r="G921" s="1239"/>
      <c r="H921" s="1162"/>
      <c r="I921" s="1162"/>
      <c r="J921" s="1162"/>
    </row>
    <row r="922" spans="1:10" ht="17.25" customHeight="1">
      <c r="A922" s="1240"/>
      <c r="B922" s="1162"/>
      <c r="C922" s="1162"/>
      <c r="D922" s="1238"/>
      <c r="E922" s="1238"/>
      <c r="F922" s="1238"/>
      <c r="G922" s="1239"/>
      <c r="H922" s="1162"/>
      <c r="I922" s="1162"/>
      <c r="J922" s="1162"/>
    </row>
    <row r="923" spans="1:10" ht="17.25" customHeight="1">
      <c r="A923" s="1240"/>
      <c r="B923" s="1162"/>
      <c r="C923" s="1162"/>
      <c r="D923" s="1238"/>
      <c r="E923" s="1238"/>
      <c r="F923" s="1238"/>
      <c r="G923" s="1239"/>
      <c r="H923" s="1162"/>
      <c r="I923" s="1162"/>
      <c r="J923" s="1162"/>
    </row>
    <row r="924" spans="1:10" ht="17.25" customHeight="1">
      <c r="A924" s="1240"/>
      <c r="B924" s="1162"/>
      <c r="C924" s="1162"/>
      <c r="D924" s="1238"/>
      <c r="E924" s="1238"/>
      <c r="F924" s="1238"/>
      <c r="G924" s="1239"/>
      <c r="H924" s="1162"/>
      <c r="I924" s="1162"/>
      <c r="J924" s="1162"/>
    </row>
    <row r="925" spans="1:10" ht="17.25" customHeight="1">
      <c r="A925" s="1240"/>
      <c r="B925" s="1162"/>
      <c r="C925" s="1162"/>
      <c r="D925" s="1238"/>
      <c r="E925" s="1238"/>
      <c r="F925" s="1238"/>
      <c r="G925" s="1239"/>
      <c r="H925" s="1162"/>
      <c r="I925" s="1162"/>
      <c r="J925" s="1162"/>
    </row>
    <row r="926" spans="1:10" ht="17.25" customHeight="1">
      <c r="A926" s="1240"/>
      <c r="B926" s="1162"/>
      <c r="C926" s="1162"/>
      <c r="D926" s="1238"/>
      <c r="E926" s="1238"/>
      <c r="F926" s="1238"/>
      <c r="G926" s="1239"/>
      <c r="H926" s="1162"/>
      <c r="I926" s="1162"/>
      <c r="J926" s="1162"/>
    </row>
    <row r="927" spans="1:10" ht="17.25" customHeight="1">
      <c r="A927" s="1240"/>
      <c r="B927" s="1162"/>
      <c r="C927" s="1162"/>
      <c r="D927" s="1238"/>
      <c r="E927" s="1238"/>
      <c r="F927" s="1238"/>
      <c r="G927" s="1239"/>
      <c r="H927" s="1162"/>
      <c r="I927" s="1162"/>
      <c r="J927" s="1162"/>
    </row>
    <row r="928" spans="1:10" ht="17.25" customHeight="1">
      <c r="A928" s="1240"/>
      <c r="B928" s="1162"/>
      <c r="C928" s="1162"/>
      <c r="D928" s="1238"/>
      <c r="E928" s="1238"/>
      <c r="F928" s="1238"/>
      <c r="G928" s="1239"/>
      <c r="H928" s="1162"/>
      <c r="I928" s="1162"/>
      <c r="J928" s="1162"/>
    </row>
    <row r="929" spans="1:10" ht="17.25" customHeight="1">
      <c r="A929" s="1240"/>
      <c r="B929" s="1162"/>
      <c r="C929" s="1162"/>
      <c r="D929" s="1238"/>
      <c r="E929" s="1238"/>
      <c r="F929" s="1238"/>
      <c r="G929" s="1239"/>
      <c r="H929" s="1162"/>
      <c r="I929" s="1162"/>
      <c r="J929" s="1162"/>
    </row>
    <row r="930" spans="1:10" ht="17.25" customHeight="1">
      <c r="A930" s="1240"/>
      <c r="B930" s="1162"/>
      <c r="C930" s="1162"/>
      <c r="D930" s="1238"/>
      <c r="E930" s="1238"/>
      <c r="F930" s="1238"/>
      <c r="G930" s="1239"/>
      <c r="H930" s="1162"/>
      <c r="I930" s="1162"/>
      <c r="J930" s="1162"/>
    </row>
    <row r="931" spans="1:10" ht="17.25" customHeight="1">
      <c r="A931" s="1240"/>
      <c r="B931" s="1162"/>
      <c r="C931" s="1162"/>
      <c r="D931" s="1238"/>
      <c r="E931" s="1238"/>
      <c r="F931" s="1238"/>
      <c r="G931" s="1239"/>
      <c r="H931" s="1162"/>
      <c r="I931" s="1162"/>
      <c r="J931" s="1162"/>
    </row>
    <row r="932" spans="1:10" ht="17.25" customHeight="1">
      <c r="A932" s="1240"/>
      <c r="B932" s="1162"/>
      <c r="C932" s="1162"/>
      <c r="D932" s="1238"/>
      <c r="E932" s="1238"/>
      <c r="F932" s="1238"/>
      <c r="G932" s="1239"/>
      <c r="H932" s="1162"/>
      <c r="I932" s="1162"/>
      <c r="J932" s="1162"/>
    </row>
    <row r="933" spans="1:10" ht="17.25" customHeight="1">
      <c r="A933" s="1240"/>
      <c r="B933" s="1162"/>
      <c r="C933" s="1162"/>
      <c r="D933" s="1238"/>
      <c r="E933" s="1238"/>
      <c r="F933" s="1238"/>
      <c r="G933" s="1239"/>
      <c r="H933" s="1162"/>
      <c r="I933" s="1162"/>
      <c r="J933" s="1162"/>
    </row>
    <row r="934" spans="1:10" ht="17.25" customHeight="1">
      <c r="A934" s="1240"/>
      <c r="B934" s="1162"/>
      <c r="C934" s="1162"/>
      <c r="D934" s="1238"/>
      <c r="E934" s="1238"/>
      <c r="F934" s="1238"/>
      <c r="G934" s="1239"/>
      <c r="H934" s="1162"/>
      <c r="I934" s="1162"/>
      <c r="J934" s="1162"/>
    </row>
    <row r="935" spans="1:10" ht="17.25" customHeight="1">
      <c r="A935" s="1240"/>
      <c r="B935" s="1162"/>
      <c r="C935" s="1162"/>
      <c r="D935" s="1238"/>
      <c r="E935" s="1238"/>
      <c r="F935" s="1238"/>
      <c r="G935" s="1239"/>
      <c r="H935" s="1162"/>
      <c r="I935" s="1162"/>
      <c r="J935" s="1162"/>
    </row>
    <row r="936" spans="1:10" ht="17.25" customHeight="1">
      <c r="A936" s="1240"/>
      <c r="B936" s="1162"/>
      <c r="C936" s="1162"/>
      <c r="D936" s="1238"/>
      <c r="E936" s="1238"/>
      <c r="F936" s="1238"/>
      <c r="G936" s="1239"/>
      <c r="H936" s="1162"/>
      <c r="I936" s="1162"/>
      <c r="J936" s="1162"/>
    </row>
    <row r="937" spans="1:10" ht="17.25" customHeight="1">
      <c r="A937" s="1240"/>
      <c r="B937" s="1162"/>
      <c r="C937" s="1162"/>
      <c r="D937" s="1238"/>
      <c r="E937" s="1238"/>
      <c r="F937" s="1238"/>
      <c r="G937" s="1239"/>
      <c r="H937" s="1162"/>
      <c r="I937" s="1162"/>
      <c r="J937" s="1162"/>
    </row>
    <row r="938" spans="1:10" ht="17.25" customHeight="1">
      <c r="A938" s="1240"/>
      <c r="B938" s="1162"/>
      <c r="C938" s="1162"/>
      <c r="D938" s="1238"/>
      <c r="E938" s="1238"/>
      <c r="F938" s="1238"/>
      <c r="G938" s="1239"/>
      <c r="H938" s="1162"/>
      <c r="I938" s="1162"/>
      <c r="J938" s="1162"/>
    </row>
    <row r="939" spans="1:10" ht="17.25" customHeight="1">
      <c r="A939" s="1240"/>
      <c r="B939" s="1162"/>
      <c r="C939" s="1162"/>
      <c r="D939" s="1238"/>
      <c r="E939" s="1238"/>
      <c r="F939" s="1238"/>
      <c r="G939" s="1239"/>
      <c r="H939" s="1162"/>
      <c r="I939" s="1162"/>
      <c r="J939" s="1162"/>
    </row>
    <row r="940" spans="1:10" ht="17.25" customHeight="1">
      <c r="A940" s="1240"/>
      <c r="B940" s="1162"/>
      <c r="C940" s="1162"/>
      <c r="D940" s="1238"/>
      <c r="E940" s="1238"/>
      <c r="F940" s="1238"/>
      <c r="G940" s="1239"/>
      <c r="H940" s="1162"/>
      <c r="I940" s="1162"/>
      <c r="J940" s="1162"/>
    </row>
    <row r="941" spans="1:10" ht="17.25" customHeight="1">
      <c r="A941" s="1240"/>
      <c r="B941" s="1162"/>
      <c r="C941" s="1162"/>
      <c r="D941" s="1238"/>
      <c r="E941" s="1238"/>
      <c r="F941" s="1238"/>
      <c r="G941" s="1239"/>
      <c r="H941" s="1162"/>
      <c r="I941" s="1162"/>
      <c r="J941" s="1162"/>
    </row>
    <row r="942" spans="1:10" ht="17.25" customHeight="1">
      <c r="A942" s="1240"/>
      <c r="B942" s="1162"/>
      <c r="C942" s="1162"/>
      <c r="D942" s="1238"/>
      <c r="E942" s="1238"/>
      <c r="F942" s="1238"/>
      <c r="G942" s="1239"/>
      <c r="H942" s="1162"/>
      <c r="I942" s="1162"/>
      <c r="J942" s="1162"/>
    </row>
    <row r="943" spans="1:10" ht="17.25" customHeight="1">
      <c r="A943" s="1240"/>
      <c r="B943" s="1162"/>
      <c r="C943" s="1162"/>
      <c r="D943" s="1238"/>
      <c r="E943" s="1238"/>
      <c r="F943" s="1238"/>
      <c r="G943" s="1239"/>
      <c r="H943" s="1162"/>
      <c r="I943" s="1162"/>
      <c r="J943" s="1162"/>
    </row>
    <row r="944" spans="1:10" ht="17.25" customHeight="1">
      <c r="A944" s="1240"/>
      <c r="B944" s="1162"/>
      <c r="C944" s="1162"/>
      <c r="D944" s="1238"/>
      <c r="E944" s="1238"/>
      <c r="F944" s="1238"/>
      <c r="G944" s="1239"/>
      <c r="H944" s="1162"/>
      <c r="I944" s="1162"/>
      <c r="J944" s="1162"/>
    </row>
    <row r="945" spans="1:10" ht="17.25" customHeight="1">
      <c r="A945" s="1240"/>
      <c r="B945" s="1162"/>
      <c r="C945" s="1162"/>
      <c r="D945" s="1238"/>
      <c r="E945" s="1238"/>
      <c r="F945" s="1238"/>
      <c r="G945" s="1239"/>
      <c r="H945" s="1162"/>
      <c r="I945" s="1162"/>
      <c r="J945" s="1162"/>
    </row>
    <row r="946" spans="1:10" ht="17.25" customHeight="1">
      <c r="A946" s="1240"/>
      <c r="B946" s="1162"/>
      <c r="C946" s="1162"/>
      <c r="D946" s="1238"/>
      <c r="E946" s="1238"/>
      <c r="F946" s="1238"/>
      <c r="G946" s="1239"/>
      <c r="H946" s="1162"/>
      <c r="I946" s="1162"/>
      <c r="J946" s="1162"/>
    </row>
    <row r="947" spans="1:10" ht="17.25" customHeight="1">
      <c r="A947" s="1240"/>
      <c r="B947" s="1162"/>
      <c r="C947" s="1162"/>
      <c r="D947" s="1238"/>
      <c r="E947" s="1238"/>
      <c r="F947" s="1238"/>
      <c r="G947" s="1239"/>
      <c r="H947" s="1162"/>
      <c r="I947" s="1162"/>
      <c r="J947" s="1162"/>
    </row>
    <row r="948" spans="1:10" ht="17.25" customHeight="1">
      <c r="A948" s="1240"/>
      <c r="B948" s="1162"/>
      <c r="C948" s="1162"/>
      <c r="D948" s="1238"/>
      <c r="E948" s="1238"/>
      <c r="F948" s="1238"/>
      <c r="G948" s="1239"/>
      <c r="H948" s="1162"/>
      <c r="I948" s="1162"/>
      <c r="J948" s="1162"/>
    </row>
    <row r="949" spans="1:10" ht="17.25" customHeight="1">
      <c r="A949" s="1240"/>
      <c r="B949" s="1162"/>
      <c r="C949" s="1162"/>
      <c r="D949" s="1238"/>
      <c r="E949" s="1238"/>
      <c r="F949" s="1238"/>
      <c r="G949" s="1239"/>
      <c r="H949" s="1162"/>
      <c r="I949" s="1162"/>
      <c r="J949" s="1162"/>
    </row>
    <row r="950" spans="1:10" ht="17.25" customHeight="1">
      <c r="A950" s="1240"/>
      <c r="B950" s="1162"/>
      <c r="C950" s="1162"/>
      <c r="D950" s="1238"/>
      <c r="E950" s="1238"/>
      <c r="F950" s="1238"/>
      <c r="G950" s="1239"/>
      <c r="H950" s="1162"/>
      <c r="I950" s="1162"/>
      <c r="J950" s="1162"/>
    </row>
    <row r="951" spans="1:10" ht="17.25" customHeight="1">
      <c r="A951" s="1240"/>
      <c r="B951" s="1162"/>
      <c r="C951" s="1162"/>
      <c r="D951" s="1238"/>
      <c r="E951" s="1238"/>
      <c r="F951" s="1238"/>
      <c r="G951" s="1239"/>
      <c r="H951" s="1162"/>
      <c r="I951" s="1162"/>
      <c r="J951" s="1162"/>
    </row>
    <row r="952" spans="1:10" ht="17.25" customHeight="1">
      <c r="A952" s="1240"/>
      <c r="B952" s="1162"/>
      <c r="C952" s="1162"/>
      <c r="D952" s="1238"/>
      <c r="E952" s="1238"/>
      <c r="F952" s="1238"/>
      <c r="G952" s="1239"/>
      <c r="H952" s="1162"/>
      <c r="I952" s="1162"/>
      <c r="J952" s="1162"/>
    </row>
    <row r="953" spans="1:10" ht="17.25" customHeight="1">
      <c r="A953" s="1240"/>
      <c r="B953" s="1162"/>
      <c r="C953" s="1162"/>
      <c r="D953" s="1238"/>
      <c r="E953" s="1238"/>
      <c r="F953" s="1238"/>
      <c r="G953" s="1239"/>
      <c r="H953" s="1162"/>
      <c r="I953" s="1162"/>
      <c r="J953" s="1162"/>
    </row>
    <row r="954" spans="1:10" ht="17.25" customHeight="1">
      <c r="A954" s="1240"/>
      <c r="B954" s="1162"/>
      <c r="C954" s="1162"/>
      <c r="D954" s="1238"/>
      <c r="E954" s="1238"/>
      <c r="F954" s="1238"/>
      <c r="G954" s="1239"/>
      <c r="H954" s="1162"/>
      <c r="I954" s="1162"/>
      <c r="J954" s="1162"/>
    </row>
    <row r="955" spans="1:10" ht="17.25" customHeight="1">
      <c r="A955" s="1240"/>
      <c r="B955" s="1162"/>
      <c r="C955" s="1162"/>
      <c r="D955" s="1238"/>
      <c r="E955" s="1238"/>
      <c r="F955" s="1238"/>
      <c r="G955" s="1239"/>
      <c r="H955" s="1162"/>
      <c r="I955" s="1162"/>
      <c r="J955" s="1162"/>
    </row>
    <row r="956" spans="1:10" ht="17.25" customHeight="1">
      <c r="A956" s="1240"/>
      <c r="B956" s="1162"/>
      <c r="C956" s="1162"/>
      <c r="D956" s="1238"/>
      <c r="E956" s="1238"/>
      <c r="F956" s="1238"/>
      <c r="G956" s="1239"/>
      <c r="H956" s="1162"/>
      <c r="I956" s="1162"/>
      <c r="J956" s="1162"/>
    </row>
    <row r="957" spans="1:10" ht="17.25" customHeight="1">
      <c r="A957" s="1240"/>
      <c r="B957" s="1162"/>
      <c r="C957" s="1162"/>
      <c r="D957" s="1238"/>
      <c r="E957" s="1238"/>
      <c r="F957" s="1238"/>
      <c r="G957" s="1239"/>
      <c r="H957" s="1162"/>
      <c r="I957" s="1162"/>
      <c r="J957" s="1162"/>
    </row>
    <row r="958" spans="1:10" ht="17.25" customHeight="1">
      <c r="A958" s="1240"/>
      <c r="B958" s="1162"/>
      <c r="C958" s="1162"/>
      <c r="D958" s="1238"/>
      <c r="E958" s="1238"/>
      <c r="F958" s="1238"/>
      <c r="G958" s="1239"/>
      <c r="H958" s="1162"/>
      <c r="I958" s="1162"/>
      <c r="J958" s="1162"/>
    </row>
    <row r="959" spans="1:10" ht="17.25" customHeight="1">
      <c r="A959" s="1240"/>
      <c r="B959" s="1162"/>
      <c r="C959" s="1162"/>
      <c r="D959" s="1238"/>
      <c r="E959" s="1238"/>
      <c r="F959" s="1238"/>
      <c r="G959" s="1239"/>
      <c r="H959" s="1162"/>
      <c r="I959" s="1162"/>
      <c r="J959" s="1162"/>
    </row>
    <row r="960" spans="1:10" ht="17.25" customHeight="1">
      <c r="A960" s="1240"/>
      <c r="B960" s="1162"/>
      <c r="C960" s="1162"/>
      <c r="D960" s="1238"/>
      <c r="E960" s="1238"/>
      <c r="F960" s="1238"/>
      <c r="G960" s="1239"/>
      <c r="H960" s="1162"/>
      <c r="I960" s="1162"/>
      <c r="J960" s="1162"/>
    </row>
    <row r="961" spans="1:10" ht="17.25" customHeight="1">
      <c r="A961" s="1240"/>
      <c r="B961" s="1162"/>
      <c r="C961" s="1162"/>
      <c r="D961" s="1238"/>
      <c r="E961" s="1238"/>
      <c r="F961" s="1238"/>
      <c r="G961" s="1239"/>
      <c r="H961" s="1162"/>
      <c r="I961" s="1162"/>
      <c r="J961" s="1162"/>
    </row>
    <row r="962" spans="1:10" ht="17.25" customHeight="1">
      <c r="A962" s="1240"/>
      <c r="B962" s="1162"/>
      <c r="C962" s="1162"/>
      <c r="D962" s="1238"/>
      <c r="E962" s="1238"/>
      <c r="F962" s="1238"/>
      <c r="G962" s="1239"/>
      <c r="H962" s="1162"/>
      <c r="I962" s="1162"/>
      <c r="J962" s="1162"/>
    </row>
    <row r="963" spans="1:10" ht="17.25" customHeight="1">
      <c r="A963" s="1240"/>
      <c r="B963" s="1162"/>
      <c r="C963" s="1162"/>
      <c r="D963" s="1238"/>
      <c r="E963" s="1238"/>
      <c r="F963" s="1238"/>
      <c r="G963" s="1239"/>
      <c r="H963" s="1162"/>
      <c r="I963" s="1162"/>
      <c r="J963" s="1162"/>
    </row>
    <row r="964" spans="1:10" ht="17.25" customHeight="1">
      <c r="A964" s="1240"/>
      <c r="B964" s="1162"/>
      <c r="C964" s="1162"/>
      <c r="D964" s="1238"/>
      <c r="E964" s="1238"/>
      <c r="F964" s="1238"/>
      <c r="G964" s="1239"/>
      <c r="H964" s="1162"/>
      <c r="I964" s="1162"/>
      <c r="J964" s="1162"/>
    </row>
    <row r="965" spans="1:10" ht="17.25" customHeight="1">
      <c r="A965" s="1240"/>
      <c r="B965" s="1162"/>
      <c r="C965" s="1162"/>
      <c r="D965" s="1238"/>
      <c r="E965" s="1238"/>
      <c r="F965" s="1238"/>
      <c r="G965" s="1239"/>
      <c r="H965" s="1162"/>
      <c r="I965" s="1162"/>
      <c r="J965" s="1162"/>
    </row>
    <row r="966" spans="1:10" ht="17.25" customHeight="1">
      <c r="A966" s="1240"/>
      <c r="B966" s="1162"/>
      <c r="C966" s="1162"/>
      <c r="D966" s="1238"/>
      <c r="E966" s="1238"/>
      <c r="F966" s="1238"/>
      <c r="G966" s="1239"/>
      <c r="H966" s="1162"/>
      <c r="I966" s="1162"/>
      <c r="J966" s="1162"/>
    </row>
    <row r="967" spans="1:10" ht="17.25" customHeight="1">
      <c r="A967" s="1240"/>
      <c r="B967" s="1162"/>
      <c r="C967" s="1162"/>
      <c r="D967" s="1238"/>
      <c r="E967" s="1238"/>
      <c r="F967" s="1238"/>
      <c r="G967" s="1239"/>
      <c r="H967" s="1162"/>
      <c r="I967" s="1162"/>
      <c r="J967" s="1162"/>
    </row>
    <row r="968" spans="1:10" ht="17.25" customHeight="1">
      <c r="A968" s="1240"/>
      <c r="B968" s="1162"/>
      <c r="C968" s="1162"/>
      <c r="D968" s="1238"/>
      <c r="E968" s="1238"/>
      <c r="F968" s="1238"/>
      <c r="G968" s="1239"/>
      <c r="H968" s="1162"/>
      <c r="I968" s="1162"/>
      <c r="J968" s="1162"/>
    </row>
    <row r="969" spans="1:10" ht="17.25" customHeight="1">
      <c r="A969" s="1240"/>
      <c r="B969" s="1162"/>
      <c r="C969" s="1162"/>
      <c r="D969" s="1238"/>
      <c r="E969" s="1238"/>
      <c r="F969" s="1238"/>
      <c r="G969" s="1239"/>
      <c r="H969" s="1162"/>
      <c r="I969" s="1162"/>
      <c r="J969" s="1162"/>
    </row>
    <row r="970" spans="1:10" ht="17.25" customHeight="1">
      <c r="A970" s="1240"/>
      <c r="B970" s="1162"/>
      <c r="C970" s="1162"/>
      <c r="D970" s="1238"/>
      <c r="E970" s="1238"/>
      <c r="F970" s="1238"/>
      <c r="G970" s="1239"/>
      <c r="H970" s="1162"/>
      <c r="I970" s="1162"/>
      <c r="J970" s="1162"/>
    </row>
    <row r="971" spans="1:10" ht="17.25" customHeight="1">
      <c r="A971" s="1240"/>
      <c r="B971" s="1162"/>
      <c r="C971" s="1162"/>
      <c r="D971" s="1238"/>
      <c r="E971" s="1238"/>
      <c r="F971" s="1238"/>
      <c r="G971" s="1239"/>
      <c r="H971" s="1162"/>
      <c r="I971" s="1162"/>
      <c r="J971" s="1162"/>
    </row>
    <row r="972" spans="1:10" ht="17.25" customHeight="1">
      <c r="A972" s="1240"/>
      <c r="B972" s="1162"/>
      <c r="C972" s="1162"/>
      <c r="D972" s="1238"/>
      <c r="E972" s="1238"/>
      <c r="F972" s="1238"/>
      <c r="G972" s="1239"/>
      <c r="H972" s="1162"/>
      <c r="I972" s="1162"/>
      <c r="J972" s="1162"/>
    </row>
    <row r="973" spans="1:10" ht="17.25" customHeight="1">
      <c r="A973" s="1240"/>
      <c r="B973" s="1162"/>
      <c r="C973" s="1162"/>
      <c r="D973" s="1238"/>
      <c r="E973" s="1238"/>
      <c r="F973" s="1238"/>
      <c r="G973" s="1239"/>
      <c r="H973" s="1162"/>
      <c r="I973" s="1162"/>
      <c r="J973" s="1162"/>
    </row>
    <row r="974" spans="1:10" ht="17.25" customHeight="1">
      <c r="A974" s="1240"/>
      <c r="B974" s="1162"/>
      <c r="C974" s="1162"/>
      <c r="D974" s="1238"/>
      <c r="E974" s="1238"/>
      <c r="F974" s="1238"/>
      <c r="G974" s="1239"/>
      <c r="H974" s="1162"/>
      <c r="I974" s="1162"/>
      <c r="J974" s="1162"/>
    </row>
    <row r="975" spans="1:10" ht="17.25" customHeight="1">
      <c r="A975" s="1240"/>
      <c r="B975" s="1162"/>
      <c r="C975" s="1162"/>
      <c r="D975" s="1238"/>
      <c r="E975" s="1238"/>
      <c r="F975" s="1238"/>
      <c r="G975" s="1239"/>
      <c r="H975" s="1162"/>
      <c r="I975" s="1162"/>
      <c r="J975" s="1162"/>
    </row>
    <row r="976" spans="1:10" ht="17.25" customHeight="1">
      <c r="A976" s="1240"/>
      <c r="B976" s="1162"/>
      <c r="C976" s="1162"/>
      <c r="D976" s="1238"/>
      <c r="E976" s="1238"/>
      <c r="F976" s="1238"/>
      <c r="G976" s="1239"/>
      <c r="H976" s="1162"/>
      <c r="I976" s="1162"/>
      <c r="J976" s="1162"/>
    </row>
    <row r="977" spans="1:10" ht="17.25" customHeight="1">
      <c r="A977" s="1240"/>
      <c r="B977" s="1162"/>
      <c r="C977" s="1162"/>
      <c r="D977" s="1238"/>
      <c r="E977" s="1238"/>
      <c r="F977" s="1238"/>
      <c r="G977" s="1239"/>
      <c r="H977" s="1162"/>
      <c r="I977" s="1162"/>
      <c r="J977" s="1162"/>
    </row>
    <row r="978" spans="1:10" ht="17.25" customHeight="1">
      <c r="A978" s="1240"/>
      <c r="B978" s="1162"/>
      <c r="C978" s="1162"/>
      <c r="D978" s="1238"/>
      <c r="E978" s="1238"/>
      <c r="F978" s="1238"/>
      <c r="G978" s="1239"/>
      <c r="H978" s="1162"/>
      <c r="I978" s="1162"/>
      <c r="J978" s="1162"/>
    </row>
    <row r="979" spans="1:10" ht="17.25" customHeight="1">
      <c r="A979" s="1240"/>
      <c r="B979" s="1162"/>
      <c r="C979" s="1162"/>
      <c r="D979" s="1238"/>
      <c r="E979" s="1238"/>
      <c r="F979" s="1238"/>
      <c r="G979" s="1239"/>
      <c r="H979" s="1162"/>
      <c r="I979" s="1162"/>
      <c r="J979" s="1162"/>
    </row>
    <row r="980" spans="1:10" ht="17.25" customHeight="1">
      <c r="A980" s="1240"/>
      <c r="B980" s="1162"/>
      <c r="C980" s="1162"/>
      <c r="D980" s="1238"/>
      <c r="E980" s="1238"/>
      <c r="F980" s="1238"/>
      <c r="G980" s="1239"/>
      <c r="H980" s="1162"/>
      <c r="I980" s="1162"/>
      <c r="J980" s="1162"/>
    </row>
    <row r="981" spans="1:10" ht="17.25" customHeight="1">
      <c r="A981" s="1240"/>
      <c r="B981" s="1162"/>
      <c r="C981" s="1162"/>
      <c r="D981" s="1238"/>
      <c r="E981" s="1238"/>
      <c r="F981" s="1238"/>
      <c r="G981" s="1239"/>
      <c r="H981" s="1162"/>
      <c r="I981" s="1162"/>
      <c r="J981" s="1162"/>
    </row>
    <row r="982" spans="1:10" ht="17.25" customHeight="1">
      <c r="A982" s="1240"/>
      <c r="B982" s="1162"/>
      <c r="C982" s="1162"/>
      <c r="D982" s="1238"/>
      <c r="E982" s="1238"/>
      <c r="F982" s="1238"/>
      <c r="G982" s="1239"/>
      <c r="H982" s="1162"/>
      <c r="I982" s="1162"/>
      <c r="J982" s="1162"/>
    </row>
    <row r="983" spans="1:10" ht="17.25" customHeight="1">
      <c r="A983" s="1240"/>
      <c r="B983" s="1162"/>
      <c r="C983" s="1162"/>
      <c r="D983" s="1238"/>
      <c r="E983" s="1238"/>
      <c r="F983" s="1238"/>
      <c r="G983" s="1239"/>
      <c r="H983" s="1162"/>
      <c r="I983" s="1162"/>
      <c r="J983" s="1162"/>
    </row>
    <row r="984" spans="1:10" ht="17.25" customHeight="1">
      <c r="A984" s="1240"/>
      <c r="B984" s="1162"/>
      <c r="C984" s="1162"/>
      <c r="D984" s="1238"/>
      <c r="E984" s="1238"/>
      <c r="F984" s="1238"/>
      <c r="G984" s="1239"/>
      <c r="H984" s="1162"/>
      <c r="I984" s="1162"/>
      <c r="J984" s="1162"/>
    </row>
    <row r="985" spans="1:10" ht="17.25" customHeight="1">
      <c r="A985" s="1240"/>
      <c r="B985" s="1162"/>
      <c r="C985" s="1162"/>
      <c r="D985" s="1238"/>
      <c r="E985" s="1238"/>
      <c r="F985" s="1238"/>
      <c r="G985" s="1239"/>
      <c r="H985" s="1162"/>
      <c r="I985" s="1162"/>
      <c r="J985" s="1162"/>
    </row>
    <row r="986" spans="1:10" ht="17.25" customHeight="1">
      <c r="A986" s="1240"/>
      <c r="B986" s="1162"/>
      <c r="C986" s="1162"/>
      <c r="D986" s="1238"/>
      <c r="E986" s="1238"/>
      <c r="F986" s="1238"/>
      <c r="G986" s="1239"/>
      <c r="H986" s="1162"/>
      <c r="I986" s="1162"/>
      <c r="J986" s="1162"/>
    </row>
    <row r="987" spans="1:10" ht="17.25" customHeight="1">
      <c r="A987" s="1240"/>
      <c r="B987" s="1162"/>
      <c r="C987" s="1162"/>
      <c r="D987" s="1238"/>
      <c r="E987" s="1238"/>
      <c r="F987" s="1238"/>
      <c r="G987" s="1239"/>
      <c r="H987" s="1162"/>
      <c r="I987" s="1162"/>
      <c r="J987" s="1162"/>
    </row>
    <row r="988" spans="1:10" ht="17.25" customHeight="1">
      <c r="A988" s="1240"/>
      <c r="B988" s="1162"/>
      <c r="C988" s="1162"/>
      <c r="D988" s="1238"/>
      <c r="E988" s="1238"/>
      <c r="F988" s="1238"/>
      <c r="G988" s="1239"/>
      <c r="H988" s="1162"/>
      <c r="I988" s="1162"/>
      <c r="J988" s="1162"/>
    </row>
    <row r="989" spans="1:10" ht="17.25" customHeight="1">
      <c r="A989" s="1240"/>
      <c r="B989" s="1162"/>
      <c r="C989" s="1162"/>
      <c r="D989" s="1238"/>
      <c r="E989" s="1238"/>
      <c r="F989" s="1238"/>
      <c r="G989" s="1239"/>
      <c r="H989" s="1162"/>
      <c r="I989" s="1162"/>
      <c r="J989" s="1162"/>
    </row>
    <row r="990" spans="1:10" ht="17.25" customHeight="1">
      <c r="A990" s="1240"/>
      <c r="B990" s="1162"/>
      <c r="C990" s="1162"/>
      <c r="D990" s="1238"/>
      <c r="E990" s="1238"/>
      <c r="F990" s="1238"/>
      <c r="G990" s="1239"/>
      <c r="H990" s="1162"/>
      <c r="I990" s="1162"/>
      <c r="J990" s="1162"/>
    </row>
    <row r="991" spans="1:10" ht="17.25" customHeight="1">
      <c r="A991" s="1240"/>
      <c r="B991" s="1162"/>
      <c r="C991" s="1162"/>
      <c r="D991" s="1238"/>
      <c r="E991" s="1238"/>
      <c r="F991" s="1238"/>
      <c r="G991" s="1239"/>
      <c r="H991" s="1162"/>
      <c r="I991" s="1162"/>
      <c r="J991" s="1162"/>
    </row>
    <row r="992" spans="1:10" ht="17.25" customHeight="1">
      <c r="A992" s="1240"/>
      <c r="B992" s="1162"/>
      <c r="C992" s="1162"/>
      <c r="D992" s="1238"/>
      <c r="E992" s="1238"/>
      <c r="F992" s="1238"/>
      <c r="G992" s="1239"/>
      <c r="H992" s="1162"/>
      <c r="I992" s="1162"/>
      <c r="J992" s="1162"/>
    </row>
    <row r="993" spans="1:10" ht="17.25" customHeight="1">
      <c r="A993" s="1240"/>
      <c r="B993" s="1162"/>
      <c r="C993" s="1162"/>
      <c r="D993" s="1238"/>
      <c r="E993" s="1238"/>
      <c r="F993" s="1238"/>
      <c r="G993" s="1239"/>
      <c r="H993" s="1162"/>
      <c r="I993" s="1162"/>
      <c r="J993" s="1162"/>
    </row>
    <row r="994" spans="1:10" ht="17.25" customHeight="1">
      <c r="A994" s="1240"/>
      <c r="B994" s="1162"/>
      <c r="C994" s="1162"/>
      <c r="D994" s="1238"/>
      <c r="E994" s="1238"/>
      <c r="F994" s="1238"/>
      <c r="G994" s="1239"/>
      <c r="H994" s="1162"/>
      <c r="I994" s="1162"/>
      <c r="J994" s="1162"/>
    </row>
    <row r="995" spans="1:10" ht="17.25" customHeight="1">
      <c r="A995" s="1240"/>
      <c r="B995" s="1162"/>
      <c r="C995" s="1162"/>
      <c r="D995" s="1238"/>
      <c r="E995" s="1238"/>
      <c r="F995" s="1238"/>
      <c r="G995" s="1239"/>
      <c r="H995" s="1162"/>
      <c r="I995" s="1162"/>
      <c r="J995" s="1162"/>
    </row>
    <row r="996" spans="1:10" ht="17.25" customHeight="1">
      <c r="A996" s="1240"/>
      <c r="B996" s="1162"/>
      <c r="C996" s="1162"/>
      <c r="D996" s="1238"/>
      <c r="E996" s="1238"/>
      <c r="F996" s="1238"/>
      <c r="G996" s="1239"/>
      <c r="H996" s="1162"/>
      <c r="I996" s="1162"/>
      <c r="J996" s="1162"/>
    </row>
    <row r="997" spans="1:10" ht="17.25" customHeight="1">
      <c r="A997" s="1240"/>
      <c r="B997" s="1162"/>
      <c r="C997" s="1162"/>
      <c r="D997" s="1238"/>
      <c r="E997" s="1238"/>
      <c r="F997" s="1238"/>
      <c r="G997" s="1239"/>
      <c r="H997" s="1162"/>
      <c r="I997" s="1162"/>
      <c r="J997" s="1162"/>
    </row>
    <row r="998" spans="1:10" ht="17.25" customHeight="1">
      <c r="A998" s="1240"/>
      <c r="B998" s="1162"/>
      <c r="C998" s="1162"/>
      <c r="D998" s="1238"/>
      <c r="E998" s="1238"/>
      <c r="F998" s="1238"/>
      <c r="G998" s="1239"/>
      <c r="H998" s="1162"/>
      <c r="I998" s="1162"/>
      <c r="J998" s="1162"/>
    </row>
    <row r="999" spans="1:10" ht="17.25" customHeight="1">
      <c r="A999" s="1240"/>
      <c r="B999" s="1162"/>
      <c r="C999" s="1162"/>
      <c r="D999" s="1238"/>
      <c r="E999" s="1238"/>
      <c r="F999" s="1238"/>
      <c r="G999" s="1239"/>
      <c r="H999" s="1162"/>
      <c r="I999" s="1162"/>
      <c r="J999" s="1162"/>
    </row>
    <row r="1000" spans="1:10" ht="17.25" customHeight="1">
      <c r="A1000" s="1240"/>
      <c r="B1000" s="1162"/>
      <c r="C1000" s="1162"/>
      <c r="D1000" s="1238"/>
      <c r="E1000" s="1238"/>
      <c r="F1000" s="1238"/>
      <c r="G1000" s="1239"/>
      <c r="H1000" s="1162"/>
      <c r="I1000" s="1162"/>
      <c r="J1000" s="1162"/>
    </row>
    <row r="1001" spans="1:10" ht="17.25" customHeight="1">
      <c r="A1001" s="1240"/>
      <c r="B1001" s="1162"/>
      <c r="C1001" s="1162"/>
      <c r="D1001" s="1238"/>
      <c r="E1001" s="1238"/>
      <c r="F1001" s="1238"/>
      <c r="G1001" s="1239"/>
      <c r="H1001" s="1162"/>
      <c r="I1001" s="1162"/>
      <c r="J1001" s="1162"/>
    </row>
  </sheetData>
  <mergeCells count="48">
    <mergeCell ref="A2:H2"/>
    <mergeCell ref="A3:H4"/>
    <mergeCell ref="A5:H5"/>
    <mergeCell ref="A6:C6"/>
    <mergeCell ref="D6:D7"/>
    <mergeCell ref="E6:E7"/>
    <mergeCell ref="F6:F7"/>
    <mergeCell ref="G6:G7"/>
    <mergeCell ref="H6:H7"/>
    <mergeCell ref="B8:B9"/>
    <mergeCell ref="B10:C10"/>
    <mergeCell ref="A11:A13"/>
    <mergeCell ref="B11:B12"/>
    <mergeCell ref="B13:C13"/>
    <mergeCell ref="A47:A48"/>
    <mergeCell ref="B48:C48"/>
    <mergeCell ref="G25:G26"/>
    <mergeCell ref="H25:H26"/>
    <mergeCell ref="A27:A41"/>
    <mergeCell ref="B27:B31"/>
    <mergeCell ref="B32:B34"/>
    <mergeCell ref="B35:B40"/>
    <mergeCell ref="B41:C41"/>
    <mergeCell ref="A25:C25"/>
    <mergeCell ref="D25:D26"/>
    <mergeCell ref="E25:E26"/>
    <mergeCell ref="F25:F26"/>
    <mergeCell ref="A1:H1"/>
    <mergeCell ref="A42:A44"/>
    <mergeCell ref="B42:B43"/>
    <mergeCell ref="B44:C44"/>
    <mergeCell ref="A45:A46"/>
    <mergeCell ref="B46:C46"/>
    <mergeCell ref="A23:C23"/>
    <mergeCell ref="A14:A15"/>
    <mergeCell ref="B15:C15"/>
    <mergeCell ref="A16:A18"/>
    <mergeCell ref="B16:B17"/>
    <mergeCell ref="B18:C18"/>
    <mergeCell ref="A19:A22"/>
    <mergeCell ref="B19:B21"/>
    <mergeCell ref="B22:C22"/>
    <mergeCell ref="A8:A10"/>
    <mergeCell ref="A49:A50"/>
    <mergeCell ref="B50:C50"/>
    <mergeCell ref="A51:A52"/>
    <mergeCell ref="B52:C52"/>
    <mergeCell ref="A53:C53"/>
  </mergeCells>
  <phoneticPr fontId="23" type="noConversion"/>
  <pageMargins left="0.23622047244094491" right="0.23622047244094491" top="0.94488188976377963" bottom="1.9018594061284511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51"/>
  <sheetViews>
    <sheetView topLeftCell="B13" zoomScaleNormal="100" zoomScaleSheetLayoutView="75" workbookViewId="0">
      <selection activeCell="I14" sqref="I14"/>
    </sheetView>
  </sheetViews>
  <sheetFormatPr defaultColWidth="8.58203125" defaultRowHeight="17"/>
  <cols>
    <col min="1" max="1" width="11" style="1" customWidth="1"/>
    <col min="2" max="2" width="14.83203125" style="1" customWidth="1"/>
    <col min="3" max="3" width="19.6640625" style="1" bestFit="1" customWidth="1"/>
    <col min="4" max="4" width="17.33203125" style="1" customWidth="1"/>
    <col min="5" max="5" width="20.25" style="1" bestFit="1" customWidth="1"/>
    <col min="6" max="6" width="18.08203125" style="1" customWidth="1"/>
    <col min="8" max="8" width="46.08203125" style="1" customWidth="1"/>
  </cols>
  <sheetData>
    <row r="1" spans="1:8">
      <c r="A1" s="1543"/>
      <c r="B1" s="1544"/>
      <c r="C1" s="1544"/>
      <c r="D1" s="1544"/>
      <c r="E1" s="1544"/>
      <c r="F1" s="1544"/>
      <c r="G1" s="1544"/>
      <c r="H1" s="1607"/>
    </row>
    <row r="2" spans="1:8" ht="30">
      <c r="A2" s="1608" t="s">
        <v>33</v>
      </c>
      <c r="B2" s="1455"/>
      <c r="C2" s="1455"/>
      <c r="D2" s="1455"/>
      <c r="E2" s="1455"/>
      <c r="F2" s="1455"/>
      <c r="G2" s="1455"/>
      <c r="H2" s="1609"/>
    </row>
    <row r="3" spans="1:8">
      <c r="A3" s="1610" t="s">
        <v>304</v>
      </c>
      <c r="B3" s="1611"/>
      <c r="C3" s="1611"/>
      <c r="D3" s="1611"/>
      <c r="E3" s="1611"/>
      <c r="F3" s="1611"/>
      <c r="G3" s="1611"/>
      <c r="H3" s="1612"/>
    </row>
    <row r="4" spans="1:8">
      <c r="A4" s="1610"/>
      <c r="B4" s="1611"/>
      <c r="C4" s="1611"/>
      <c r="D4" s="1611"/>
      <c r="E4" s="1611"/>
      <c r="F4" s="1611"/>
      <c r="G4" s="1611"/>
      <c r="H4" s="1612"/>
    </row>
    <row r="5" spans="1:8" ht="21" thickBot="1">
      <c r="A5" s="1613" t="s">
        <v>41</v>
      </c>
      <c r="B5" s="1476"/>
      <c r="C5" s="1476"/>
      <c r="D5" s="1476"/>
      <c r="E5" s="1476"/>
      <c r="F5" s="1476"/>
      <c r="G5" s="1476"/>
      <c r="H5" s="1614"/>
    </row>
    <row r="6" spans="1:8" ht="19.149999999999999" customHeight="1">
      <c r="A6" s="1615" t="s">
        <v>121</v>
      </c>
      <c r="B6" s="1478"/>
      <c r="C6" s="1478"/>
      <c r="D6" s="1367" t="s">
        <v>250</v>
      </c>
      <c r="E6" s="1367" t="s">
        <v>8</v>
      </c>
      <c r="F6" s="1367" t="s">
        <v>236</v>
      </c>
      <c r="G6" s="1421" t="s">
        <v>163</v>
      </c>
      <c r="H6" s="1421" t="s">
        <v>147</v>
      </c>
    </row>
    <row r="7" spans="1:8" ht="18" thickBot="1">
      <c r="A7" s="65" t="s">
        <v>71</v>
      </c>
      <c r="B7" s="1245" t="s">
        <v>61</v>
      </c>
      <c r="C7" s="66" t="s">
        <v>73</v>
      </c>
      <c r="D7" s="1368"/>
      <c r="E7" s="1368"/>
      <c r="F7" s="1368"/>
      <c r="G7" s="1422"/>
      <c r="H7" s="1422"/>
    </row>
    <row r="8" spans="1:8">
      <c r="A8" s="1425" t="s">
        <v>220</v>
      </c>
      <c r="B8" s="1428" t="s">
        <v>210</v>
      </c>
      <c r="C8" s="834" t="s">
        <v>122</v>
      </c>
      <c r="D8" s="975">
        <v>6020000</v>
      </c>
      <c r="E8" s="975">
        <v>4000000</v>
      </c>
      <c r="F8" s="976">
        <f>SUM(E8-D8)</f>
        <v>-2020000</v>
      </c>
      <c r="G8" s="972">
        <f t="shared" ref="G8:G10" si="0">F8/D8*100%</f>
        <v>-0.33554817275747506</v>
      </c>
      <c r="H8" s="977" t="s">
        <v>264</v>
      </c>
    </row>
    <row r="9" spans="1:8">
      <c r="A9" s="1425"/>
      <c r="B9" s="1428"/>
      <c r="C9" s="1246" t="s">
        <v>412</v>
      </c>
      <c r="D9" s="133"/>
      <c r="E9" s="133"/>
      <c r="F9" s="312"/>
      <c r="G9" s="597"/>
      <c r="H9" s="1244"/>
    </row>
    <row r="10" spans="1:8" ht="17.5" thickBot="1">
      <c r="A10" s="1606"/>
      <c r="B10" s="1529" t="s">
        <v>62</v>
      </c>
      <c r="C10" s="1530"/>
      <c r="D10" s="419">
        <f>SUM(D8)</f>
        <v>6020000</v>
      </c>
      <c r="E10" s="419">
        <f>SUM(E8)</f>
        <v>4000000</v>
      </c>
      <c r="F10" s="419">
        <f>SUM(F8)</f>
        <v>-2020000</v>
      </c>
      <c r="G10" s="972">
        <f t="shared" si="0"/>
        <v>-0.33554817275747506</v>
      </c>
      <c r="H10" s="970"/>
    </row>
    <row r="11" spans="1:8">
      <c r="A11" s="1600" t="s">
        <v>170</v>
      </c>
      <c r="B11" s="1427" t="s">
        <v>216</v>
      </c>
      <c r="C11" s="238" t="s">
        <v>120</v>
      </c>
      <c r="D11" s="338"/>
      <c r="E11" s="338"/>
      <c r="F11" s="968"/>
      <c r="G11" s="595"/>
      <c r="H11" s="313"/>
    </row>
    <row r="12" spans="1:8">
      <c r="A12" s="1601"/>
      <c r="B12" s="1428"/>
      <c r="C12" s="235" t="s">
        <v>140</v>
      </c>
      <c r="D12" s="133"/>
      <c r="E12" s="133"/>
      <c r="F12" s="969"/>
      <c r="G12" s="597"/>
      <c r="H12" s="314"/>
    </row>
    <row r="13" spans="1:8" ht="17.5" thickBot="1">
      <c r="A13" s="1602"/>
      <c r="B13" s="1603" t="s">
        <v>62</v>
      </c>
      <c r="C13" s="1522"/>
      <c r="D13" s="419"/>
      <c r="E13" s="419"/>
      <c r="F13" s="427"/>
      <c r="G13" s="772"/>
      <c r="H13" s="971"/>
    </row>
    <row r="14" spans="1:8">
      <c r="A14" s="1604" t="s">
        <v>57</v>
      </c>
      <c r="B14" s="833" t="s">
        <v>57</v>
      </c>
      <c r="C14" s="501" t="s">
        <v>57</v>
      </c>
      <c r="D14" s="310"/>
      <c r="E14" s="310"/>
      <c r="F14" s="967"/>
      <c r="G14" s="595"/>
      <c r="H14" s="500"/>
    </row>
    <row r="15" spans="1:8" ht="17.5" thickBot="1">
      <c r="A15" s="1605"/>
      <c r="B15" s="1505" t="s">
        <v>62</v>
      </c>
      <c r="C15" s="1506"/>
      <c r="D15" s="497"/>
      <c r="E15" s="497"/>
      <c r="F15" s="427"/>
      <c r="G15" s="772"/>
      <c r="H15" s="971"/>
    </row>
    <row r="16" spans="1:8">
      <c r="A16" s="1596" t="s">
        <v>77</v>
      </c>
      <c r="B16" s="1598" t="s">
        <v>77</v>
      </c>
      <c r="C16" s="973" t="s">
        <v>123</v>
      </c>
      <c r="D16" s="134">
        <v>77031</v>
      </c>
      <c r="E16" s="134">
        <v>300000</v>
      </c>
      <c r="F16" s="590">
        <f t="shared" ref="F16:F23" si="1">E16-D16</f>
        <v>222969</v>
      </c>
      <c r="G16" s="972">
        <f t="shared" ref="G16:G23" si="2">F16/D16*100%</f>
        <v>2.8945359660396464</v>
      </c>
      <c r="H16" s="314"/>
    </row>
    <row r="17" spans="1:8">
      <c r="A17" s="1597"/>
      <c r="B17" s="1599"/>
      <c r="C17" s="235" t="s">
        <v>244</v>
      </c>
      <c r="D17" s="133">
        <v>296080</v>
      </c>
      <c r="E17" s="133"/>
      <c r="F17" s="312">
        <f t="shared" si="1"/>
        <v>-296080</v>
      </c>
      <c r="G17" s="778">
        <f t="shared" si="2"/>
        <v>-1</v>
      </c>
      <c r="H17" s="314"/>
    </row>
    <row r="18" spans="1:8" ht="17.5" thickBot="1">
      <c r="A18" s="1353"/>
      <c r="B18" s="1442" t="s">
        <v>62</v>
      </c>
      <c r="C18" s="1442"/>
      <c r="D18" s="418">
        <f>SUM(D15:D17)</f>
        <v>373111</v>
      </c>
      <c r="E18" s="418">
        <f>SUM(E15:E17)</f>
        <v>300000</v>
      </c>
      <c r="F18" s="594">
        <f t="shared" si="1"/>
        <v>-73111</v>
      </c>
      <c r="G18" s="414">
        <f t="shared" si="2"/>
        <v>-0.19594973077716818</v>
      </c>
      <c r="H18" s="315"/>
    </row>
    <row r="19" spans="1:8">
      <c r="A19" s="1588" t="s">
        <v>86</v>
      </c>
      <c r="B19" s="1590" t="s">
        <v>86</v>
      </c>
      <c r="C19" s="363" t="s">
        <v>231</v>
      </c>
      <c r="D19" s="134">
        <v>2480</v>
      </c>
      <c r="E19" s="134"/>
      <c r="F19" s="316">
        <f t="shared" si="1"/>
        <v>-2480</v>
      </c>
      <c r="G19" s="322">
        <f t="shared" si="2"/>
        <v>-1</v>
      </c>
      <c r="H19" s="136"/>
    </row>
    <row r="20" spans="1:8" ht="34">
      <c r="A20" s="1589"/>
      <c r="B20" s="1590"/>
      <c r="C20" s="362" t="s">
        <v>10</v>
      </c>
      <c r="D20" s="133">
        <v>2489</v>
      </c>
      <c r="E20" s="133"/>
      <c r="F20" s="312">
        <f t="shared" si="1"/>
        <v>-2489</v>
      </c>
      <c r="G20" s="966">
        <f t="shared" si="2"/>
        <v>-1</v>
      </c>
      <c r="H20" s="137"/>
    </row>
    <row r="21" spans="1:8">
      <c r="A21" s="1589"/>
      <c r="B21" s="1591"/>
      <c r="C21" s="362" t="s">
        <v>207</v>
      </c>
      <c r="D21" s="133">
        <v>1151920</v>
      </c>
      <c r="E21" s="133">
        <v>1000000</v>
      </c>
      <c r="F21" s="312">
        <f t="shared" si="1"/>
        <v>-151920</v>
      </c>
      <c r="G21" s="966">
        <f t="shared" si="2"/>
        <v>-0.13188415862212655</v>
      </c>
      <c r="H21" s="314"/>
    </row>
    <row r="22" spans="1:8" ht="17.5" thickBot="1">
      <c r="A22" s="1589"/>
      <c r="B22" s="1505" t="s">
        <v>62</v>
      </c>
      <c r="C22" s="1530"/>
      <c r="D22" s="765">
        <f>SUM(D19:D21)</f>
        <v>1156889</v>
      </c>
      <c r="E22" s="765">
        <f>SUM(E19:E21)</f>
        <v>1000000</v>
      </c>
      <c r="F22" s="974">
        <f t="shared" si="1"/>
        <v>-156889</v>
      </c>
      <c r="G22" s="791">
        <f t="shared" si="2"/>
        <v>-0.1356128375323821</v>
      </c>
      <c r="H22" s="138"/>
    </row>
    <row r="23" spans="1:8" ht="17.5" thickBot="1">
      <c r="A23" s="1592" t="s">
        <v>60</v>
      </c>
      <c r="B23" s="1524"/>
      <c r="C23" s="1525"/>
      <c r="D23" s="431">
        <f>SUM(D10,D13,D18,D22)</f>
        <v>7550000</v>
      </c>
      <c r="E23" s="431">
        <f>SUM(E8,E13,E18,E22)</f>
        <v>5300000</v>
      </c>
      <c r="F23" s="429">
        <f t="shared" si="1"/>
        <v>-2250000</v>
      </c>
      <c r="G23" s="766">
        <f t="shared" si="2"/>
        <v>-0.29801324503311261</v>
      </c>
      <c r="H23" s="64"/>
    </row>
    <row r="24" spans="1:8" ht="21.5" thickBot="1">
      <c r="A24" s="1593" t="s">
        <v>6</v>
      </c>
      <c r="B24" s="1594"/>
      <c r="C24" s="1594"/>
      <c r="D24" s="1594"/>
      <c r="E24" s="1594"/>
      <c r="F24" s="1594"/>
      <c r="G24" s="1594"/>
      <c r="H24" s="1595"/>
    </row>
    <row r="25" spans="1:8" ht="17.5" customHeight="1">
      <c r="A25" s="1423" t="s">
        <v>121</v>
      </c>
      <c r="B25" s="1424"/>
      <c r="C25" s="1424"/>
      <c r="D25" s="1367" t="s">
        <v>250</v>
      </c>
      <c r="E25" s="1367" t="s">
        <v>8</v>
      </c>
      <c r="F25" s="1367" t="s">
        <v>236</v>
      </c>
      <c r="G25" s="1421" t="s">
        <v>163</v>
      </c>
      <c r="H25" s="1421" t="s">
        <v>147</v>
      </c>
    </row>
    <row r="26" spans="1:8" ht="18" customHeight="1" thickBot="1">
      <c r="A26" s="351" t="s">
        <v>71</v>
      </c>
      <c r="B26" s="352" t="s">
        <v>61</v>
      </c>
      <c r="C26" s="352" t="s">
        <v>73</v>
      </c>
      <c r="D26" s="1368"/>
      <c r="E26" s="1368"/>
      <c r="F26" s="1368"/>
      <c r="G26" s="1422"/>
      <c r="H26" s="1422"/>
    </row>
    <row r="27" spans="1:8">
      <c r="A27" s="1437" t="s">
        <v>78</v>
      </c>
      <c r="B27" s="1586" t="s">
        <v>65</v>
      </c>
      <c r="C27" s="234" t="s">
        <v>67</v>
      </c>
      <c r="D27" s="589"/>
      <c r="E27" s="589"/>
      <c r="F27" s="590"/>
      <c r="G27" s="295"/>
      <c r="H27" s="980"/>
    </row>
    <row r="28" spans="1:8">
      <c r="A28" s="1437"/>
      <c r="B28" s="1586"/>
      <c r="C28" s="235" t="s">
        <v>134</v>
      </c>
      <c r="D28" s="248"/>
      <c r="E28" s="248"/>
      <c r="F28" s="296"/>
      <c r="G28" s="59"/>
      <c r="H28" s="139"/>
    </row>
    <row r="29" spans="1:8">
      <c r="A29" s="1437"/>
      <c r="B29" s="1586"/>
      <c r="C29" s="235" t="s">
        <v>205</v>
      </c>
      <c r="D29" s="248"/>
      <c r="E29" s="248"/>
      <c r="F29" s="296"/>
      <c r="G29" s="59"/>
      <c r="H29" s="140"/>
    </row>
    <row r="30" spans="1:8">
      <c r="A30" s="1437"/>
      <c r="B30" s="1586"/>
      <c r="C30" s="235" t="s">
        <v>127</v>
      </c>
      <c r="D30" s="248"/>
      <c r="E30" s="248"/>
      <c r="F30" s="296"/>
      <c r="G30" s="59"/>
      <c r="H30" s="141"/>
    </row>
    <row r="31" spans="1:8">
      <c r="A31" s="1437"/>
      <c r="B31" s="1587"/>
      <c r="C31" s="239" t="s">
        <v>62</v>
      </c>
      <c r="D31" s="289"/>
      <c r="E31" s="289"/>
      <c r="F31" s="297"/>
      <c r="G31" s="762"/>
      <c r="H31" s="298"/>
    </row>
    <row r="32" spans="1:8">
      <c r="A32" s="1437"/>
      <c r="B32" s="1582" t="s">
        <v>124</v>
      </c>
      <c r="C32" s="238" t="s">
        <v>135</v>
      </c>
      <c r="D32" s="300"/>
      <c r="E32" s="307"/>
      <c r="F32" s="51">
        <f>E32-D32</f>
        <v>0</v>
      </c>
      <c r="G32" s="295"/>
      <c r="H32" s="302"/>
    </row>
    <row r="33" spans="1:8">
      <c r="A33" s="1437"/>
      <c r="B33" s="1586"/>
      <c r="C33" s="235" t="s">
        <v>84</v>
      </c>
      <c r="D33" s="767">
        <v>100000</v>
      </c>
      <c r="E33" s="767"/>
      <c r="F33" s="296">
        <f>E33-D33</f>
        <v>-100000</v>
      </c>
      <c r="G33" s="59">
        <f>F33/D33*100%</f>
        <v>-1</v>
      </c>
      <c r="H33" s="140"/>
    </row>
    <row r="34" spans="1:8">
      <c r="A34" s="1437"/>
      <c r="B34" s="1587"/>
      <c r="C34" s="239" t="s">
        <v>62</v>
      </c>
      <c r="D34" s="768">
        <f>SUM(D32:D33)</f>
        <v>100000</v>
      </c>
      <c r="E34" s="768"/>
      <c r="F34" s="560">
        <f>E34-D34</f>
        <v>-100000</v>
      </c>
      <c r="G34" s="772">
        <f>F34/D34*100%</f>
        <v>-1</v>
      </c>
      <c r="H34" s="63"/>
    </row>
    <row r="35" spans="1:8">
      <c r="A35" s="1437"/>
      <c r="B35" s="1586" t="s">
        <v>87</v>
      </c>
      <c r="C35" s="234" t="s">
        <v>89</v>
      </c>
      <c r="D35" s="290"/>
      <c r="E35" s="290"/>
      <c r="F35" s="294"/>
      <c r="G35" s="295"/>
      <c r="H35" s="299"/>
    </row>
    <row r="36" spans="1:8">
      <c r="A36" s="1437"/>
      <c r="B36" s="1586"/>
      <c r="C36" s="235" t="s">
        <v>137</v>
      </c>
      <c r="D36" s="291"/>
      <c r="E36" s="291"/>
      <c r="F36" s="296"/>
      <c r="G36" s="59"/>
      <c r="H36" s="140"/>
    </row>
    <row r="37" spans="1:8">
      <c r="A37" s="1437"/>
      <c r="B37" s="1586"/>
      <c r="C37" s="235" t="s">
        <v>129</v>
      </c>
      <c r="D37" s="767">
        <v>50000</v>
      </c>
      <c r="E37" s="767"/>
      <c r="F37" s="296">
        <f t="shared" ref="F37:F42" si="3">E37-D37</f>
        <v>-50000</v>
      </c>
      <c r="G37" s="59">
        <f t="shared" ref="G37:G42" si="4">F37/D37*100%</f>
        <v>-1</v>
      </c>
      <c r="H37" s="140"/>
    </row>
    <row r="38" spans="1:8">
      <c r="A38" s="1437"/>
      <c r="B38" s="1586"/>
      <c r="C38" s="235" t="s">
        <v>141</v>
      </c>
      <c r="D38" s="767">
        <v>2250000</v>
      </c>
      <c r="E38" s="767">
        <v>2300000</v>
      </c>
      <c r="F38" s="296">
        <f t="shared" si="3"/>
        <v>50000</v>
      </c>
      <c r="G38" s="59">
        <f t="shared" si="4"/>
        <v>2.2222222222222223E-2</v>
      </c>
      <c r="H38" s="978" t="s">
        <v>303</v>
      </c>
    </row>
    <row r="39" spans="1:8">
      <c r="A39" s="1437"/>
      <c r="B39" s="1586"/>
      <c r="C39" s="235" t="s">
        <v>132</v>
      </c>
      <c r="D39" s="767">
        <v>900000</v>
      </c>
      <c r="E39" s="767">
        <v>0</v>
      </c>
      <c r="F39" s="296">
        <f t="shared" si="3"/>
        <v>-900000</v>
      </c>
      <c r="G39" s="59">
        <f t="shared" si="4"/>
        <v>-1</v>
      </c>
      <c r="H39" s="142"/>
    </row>
    <row r="40" spans="1:8">
      <c r="A40" s="1437"/>
      <c r="B40" s="1583"/>
      <c r="C40" s="305" t="s">
        <v>62</v>
      </c>
      <c r="D40" s="769">
        <f>SUM(D35:D39)</f>
        <v>3200000</v>
      </c>
      <c r="E40" s="769">
        <f>SUM(E35:E39)</f>
        <v>2300000</v>
      </c>
      <c r="F40" s="296">
        <f t="shared" si="3"/>
        <v>-900000</v>
      </c>
      <c r="G40" s="59">
        <f t="shared" si="4"/>
        <v>-0.28125</v>
      </c>
      <c r="H40" s="306"/>
    </row>
    <row r="41" spans="1:8">
      <c r="A41" s="1438"/>
      <c r="B41" s="1505" t="s">
        <v>62</v>
      </c>
      <c r="C41" s="1506"/>
      <c r="D41" s="768">
        <f>SUM(D40,D34,D31)</f>
        <v>3300000</v>
      </c>
      <c r="E41" s="768">
        <f>SUM(E40,E34,E31)</f>
        <v>2300000</v>
      </c>
      <c r="F41" s="560">
        <f t="shared" si="3"/>
        <v>-1000000</v>
      </c>
      <c r="G41" s="772">
        <f t="shared" si="4"/>
        <v>-0.30303030303030304</v>
      </c>
      <c r="H41" s="63"/>
    </row>
    <row r="42" spans="1:8" ht="63.5" customHeight="1">
      <c r="A42" s="1436" t="s">
        <v>81</v>
      </c>
      <c r="B42" s="1582" t="s">
        <v>81</v>
      </c>
      <c r="C42" s="1272" t="s">
        <v>422</v>
      </c>
      <c r="D42" s="1271">
        <v>3000000</v>
      </c>
      <c r="E42" s="1271">
        <v>3000000</v>
      </c>
      <c r="F42" s="127">
        <f t="shared" si="3"/>
        <v>0</v>
      </c>
      <c r="G42" s="295">
        <f t="shared" si="4"/>
        <v>0</v>
      </c>
      <c r="H42" s="979" t="s">
        <v>418</v>
      </c>
    </row>
    <row r="43" spans="1:8" ht="23" hidden="1" customHeight="1">
      <c r="A43" s="1437"/>
      <c r="B43" s="1583"/>
      <c r="C43" s="1270" t="s">
        <v>416</v>
      </c>
      <c r="D43" s="767"/>
      <c r="E43" s="767"/>
      <c r="F43" s="296"/>
      <c r="G43" s="59"/>
      <c r="H43" s="140"/>
    </row>
    <row r="44" spans="1:8" ht="17.5" thickBot="1">
      <c r="A44" s="1438"/>
      <c r="B44" s="1505" t="s">
        <v>62</v>
      </c>
      <c r="C44" s="1506"/>
      <c r="D44" s="770">
        <f>SUM(D42:D43)</f>
        <v>3000000</v>
      </c>
      <c r="E44" s="770">
        <f>SUM(E42:E43)</f>
        <v>3000000</v>
      </c>
      <c r="F44" s="560">
        <f t="shared" ref="F44:F51" si="5">E44-D44</f>
        <v>0</v>
      </c>
      <c r="G44" s="772">
        <f t="shared" ref="G44:G51" si="6">F44/D44*100%</f>
        <v>0</v>
      </c>
      <c r="H44" s="298"/>
    </row>
    <row r="45" spans="1:8">
      <c r="A45" s="1436" t="s">
        <v>68</v>
      </c>
      <c r="B45" s="238" t="s">
        <v>68</v>
      </c>
      <c r="C45" s="238" t="s">
        <v>68</v>
      </c>
      <c r="D45" s="771">
        <v>1250000</v>
      </c>
      <c r="E45" s="771">
        <v>0</v>
      </c>
      <c r="F45" s="51">
        <f t="shared" si="5"/>
        <v>-1250000</v>
      </c>
      <c r="G45" s="295">
        <f t="shared" si="6"/>
        <v>-1</v>
      </c>
      <c r="H45" s="308"/>
    </row>
    <row r="46" spans="1:8" ht="17.5" thickBot="1">
      <c r="A46" s="1437"/>
      <c r="B46" s="1584" t="s">
        <v>62</v>
      </c>
      <c r="C46" s="1585"/>
      <c r="D46" s="991">
        <f>SUM(D45)</f>
        <v>1250000</v>
      </c>
      <c r="E46" s="991">
        <f>SUM(E45)</f>
        <v>0</v>
      </c>
      <c r="F46" s="981">
        <f t="shared" si="5"/>
        <v>-1250000</v>
      </c>
      <c r="G46" s="982">
        <f t="shared" si="6"/>
        <v>-1</v>
      </c>
      <c r="H46" s="992"/>
    </row>
    <row r="47" spans="1:8">
      <c r="A47" s="1436" t="s">
        <v>58</v>
      </c>
      <c r="B47" s="238" t="s">
        <v>116</v>
      </c>
      <c r="C47" s="238" t="s">
        <v>58</v>
      </c>
      <c r="D47" s="232"/>
      <c r="E47" s="232"/>
      <c r="F47" s="319">
        <f t="shared" si="5"/>
        <v>0</v>
      </c>
      <c r="G47" s="301"/>
      <c r="H47" s="52"/>
    </row>
    <row r="48" spans="1:8" ht="17.5" thickBot="1">
      <c r="A48" s="1438"/>
      <c r="B48" s="1505" t="s">
        <v>62</v>
      </c>
      <c r="C48" s="1506"/>
      <c r="D48" s="62"/>
      <c r="E48" s="62"/>
      <c r="F48" s="297"/>
      <c r="G48" s="231"/>
      <c r="H48" s="63"/>
    </row>
    <row r="49" spans="1:8" ht="34">
      <c r="A49" s="1437" t="s">
        <v>153</v>
      </c>
      <c r="B49" s="303" t="s">
        <v>153</v>
      </c>
      <c r="C49" s="303" t="s">
        <v>14</v>
      </c>
      <c r="D49" s="249"/>
      <c r="E49" s="589"/>
      <c r="F49" s="294"/>
      <c r="G49" s="295"/>
      <c r="H49" s="304"/>
    </row>
    <row r="50" spans="1:8" ht="17.5" thickBot="1">
      <c r="A50" s="1437"/>
      <c r="B50" s="240" t="s">
        <v>62</v>
      </c>
      <c r="C50" s="240"/>
      <c r="D50" s="143"/>
      <c r="E50" s="143"/>
      <c r="F50" s="981"/>
      <c r="G50" s="982"/>
      <c r="H50" s="144"/>
    </row>
    <row r="51" spans="1:8" ht="17.5" thickBot="1">
      <c r="A51" s="1580" t="s">
        <v>60</v>
      </c>
      <c r="B51" s="1581"/>
      <c r="C51" s="1581"/>
      <c r="D51" s="147">
        <f>SUM(D41,,D44,D46,D48,D50)</f>
        <v>7550000</v>
      </c>
      <c r="E51" s="147">
        <f>SUM(E41,,E44,E46,E48,E50)</f>
        <v>5300000</v>
      </c>
      <c r="F51" s="145">
        <f t="shared" si="5"/>
        <v>-2250000</v>
      </c>
      <c r="G51" s="421">
        <f t="shared" si="6"/>
        <v>-0.29801324503311261</v>
      </c>
      <c r="H51" s="146"/>
    </row>
  </sheetData>
  <mergeCells count="46">
    <mergeCell ref="A8:A10"/>
    <mergeCell ref="B10:C10"/>
    <mergeCell ref="A1:H1"/>
    <mergeCell ref="A2:H2"/>
    <mergeCell ref="A3:H4"/>
    <mergeCell ref="A5:H5"/>
    <mergeCell ref="A6:C6"/>
    <mergeCell ref="D6:D7"/>
    <mergeCell ref="E6:E7"/>
    <mergeCell ref="F6:F7"/>
    <mergeCell ref="G6:G7"/>
    <mergeCell ref="H6:H7"/>
    <mergeCell ref="B8:B9"/>
    <mergeCell ref="A16:A18"/>
    <mergeCell ref="B16:B17"/>
    <mergeCell ref="B18:C18"/>
    <mergeCell ref="A11:A13"/>
    <mergeCell ref="B11:B12"/>
    <mergeCell ref="B13:C13"/>
    <mergeCell ref="A14:A15"/>
    <mergeCell ref="B15:C15"/>
    <mergeCell ref="A19:A22"/>
    <mergeCell ref="B19:B21"/>
    <mergeCell ref="B22:C22"/>
    <mergeCell ref="A23:C23"/>
    <mergeCell ref="A24:H24"/>
    <mergeCell ref="G25:G26"/>
    <mergeCell ref="H25:H26"/>
    <mergeCell ref="A27:A41"/>
    <mergeCell ref="B27:B31"/>
    <mergeCell ref="B32:B34"/>
    <mergeCell ref="B35:B40"/>
    <mergeCell ref="B41:C41"/>
    <mergeCell ref="A25:C25"/>
    <mergeCell ref="D25:D26"/>
    <mergeCell ref="E25:E26"/>
    <mergeCell ref="F25:F26"/>
    <mergeCell ref="A49:A50"/>
    <mergeCell ref="A51:C51"/>
    <mergeCell ref="A42:A44"/>
    <mergeCell ref="B42:B43"/>
    <mergeCell ref="B44:C44"/>
    <mergeCell ref="A45:A46"/>
    <mergeCell ref="B46:C46"/>
    <mergeCell ref="A47:A48"/>
    <mergeCell ref="B48:C48"/>
  </mergeCells>
  <phoneticPr fontId="23" type="noConversion"/>
  <pageMargins left="0.69972223043441772" right="0.69972223043441772" top="0.75" bottom="0.75" header="0.30000001192092896" footer="0.3000000119209289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B13" zoomScaleNormal="100" zoomScaleSheetLayoutView="75" workbookViewId="0">
      <selection activeCell="H19" sqref="H19"/>
    </sheetView>
  </sheetViews>
  <sheetFormatPr defaultColWidth="8.58203125" defaultRowHeight="17"/>
  <cols>
    <col min="1" max="1" width="11.75" style="1026" customWidth="1"/>
    <col min="2" max="2" width="13.25" style="1026" customWidth="1"/>
    <col min="3" max="3" width="16.25" style="1026" bestFit="1" customWidth="1"/>
    <col min="4" max="4" width="17.83203125" style="1026" customWidth="1"/>
    <col min="5" max="5" width="20.33203125" style="1026" customWidth="1"/>
    <col min="6" max="6" width="18.83203125" style="1026" customWidth="1"/>
    <col min="7" max="7" width="12.08203125" style="1026" customWidth="1"/>
    <col min="8" max="8" width="42.5" style="1026" customWidth="1"/>
    <col min="9" max="16384" width="8.58203125" style="835"/>
  </cols>
  <sheetData>
    <row r="1" spans="1:8">
      <c r="A1" s="1543"/>
      <c r="B1" s="1544"/>
      <c r="C1" s="1544"/>
      <c r="D1" s="1544"/>
      <c r="E1" s="1544"/>
      <c r="F1" s="1544"/>
      <c r="G1" s="1544"/>
      <c r="H1" s="1607"/>
    </row>
    <row r="2" spans="1:8" ht="30">
      <c r="A2" s="1608" t="s">
        <v>36</v>
      </c>
      <c r="B2" s="1455"/>
      <c r="C2" s="1455"/>
      <c r="D2" s="1455"/>
      <c r="E2" s="1455"/>
      <c r="F2" s="1455"/>
      <c r="G2" s="1455"/>
      <c r="H2" s="1609"/>
    </row>
    <row r="3" spans="1:8">
      <c r="A3" s="1610" t="s">
        <v>305</v>
      </c>
      <c r="B3" s="1611"/>
      <c r="C3" s="1611"/>
      <c r="D3" s="1611"/>
      <c r="E3" s="1611"/>
      <c r="F3" s="1611"/>
      <c r="G3" s="1611"/>
      <c r="H3" s="1612"/>
    </row>
    <row r="4" spans="1:8">
      <c r="A4" s="1610"/>
      <c r="B4" s="1611"/>
      <c r="C4" s="1611"/>
      <c r="D4" s="1611"/>
      <c r="E4" s="1611"/>
      <c r="F4" s="1611"/>
      <c r="G4" s="1611"/>
      <c r="H4" s="1612"/>
    </row>
    <row r="5" spans="1:8" ht="21" thickBot="1">
      <c r="A5" s="1613" t="s">
        <v>38</v>
      </c>
      <c r="B5" s="1476"/>
      <c r="C5" s="1476"/>
      <c r="D5" s="1476"/>
      <c r="E5" s="1476"/>
      <c r="F5" s="1476"/>
      <c r="G5" s="1476"/>
      <c r="H5" s="1614"/>
    </row>
    <row r="6" spans="1:8" ht="19.149999999999999" customHeight="1">
      <c r="A6" s="1615" t="s">
        <v>121</v>
      </c>
      <c r="B6" s="1478"/>
      <c r="C6" s="1478"/>
      <c r="D6" s="1367" t="s">
        <v>250</v>
      </c>
      <c r="E6" s="1367" t="s">
        <v>8</v>
      </c>
      <c r="F6" s="1367" t="s">
        <v>236</v>
      </c>
      <c r="G6" s="1631" t="s">
        <v>163</v>
      </c>
      <c r="H6" s="1633" t="s">
        <v>147</v>
      </c>
    </row>
    <row r="7" spans="1:8" ht="18" thickBot="1">
      <c r="A7" s="65" t="s">
        <v>71</v>
      </c>
      <c r="B7" s="1245" t="s">
        <v>61</v>
      </c>
      <c r="C7" s="66" t="s">
        <v>73</v>
      </c>
      <c r="D7" s="1368"/>
      <c r="E7" s="1368"/>
      <c r="F7" s="1368"/>
      <c r="G7" s="1632"/>
      <c r="H7" s="1634"/>
    </row>
    <row r="8" spans="1:8">
      <c r="A8" s="1430" t="s">
        <v>220</v>
      </c>
      <c r="B8" s="1428" t="s">
        <v>210</v>
      </c>
      <c r="C8" s="983" t="s">
        <v>122</v>
      </c>
      <c r="D8" s="774">
        <v>8629200</v>
      </c>
      <c r="E8" s="774">
        <v>6852600</v>
      </c>
      <c r="F8" s="311">
        <f t="shared" ref="F8:F15" si="0">E8-D8</f>
        <v>-1776600</v>
      </c>
      <c r="G8" s="778">
        <f t="shared" ref="G8:G10" si="1">F8/D8*100%</f>
        <v>-0.20588235294117646</v>
      </c>
      <c r="H8" s="993" t="s">
        <v>306</v>
      </c>
    </row>
    <row r="9" spans="1:8">
      <c r="A9" s="1425"/>
      <c r="B9" s="1428"/>
      <c r="C9" s="1246" t="s">
        <v>413</v>
      </c>
      <c r="D9" s="773"/>
      <c r="E9" s="773"/>
      <c r="F9" s="312"/>
      <c r="G9" s="597"/>
      <c r="H9" s="1247"/>
    </row>
    <row r="10" spans="1:8" ht="17.5" thickBot="1">
      <c r="A10" s="1606"/>
      <c r="B10" s="1529" t="s">
        <v>62</v>
      </c>
      <c r="C10" s="1530"/>
      <c r="D10" s="775">
        <f>D8</f>
        <v>8629200</v>
      </c>
      <c r="E10" s="775">
        <f>E8</f>
        <v>6852600</v>
      </c>
      <c r="F10" s="413">
        <f t="shared" si="0"/>
        <v>-1776600</v>
      </c>
      <c r="G10" s="972">
        <f t="shared" si="1"/>
        <v>-0.20588235294117646</v>
      </c>
      <c r="H10" s="994"/>
    </row>
    <row r="11" spans="1:8">
      <c r="A11" s="1600" t="s">
        <v>170</v>
      </c>
      <c r="B11" s="1427" t="s">
        <v>216</v>
      </c>
      <c r="C11" s="238" t="s">
        <v>120</v>
      </c>
      <c r="D11" s="776"/>
      <c r="E11" s="776"/>
      <c r="F11" s="319">
        <f t="shared" si="0"/>
        <v>0</v>
      </c>
      <c r="G11" s="764"/>
      <c r="H11" s="995"/>
    </row>
    <row r="12" spans="1:8">
      <c r="A12" s="1601"/>
      <c r="B12" s="1428"/>
      <c r="C12" s="235" t="s">
        <v>140</v>
      </c>
      <c r="D12" s="773">
        <v>13340000</v>
      </c>
      <c r="E12" s="773">
        <v>12500000</v>
      </c>
      <c r="F12" s="312">
        <f t="shared" si="0"/>
        <v>-840000</v>
      </c>
      <c r="G12" s="778">
        <f t="shared" ref="G12:G23" si="2">F12/D12*100%</f>
        <v>-6.296851574212893E-2</v>
      </c>
      <c r="H12" s="996" t="s">
        <v>307</v>
      </c>
    </row>
    <row r="13" spans="1:8" ht="17.5" thickBot="1">
      <c r="A13" s="1602"/>
      <c r="B13" s="1603" t="s">
        <v>62</v>
      </c>
      <c r="C13" s="1522"/>
      <c r="D13" s="775">
        <f>SUM(D11:D12)</f>
        <v>13340000</v>
      </c>
      <c r="E13" s="775">
        <f>SUM(E11:E12)</f>
        <v>12500000</v>
      </c>
      <c r="F13" s="416">
        <f t="shared" si="0"/>
        <v>-840000</v>
      </c>
      <c r="G13" s="763">
        <f t="shared" si="2"/>
        <v>-6.296851574212893E-2</v>
      </c>
      <c r="H13" s="997"/>
    </row>
    <row r="14" spans="1:8">
      <c r="A14" s="1619" t="s">
        <v>57</v>
      </c>
      <c r="B14" s="983" t="s">
        <v>57</v>
      </c>
      <c r="C14" s="983" t="s">
        <v>57</v>
      </c>
      <c r="D14" s="774"/>
      <c r="E14" s="774"/>
      <c r="F14" s="503">
        <f t="shared" si="0"/>
        <v>0</v>
      </c>
      <c r="G14" s="322"/>
      <c r="H14" s="998"/>
    </row>
    <row r="15" spans="1:8" ht="17.5" thickBot="1">
      <c r="A15" s="1620"/>
      <c r="B15" s="1505" t="s">
        <v>62</v>
      </c>
      <c r="C15" s="1506"/>
      <c r="D15" s="775">
        <f>SUM(D14)</f>
        <v>0</v>
      </c>
      <c r="E15" s="775">
        <f>SUM(E14)</f>
        <v>0</v>
      </c>
      <c r="F15" s="309">
        <f t="shared" si="0"/>
        <v>0</v>
      </c>
      <c r="G15" s="763"/>
      <c r="H15" s="999"/>
    </row>
    <row r="16" spans="1:8">
      <c r="A16" s="1621" t="s">
        <v>77</v>
      </c>
      <c r="B16" s="1622" t="s">
        <v>77</v>
      </c>
      <c r="C16" s="236" t="s">
        <v>123</v>
      </c>
      <c r="D16" s="776">
        <v>1087168</v>
      </c>
      <c r="E16" s="776">
        <v>2606120</v>
      </c>
      <c r="F16" s="502"/>
      <c r="G16" s="764">
        <f t="shared" si="2"/>
        <v>0</v>
      </c>
      <c r="H16" s="993" t="s">
        <v>308</v>
      </c>
    </row>
    <row r="17" spans="1:8" ht="34">
      <c r="A17" s="1597"/>
      <c r="B17" s="1599"/>
      <c r="C17" s="235" t="s">
        <v>16</v>
      </c>
      <c r="D17" s="773">
        <v>2000002</v>
      </c>
      <c r="E17" s="773"/>
      <c r="F17" s="312"/>
      <c r="G17" s="778">
        <f t="shared" si="2"/>
        <v>0</v>
      </c>
      <c r="H17" s="996"/>
    </row>
    <row r="18" spans="1:8" ht="17.5" thickBot="1">
      <c r="A18" s="1353"/>
      <c r="B18" s="1442" t="s">
        <v>62</v>
      </c>
      <c r="C18" s="1442"/>
      <c r="D18" s="418">
        <f t="shared" ref="D18" si="3">SUM(D16:D17)</f>
        <v>3087170</v>
      </c>
      <c r="E18" s="418">
        <f>SUM(E16:E17)</f>
        <v>2606120</v>
      </c>
      <c r="F18" s="594">
        <f>E18-D18</f>
        <v>-481050</v>
      </c>
      <c r="G18" s="779">
        <f t="shared" si="2"/>
        <v>-0.15582232270979571</v>
      </c>
      <c r="H18" s="1000"/>
    </row>
    <row r="19" spans="1:8">
      <c r="A19" s="1616" t="s">
        <v>86</v>
      </c>
      <c r="B19" s="1618" t="s">
        <v>86</v>
      </c>
      <c r="C19" s="983" t="s">
        <v>231</v>
      </c>
      <c r="D19" s="777">
        <v>990</v>
      </c>
      <c r="E19" s="777">
        <v>1470</v>
      </c>
      <c r="F19" s="319">
        <f>E19-D19</f>
        <v>480</v>
      </c>
      <c r="G19" s="595">
        <f t="shared" si="2"/>
        <v>0.48484848484848486</v>
      </c>
      <c r="H19" s="1001"/>
    </row>
    <row r="20" spans="1:8" ht="34">
      <c r="A20" s="1589"/>
      <c r="B20" s="1590"/>
      <c r="C20" s="984" t="s">
        <v>10</v>
      </c>
      <c r="D20" s="773">
        <v>40</v>
      </c>
      <c r="E20" s="773">
        <v>10</v>
      </c>
      <c r="F20" s="312">
        <f>E20-D20</f>
        <v>-30</v>
      </c>
      <c r="G20" s="597">
        <f t="shared" si="2"/>
        <v>-0.75</v>
      </c>
      <c r="H20" s="1002"/>
    </row>
    <row r="21" spans="1:8">
      <c r="A21" s="1589"/>
      <c r="B21" s="1591"/>
      <c r="C21" s="984" t="s">
        <v>207</v>
      </c>
      <c r="D21" s="773">
        <v>1986600</v>
      </c>
      <c r="E21" s="773">
        <v>1570800</v>
      </c>
      <c r="F21" s="312">
        <v>1570800</v>
      </c>
      <c r="G21" s="778">
        <f t="shared" si="2"/>
        <v>0.79069767441860461</v>
      </c>
      <c r="H21" s="996"/>
    </row>
    <row r="22" spans="1:8" ht="17.5" thickBot="1">
      <c r="A22" s="1617"/>
      <c r="B22" s="1505" t="s">
        <v>62</v>
      </c>
      <c r="C22" s="1522"/>
      <c r="D22" s="780">
        <f>SUM(D19:D21)</f>
        <v>1987630</v>
      </c>
      <c r="E22" s="780">
        <f>SUM(E19:E21)</f>
        <v>1572280</v>
      </c>
      <c r="F22" s="781">
        <f>E22-D22</f>
        <v>-415350</v>
      </c>
      <c r="G22" s="779">
        <f t="shared" si="2"/>
        <v>-0.20896746376337649</v>
      </c>
      <c r="H22" s="1003"/>
    </row>
    <row r="23" spans="1:8" ht="17.5" thickBot="1">
      <c r="A23" s="1592" t="s">
        <v>60</v>
      </c>
      <c r="B23" s="1523"/>
      <c r="C23" s="1626"/>
      <c r="D23" s="1004">
        <f>SUM(D10,D13,D15,D18,D22)</f>
        <v>27044000</v>
      </c>
      <c r="E23" s="431">
        <f>SUM(E10,E13,E15,E18,E22)</f>
        <v>23531000</v>
      </c>
      <c r="F23" s="1005">
        <f>F10+F13+F18+F22</f>
        <v>-3513000</v>
      </c>
      <c r="G23" s="1006">
        <f t="shared" si="2"/>
        <v>-0.12989942316225411</v>
      </c>
      <c r="H23" s="1007"/>
    </row>
    <row r="24" spans="1:8" ht="21.5" thickBot="1">
      <c r="A24" s="1593" t="s">
        <v>6</v>
      </c>
      <c r="B24" s="1594"/>
      <c r="C24" s="1594"/>
      <c r="D24" s="1627"/>
      <c r="E24" s="1627"/>
      <c r="F24" s="1627"/>
      <c r="G24" s="1594"/>
      <c r="H24" s="1595"/>
    </row>
    <row r="25" spans="1:8" ht="17.5" customHeight="1">
      <c r="A25" s="1423" t="s">
        <v>121</v>
      </c>
      <c r="B25" s="1424"/>
      <c r="C25" s="1628"/>
      <c r="D25" s="1629" t="s">
        <v>250</v>
      </c>
      <c r="E25" s="1367" t="s">
        <v>8</v>
      </c>
      <c r="F25" s="1367" t="s">
        <v>236</v>
      </c>
      <c r="G25" s="1631" t="s">
        <v>163</v>
      </c>
      <c r="H25" s="1421" t="s">
        <v>147</v>
      </c>
    </row>
    <row r="26" spans="1:8" ht="18" customHeight="1" thickBot="1">
      <c r="A26" s="351" t="s">
        <v>71</v>
      </c>
      <c r="B26" s="352" t="s">
        <v>61</v>
      </c>
      <c r="C26" s="461" t="s">
        <v>73</v>
      </c>
      <c r="D26" s="1630"/>
      <c r="E26" s="1368"/>
      <c r="F26" s="1368"/>
      <c r="G26" s="1632"/>
      <c r="H26" s="1422"/>
    </row>
    <row r="27" spans="1:8">
      <c r="A27" s="1437" t="s">
        <v>78</v>
      </c>
      <c r="B27" s="1586" t="s">
        <v>65</v>
      </c>
      <c r="C27" s="234" t="s">
        <v>67</v>
      </c>
      <c r="D27" s="248">
        <v>19174790</v>
      </c>
      <c r="E27" s="248">
        <v>17400000</v>
      </c>
      <c r="F27" s="312">
        <f t="shared" ref="F27:F32" si="4">E27-D27</f>
        <v>-1774790</v>
      </c>
      <c r="G27" s="230">
        <f t="shared" ref="G27:G31" si="5">F27/D27*100%</f>
        <v>-9.2558510419149309E-2</v>
      </c>
      <c r="H27" s="1008" t="s">
        <v>309</v>
      </c>
    </row>
    <row r="28" spans="1:8">
      <c r="A28" s="1437"/>
      <c r="B28" s="1586"/>
      <c r="C28" s="235" t="s">
        <v>134</v>
      </c>
      <c r="D28" s="248">
        <v>1695410</v>
      </c>
      <c r="E28" s="248">
        <v>1550000</v>
      </c>
      <c r="F28" s="312">
        <f t="shared" si="4"/>
        <v>-145410</v>
      </c>
      <c r="G28" s="230">
        <f t="shared" si="5"/>
        <v>-8.5766864652208022E-2</v>
      </c>
      <c r="H28" s="1008" t="s">
        <v>310</v>
      </c>
    </row>
    <row r="29" spans="1:8">
      <c r="A29" s="1437"/>
      <c r="B29" s="1586"/>
      <c r="C29" s="235" t="s">
        <v>205</v>
      </c>
      <c r="D29" s="288">
        <v>2072680</v>
      </c>
      <c r="E29" s="288">
        <v>1916520</v>
      </c>
      <c r="F29" s="312">
        <f t="shared" si="4"/>
        <v>-156160</v>
      </c>
      <c r="G29" s="230">
        <f t="shared" si="5"/>
        <v>-7.5342069205087139E-2</v>
      </c>
      <c r="H29" s="1009" t="s">
        <v>310</v>
      </c>
    </row>
    <row r="30" spans="1:8">
      <c r="A30" s="1437"/>
      <c r="B30" s="1586"/>
      <c r="C30" s="235" t="s">
        <v>127</v>
      </c>
      <c r="D30" s="288">
        <v>1170000</v>
      </c>
      <c r="E30" s="288">
        <v>1200000</v>
      </c>
      <c r="F30" s="312">
        <f t="shared" si="4"/>
        <v>30000</v>
      </c>
      <c r="G30" s="230">
        <f t="shared" si="5"/>
        <v>2.564102564102564E-2</v>
      </c>
      <c r="H30" s="1009" t="s">
        <v>311</v>
      </c>
    </row>
    <row r="31" spans="1:8" ht="17.5" thickBot="1">
      <c r="A31" s="1437"/>
      <c r="B31" s="1587"/>
      <c r="C31" s="239" t="s">
        <v>62</v>
      </c>
      <c r="D31" s="289">
        <f>SUM(D27:D30)</f>
        <v>24112880</v>
      </c>
      <c r="E31" s="289">
        <f>SUM(E27:E30)</f>
        <v>22066520</v>
      </c>
      <c r="F31" s="594">
        <f t="shared" si="4"/>
        <v>-2046360</v>
      </c>
      <c r="G31" s="772">
        <f t="shared" si="5"/>
        <v>-8.4865847629980326E-2</v>
      </c>
      <c r="H31" s="1010"/>
    </row>
    <row r="32" spans="1:8">
      <c r="A32" s="1437"/>
      <c r="B32" s="1582" t="s">
        <v>124</v>
      </c>
      <c r="C32" s="238" t="s">
        <v>135</v>
      </c>
      <c r="D32" s="1011">
        <v>0</v>
      </c>
      <c r="E32" s="1011">
        <v>50000</v>
      </c>
      <c r="F32" s="319">
        <f t="shared" si="4"/>
        <v>50000</v>
      </c>
      <c r="G32" s="295"/>
      <c r="H32" s="1012"/>
    </row>
    <row r="33" spans="1:8">
      <c r="A33" s="1437"/>
      <c r="B33" s="1586"/>
      <c r="C33" s="235" t="s">
        <v>84</v>
      </c>
      <c r="D33" s="1013"/>
      <c r="E33" s="1013"/>
      <c r="F33" s="312"/>
      <c r="G33" s="230"/>
      <c r="H33" s="1009"/>
    </row>
    <row r="34" spans="1:8" ht="17.5" thickBot="1">
      <c r="A34" s="1437"/>
      <c r="B34" s="1587"/>
      <c r="C34" s="239" t="s">
        <v>62</v>
      </c>
      <c r="D34" s="289">
        <f>SUM(D32:D33)</f>
        <v>0</v>
      </c>
      <c r="E34" s="289">
        <f>SUM(E32:E33)</f>
        <v>50000</v>
      </c>
      <c r="F34" s="594">
        <f>E34-D34</f>
        <v>50000</v>
      </c>
      <c r="G34" s="772"/>
      <c r="H34" s="1014"/>
    </row>
    <row r="35" spans="1:8">
      <c r="A35" s="1437"/>
      <c r="B35" s="1586" t="s">
        <v>87</v>
      </c>
      <c r="C35" s="234" t="s">
        <v>89</v>
      </c>
      <c r="D35" s="1015">
        <v>0</v>
      </c>
      <c r="E35" s="1015">
        <v>50000</v>
      </c>
      <c r="F35" s="590">
        <f>E35-D35</f>
        <v>50000</v>
      </c>
      <c r="G35" s="295"/>
      <c r="H35" s="1016"/>
    </row>
    <row r="36" spans="1:8">
      <c r="A36" s="1437"/>
      <c r="B36" s="1586"/>
      <c r="C36" s="235" t="s">
        <v>137</v>
      </c>
      <c r="D36" s="1013"/>
      <c r="E36" s="1013"/>
      <c r="F36" s="312"/>
      <c r="G36" s="230"/>
      <c r="H36" s="1009"/>
    </row>
    <row r="37" spans="1:8">
      <c r="A37" s="1437"/>
      <c r="B37" s="1586"/>
      <c r="C37" s="235" t="s">
        <v>129</v>
      </c>
      <c r="D37" s="1013">
        <v>0</v>
      </c>
      <c r="E37" s="1013">
        <v>50000</v>
      </c>
      <c r="F37" s="312">
        <f>E37-D37</f>
        <v>50000</v>
      </c>
      <c r="G37" s="230"/>
      <c r="H37" s="1009"/>
    </row>
    <row r="38" spans="1:8">
      <c r="A38" s="1437"/>
      <c r="B38" s="1586"/>
      <c r="C38" s="235" t="s">
        <v>141</v>
      </c>
      <c r="D38" s="1013"/>
      <c r="E38" s="1013"/>
      <c r="F38" s="312"/>
      <c r="G38" s="230"/>
      <c r="H38" s="1009"/>
    </row>
    <row r="39" spans="1:8">
      <c r="A39" s="1437"/>
      <c r="B39" s="1586"/>
      <c r="C39" s="235" t="s">
        <v>132</v>
      </c>
      <c r="D39" s="1013"/>
      <c r="E39" s="1013"/>
      <c r="F39" s="312"/>
      <c r="G39" s="230"/>
      <c r="H39" s="1017"/>
    </row>
    <row r="40" spans="1:8">
      <c r="A40" s="1437"/>
      <c r="B40" s="1583"/>
      <c r="C40" s="305" t="s">
        <v>62</v>
      </c>
      <c r="D40" s="292">
        <f>SUM(D35:D39)</f>
        <v>0</v>
      </c>
      <c r="E40" s="292">
        <f>SUM(E35:E39)</f>
        <v>100000</v>
      </c>
      <c r="F40" s="312">
        <f t="shared" ref="F40:F51" si="6">E40-D40</f>
        <v>100000</v>
      </c>
      <c r="G40" s="230"/>
      <c r="H40" s="1018"/>
    </row>
    <row r="41" spans="1:8" ht="17" customHeight="1" thickBot="1">
      <c r="A41" s="1438"/>
      <c r="B41" s="1505" t="s">
        <v>62</v>
      </c>
      <c r="C41" s="1506"/>
      <c r="D41" s="289">
        <f>D31+D34+D40</f>
        <v>24112880</v>
      </c>
      <c r="E41" s="289">
        <f>E31+E34+E40</f>
        <v>22216520</v>
      </c>
      <c r="F41" s="594">
        <f t="shared" si="6"/>
        <v>-1896360</v>
      </c>
      <c r="G41" s="772">
        <f>F41/D41*100%</f>
        <v>-7.8645105852142086E-2</v>
      </c>
      <c r="H41" s="1014"/>
    </row>
    <row r="42" spans="1:8" ht="1.5" hidden="1" customHeight="1" thickBot="1">
      <c r="A42" s="1623" t="s">
        <v>417</v>
      </c>
      <c r="B42" s="1582" t="s">
        <v>81</v>
      </c>
      <c r="C42" s="238" t="s">
        <v>139</v>
      </c>
      <c r="D42" s="319"/>
      <c r="E42" s="319"/>
      <c r="F42" s="319">
        <f t="shared" si="6"/>
        <v>0</v>
      </c>
      <c r="G42" s="295"/>
      <c r="H42" s="1012"/>
    </row>
    <row r="43" spans="1:8" ht="17.5" hidden="1" thickBot="1">
      <c r="A43" s="1624"/>
      <c r="B43" s="1583"/>
      <c r="C43" s="235" t="s">
        <v>166</v>
      </c>
      <c r="D43" s="1019"/>
      <c r="E43" s="1019"/>
      <c r="F43" s="312">
        <f t="shared" si="6"/>
        <v>0</v>
      </c>
      <c r="G43" s="230"/>
      <c r="H43" s="1009"/>
    </row>
    <row r="44" spans="1:8" ht="17.5" hidden="1" thickBot="1">
      <c r="A44" s="1625"/>
      <c r="B44" s="1505" t="s">
        <v>62</v>
      </c>
      <c r="C44" s="1506"/>
      <c r="D44" s="293">
        <f>SUM(D42:D43)</f>
        <v>0</v>
      </c>
      <c r="E44" s="293">
        <f>SUM(E42:E43)</f>
        <v>0</v>
      </c>
      <c r="F44" s="297">
        <f t="shared" si="6"/>
        <v>0</v>
      </c>
      <c r="G44" s="762"/>
      <c r="H44" s="1010"/>
    </row>
    <row r="45" spans="1:8">
      <c r="A45" s="1436" t="s">
        <v>68</v>
      </c>
      <c r="B45" s="238" t="s">
        <v>68</v>
      </c>
      <c r="C45" s="238" t="s">
        <v>68</v>
      </c>
      <c r="D45" s="1011">
        <v>325000</v>
      </c>
      <c r="E45" s="1011">
        <v>350000</v>
      </c>
      <c r="F45" s="319">
        <f t="shared" si="6"/>
        <v>25000</v>
      </c>
      <c r="G45" s="295">
        <f>F45/D45*100%</f>
        <v>7.6923076923076927E-2</v>
      </c>
      <c r="H45" s="1020" t="s">
        <v>312</v>
      </c>
    </row>
    <row r="46" spans="1:8" ht="17.5" thickBot="1">
      <c r="A46" s="1438"/>
      <c r="B46" s="1505" t="s">
        <v>62</v>
      </c>
      <c r="C46" s="1506"/>
      <c r="D46" s="289">
        <f>SUM(D45)</f>
        <v>325000</v>
      </c>
      <c r="E46" s="289">
        <f>SUM(E45)</f>
        <v>350000</v>
      </c>
      <c r="F46" s="594">
        <f t="shared" si="6"/>
        <v>25000</v>
      </c>
      <c r="G46" s="772">
        <f>F46/D46*100%</f>
        <v>7.6923076923076927E-2</v>
      </c>
      <c r="H46" s="1010"/>
    </row>
    <row r="47" spans="1:8">
      <c r="A47" s="1436" t="s">
        <v>58</v>
      </c>
      <c r="B47" s="238" t="s">
        <v>116</v>
      </c>
      <c r="C47" s="238" t="s">
        <v>58</v>
      </c>
      <c r="D47" s="232"/>
      <c r="E47" s="232"/>
      <c r="F47" s="319">
        <f t="shared" si="6"/>
        <v>0</v>
      </c>
      <c r="G47" s="295"/>
      <c r="H47" s="1021"/>
    </row>
    <row r="48" spans="1:8" ht="17.5" thickBot="1">
      <c r="A48" s="1438"/>
      <c r="B48" s="239" t="s">
        <v>62</v>
      </c>
      <c r="C48" s="239"/>
      <c r="D48" s="62"/>
      <c r="E48" s="62"/>
      <c r="F48" s="594">
        <f t="shared" si="6"/>
        <v>0</v>
      </c>
      <c r="G48" s="762"/>
      <c r="H48" s="1014"/>
    </row>
    <row r="49" spans="1:8" ht="34">
      <c r="A49" s="1437" t="s">
        <v>153</v>
      </c>
      <c r="B49" s="303" t="s">
        <v>153</v>
      </c>
      <c r="C49" s="303" t="s">
        <v>14</v>
      </c>
      <c r="D49" s="589">
        <v>2606120</v>
      </c>
      <c r="E49" s="589">
        <v>964480</v>
      </c>
      <c r="F49" s="590">
        <f t="shared" si="6"/>
        <v>-1641640</v>
      </c>
      <c r="G49" s="295">
        <f>F49/D49*100%</f>
        <v>-0.62991727165287859</v>
      </c>
      <c r="H49" s="1022" t="s">
        <v>313</v>
      </c>
    </row>
    <row r="50" spans="1:8" ht="17.5" thickBot="1">
      <c r="A50" s="1437"/>
      <c r="B50" s="240" t="s">
        <v>62</v>
      </c>
      <c r="C50" s="240"/>
      <c r="D50" s="143">
        <f>SUM(D49)</f>
        <v>2606120</v>
      </c>
      <c r="E50" s="143">
        <f>SUM(E49)</f>
        <v>964480</v>
      </c>
      <c r="F50" s="1023">
        <f t="shared" si="6"/>
        <v>-1641640</v>
      </c>
      <c r="G50" s="772">
        <f>F50/D50*100%</f>
        <v>-0.62991727165287859</v>
      </c>
      <c r="H50" s="1024"/>
    </row>
    <row r="51" spans="1:8" ht="17.5" thickBot="1">
      <c r="A51" s="1580" t="s">
        <v>60</v>
      </c>
      <c r="B51" s="1581"/>
      <c r="C51" s="1581"/>
      <c r="D51" s="147">
        <f t="shared" ref="D51" si="7">SUM(D41,D44,D46,D48,D50)</f>
        <v>27044000</v>
      </c>
      <c r="E51" s="147">
        <f>SUM(E41,E44,E46,E48,E50)</f>
        <v>23531000</v>
      </c>
      <c r="F51" s="145">
        <f t="shared" si="6"/>
        <v>-3513000</v>
      </c>
      <c r="G51" s="782">
        <f>F51/D51*100%</f>
        <v>-0.12989942316225411</v>
      </c>
      <c r="H51" s="1025"/>
    </row>
  </sheetData>
  <mergeCells count="45">
    <mergeCell ref="A1:H1"/>
    <mergeCell ref="A2:H2"/>
    <mergeCell ref="A3:H4"/>
    <mergeCell ref="A5:H5"/>
    <mergeCell ref="A6:C6"/>
    <mergeCell ref="D6:D7"/>
    <mergeCell ref="E6:E7"/>
    <mergeCell ref="F6:F7"/>
    <mergeCell ref="G6:G7"/>
    <mergeCell ref="H6:H7"/>
    <mergeCell ref="A42:A44"/>
    <mergeCell ref="B42:B43"/>
    <mergeCell ref="B44:C44"/>
    <mergeCell ref="A23:C23"/>
    <mergeCell ref="A24:H24"/>
    <mergeCell ref="A25:C25"/>
    <mergeCell ref="D25:D26"/>
    <mergeCell ref="E25:E26"/>
    <mergeCell ref="F25:F26"/>
    <mergeCell ref="G25:G26"/>
    <mergeCell ref="H25:H26"/>
    <mergeCell ref="A27:A41"/>
    <mergeCell ref="B27:B31"/>
    <mergeCell ref="B32:B34"/>
    <mergeCell ref="B35:B40"/>
    <mergeCell ref="B41:C41"/>
    <mergeCell ref="A19:A22"/>
    <mergeCell ref="B19:B21"/>
    <mergeCell ref="B22:C22"/>
    <mergeCell ref="A8:A10"/>
    <mergeCell ref="B10:C10"/>
    <mergeCell ref="A14:A15"/>
    <mergeCell ref="B15:C15"/>
    <mergeCell ref="A16:A18"/>
    <mergeCell ref="B16:B17"/>
    <mergeCell ref="B18:C18"/>
    <mergeCell ref="A11:A13"/>
    <mergeCell ref="B11:B12"/>
    <mergeCell ref="B13:C13"/>
    <mergeCell ref="B8:B9"/>
    <mergeCell ref="A45:A46"/>
    <mergeCell ref="B46:C46"/>
    <mergeCell ref="A47:A48"/>
    <mergeCell ref="A49:A50"/>
    <mergeCell ref="A51:C51"/>
  </mergeCells>
  <phoneticPr fontId="23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6E0B3"/>
  </sheetPr>
  <dimension ref="A1:I119"/>
  <sheetViews>
    <sheetView topLeftCell="A99" zoomScaleNormal="100" zoomScaleSheetLayoutView="75" workbookViewId="0">
      <selection activeCell="H124" sqref="H124"/>
    </sheetView>
  </sheetViews>
  <sheetFormatPr defaultColWidth="9" defaultRowHeight="17"/>
  <cols>
    <col min="1" max="1" width="14.25" style="2" customWidth="1"/>
    <col min="2" max="2" width="12.83203125" style="3" customWidth="1"/>
    <col min="3" max="3" width="21.58203125" style="3" customWidth="1"/>
    <col min="4" max="4" width="17.58203125" style="2" customWidth="1"/>
    <col min="5" max="5" width="23" style="2" customWidth="1"/>
    <col min="6" max="6" width="20.08203125" style="2" customWidth="1"/>
    <col min="7" max="7" width="12.58203125" style="2" customWidth="1"/>
    <col min="8" max="8" width="47.5" style="2" bestFit="1" customWidth="1"/>
    <col min="9" max="9" width="13.33203125" style="2" bestFit="1" customWidth="1"/>
    <col min="10" max="16384" width="9" style="2"/>
  </cols>
  <sheetData>
    <row r="1" spans="1:9">
      <c r="A1" s="1635"/>
      <c r="B1" s="1635"/>
      <c r="C1" s="1635"/>
      <c r="D1" s="1635"/>
      <c r="E1" s="1635"/>
      <c r="F1" s="1635"/>
      <c r="G1" s="1635"/>
      <c r="H1" s="1635"/>
      <c r="I1" s="835"/>
    </row>
    <row r="2" spans="1:9" ht="44.25" customHeight="1">
      <c r="A2" s="1649" t="s">
        <v>254</v>
      </c>
      <c r="B2" s="1650"/>
      <c r="C2" s="1650"/>
      <c r="D2" s="1650"/>
      <c r="E2" s="1650"/>
      <c r="F2" s="1650"/>
      <c r="G2" s="1650"/>
      <c r="H2" s="1650"/>
      <c r="I2" s="835"/>
    </row>
    <row r="3" spans="1:9" s="1" customFormat="1" ht="32.15" customHeight="1">
      <c r="A3" s="1636" t="s">
        <v>265</v>
      </c>
      <c r="B3" s="1636"/>
      <c r="C3" s="1636"/>
      <c r="D3" s="1636"/>
      <c r="E3" s="1636"/>
      <c r="F3" s="1636"/>
      <c r="G3" s="1636"/>
      <c r="H3" s="1636"/>
      <c r="I3" s="835"/>
    </row>
    <row r="4" spans="1:9" s="1" customFormat="1" ht="26.15" customHeight="1">
      <c r="A4" s="1636"/>
      <c r="B4" s="1636"/>
      <c r="C4" s="1636"/>
      <c r="D4" s="1636"/>
      <c r="E4" s="1636"/>
      <c r="F4" s="1636"/>
      <c r="G4" s="1636"/>
      <c r="H4" s="1636"/>
      <c r="I4" s="835"/>
    </row>
    <row r="5" spans="1:9" ht="17.5" thickBot="1">
      <c r="A5" s="1651" t="s">
        <v>45</v>
      </c>
      <c r="B5" s="1651"/>
      <c r="C5" s="1651"/>
      <c r="D5" s="1651"/>
      <c r="E5" s="1651"/>
      <c r="F5" s="1651"/>
      <c r="G5" s="1651"/>
      <c r="H5" s="1651"/>
      <c r="I5" s="835"/>
    </row>
    <row r="6" spans="1:9" ht="17.25" customHeight="1">
      <c r="A6" s="1652" t="s">
        <v>75</v>
      </c>
      <c r="B6" s="1653"/>
      <c r="C6" s="1653"/>
      <c r="D6" s="1654" t="s">
        <v>250</v>
      </c>
      <c r="E6" s="1654" t="s">
        <v>8</v>
      </c>
      <c r="F6" s="1823" t="s">
        <v>236</v>
      </c>
      <c r="G6" s="1637" t="s">
        <v>163</v>
      </c>
      <c r="H6" s="1656" t="s">
        <v>147</v>
      </c>
      <c r="I6" s="905"/>
    </row>
    <row r="7" spans="1:9" ht="17.25" customHeight="1" thickBot="1">
      <c r="A7" s="856" t="s">
        <v>71</v>
      </c>
      <c r="B7" s="857" t="s">
        <v>61</v>
      </c>
      <c r="C7" s="857" t="s">
        <v>73</v>
      </c>
      <c r="D7" s="1655"/>
      <c r="E7" s="1655"/>
      <c r="F7" s="1824"/>
      <c r="G7" s="1638"/>
      <c r="H7" s="1657"/>
      <c r="I7" s="905"/>
    </row>
    <row r="8" spans="1:9" ht="33" customHeight="1">
      <c r="A8" s="1682" t="s">
        <v>18</v>
      </c>
      <c r="B8" s="1646" t="s">
        <v>95</v>
      </c>
      <c r="C8" s="842" t="s">
        <v>105</v>
      </c>
      <c r="D8" s="962"/>
      <c r="E8" s="962"/>
      <c r="F8" s="1825"/>
      <c r="G8" s="595"/>
      <c r="H8" s="963"/>
      <c r="I8" s="906"/>
    </row>
    <row r="9" spans="1:9">
      <c r="A9" s="1683"/>
      <c r="B9" s="1647"/>
      <c r="C9" s="846" t="s">
        <v>185</v>
      </c>
      <c r="D9" s="881"/>
      <c r="E9" s="881"/>
      <c r="F9" s="1826"/>
      <c r="G9" s="597"/>
      <c r="H9" s="907"/>
      <c r="I9" s="906"/>
    </row>
    <row r="10" spans="1:9">
      <c r="A10" s="1683"/>
      <c r="B10" s="1647"/>
      <c r="C10" s="846" t="s">
        <v>173</v>
      </c>
      <c r="D10" s="881"/>
      <c r="E10" s="881"/>
      <c r="F10" s="1826"/>
      <c r="G10" s="597"/>
      <c r="H10" s="907"/>
      <c r="I10" s="835"/>
    </row>
    <row r="11" spans="1:9">
      <c r="A11" s="1683"/>
      <c r="B11" s="1647"/>
      <c r="C11" s="846" t="s">
        <v>176</v>
      </c>
      <c r="D11" s="881"/>
      <c r="E11" s="881"/>
      <c r="F11" s="1826"/>
      <c r="G11" s="597"/>
      <c r="H11" s="907"/>
      <c r="I11" s="835"/>
    </row>
    <row r="12" spans="1:9">
      <c r="A12" s="1683"/>
      <c r="B12" s="1648"/>
      <c r="C12" s="846" t="s">
        <v>158</v>
      </c>
      <c r="D12" s="881"/>
      <c r="E12" s="881"/>
      <c r="F12" s="1826"/>
      <c r="G12" s="597"/>
      <c r="H12" s="907"/>
      <c r="I12" s="835"/>
    </row>
    <row r="13" spans="1:9" ht="17.5" thickBot="1">
      <c r="A13" s="1684"/>
      <c r="B13" s="1658" t="s">
        <v>62</v>
      </c>
      <c r="C13" s="1658"/>
      <c r="D13" s="882"/>
      <c r="E13" s="882"/>
      <c r="F13" s="1827"/>
      <c r="G13" s="772"/>
      <c r="H13" s="908"/>
      <c r="I13" s="835"/>
    </row>
    <row r="14" spans="1:9">
      <c r="A14" s="1685" t="s">
        <v>126</v>
      </c>
      <c r="B14" s="1646" t="s">
        <v>126</v>
      </c>
      <c r="C14" s="842" t="s">
        <v>114</v>
      </c>
      <c r="D14" s="883">
        <v>42240000</v>
      </c>
      <c r="E14" s="883">
        <v>53760000</v>
      </c>
      <c r="F14" s="1825">
        <v>11520000</v>
      </c>
      <c r="G14" s="942">
        <f t="shared" ref="G14:G34" si="0">F14/D14*100%</f>
        <v>0.27272727272727271</v>
      </c>
      <c r="H14" s="909" t="s">
        <v>266</v>
      </c>
      <c r="I14" s="835"/>
    </row>
    <row r="15" spans="1:9">
      <c r="A15" s="1686"/>
      <c r="B15" s="1647"/>
      <c r="C15" s="846" t="s">
        <v>97</v>
      </c>
      <c r="D15" s="884">
        <v>76800000</v>
      </c>
      <c r="E15" s="884">
        <v>84480000</v>
      </c>
      <c r="F15" s="1826">
        <v>7680000</v>
      </c>
      <c r="G15" s="420">
        <f t="shared" si="0"/>
        <v>0.1</v>
      </c>
      <c r="H15" s="910" t="s">
        <v>267</v>
      </c>
      <c r="I15" s="835"/>
    </row>
    <row r="16" spans="1:9">
      <c r="A16" s="1686"/>
      <c r="B16" s="1647"/>
      <c r="C16" s="846" t="s">
        <v>102</v>
      </c>
      <c r="D16" s="884">
        <v>80640000</v>
      </c>
      <c r="E16" s="884">
        <v>76800000</v>
      </c>
      <c r="F16" s="1826">
        <v>-3840000</v>
      </c>
      <c r="G16" s="420">
        <f t="shared" si="0"/>
        <v>-4.7619047619047616E-2</v>
      </c>
      <c r="H16" s="910" t="s">
        <v>268</v>
      </c>
      <c r="I16" s="835"/>
    </row>
    <row r="17" spans="1:9" ht="48">
      <c r="A17" s="1686"/>
      <c r="B17" s="1647"/>
      <c r="C17" s="846" t="s">
        <v>94</v>
      </c>
      <c r="D17" s="884">
        <v>116190000</v>
      </c>
      <c r="E17" s="884">
        <v>119040000</v>
      </c>
      <c r="F17" s="1826">
        <v>2850000</v>
      </c>
      <c r="G17" s="420">
        <f t="shared" si="0"/>
        <v>2.4528789052414148E-2</v>
      </c>
      <c r="H17" s="936" t="s">
        <v>269</v>
      </c>
      <c r="I17" s="835"/>
    </row>
    <row r="18" spans="1:9">
      <c r="A18" s="1686"/>
      <c r="B18" s="1647"/>
      <c r="C18" s="853" t="s">
        <v>171</v>
      </c>
      <c r="D18" s="884">
        <v>400000</v>
      </c>
      <c r="E18" s="884">
        <v>400000</v>
      </c>
      <c r="F18" s="1826">
        <v>0</v>
      </c>
      <c r="G18" s="420">
        <f t="shared" si="0"/>
        <v>0</v>
      </c>
      <c r="H18" s="907" t="s">
        <v>270</v>
      </c>
      <c r="I18" s="835"/>
    </row>
    <row r="19" spans="1:9">
      <c r="A19" s="1686"/>
      <c r="B19" s="1647"/>
      <c r="C19" s="841" t="s">
        <v>189</v>
      </c>
      <c r="D19" s="884"/>
      <c r="E19" s="881"/>
      <c r="F19" s="1826"/>
      <c r="G19" s="420"/>
      <c r="H19" s="907"/>
      <c r="I19" s="835"/>
    </row>
    <row r="20" spans="1:9">
      <c r="A20" s="1686"/>
      <c r="B20" s="1647"/>
      <c r="C20" s="841" t="s">
        <v>186</v>
      </c>
      <c r="D20" s="884"/>
      <c r="E20" s="881"/>
      <c r="F20" s="1826"/>
      <c r="G20" s="420"/>
      <c r="H20" s="907"/>
      <c r="I20" s="835"/>
    </row>
    <row r="21" spans="1:9" s="4" customFormat="1">
      <c r="A21" s="1686"/>
      <c r="B21" s="1648"/>
      <c r="C21" s="841" t="s">
        <v>202</v>
      </c>
      <c r="D21" s="885"/>
      <c r="E21" s="885"/>
      <c r="F21" s="1828"/>
      <c r="G21" s="420"/>
      <c r="H21" s="911"/>
      <c r="I21" s="836"/>
    </row>
    <row r="22" spans="1:9" s="4" customFormat="1" ht="17.5" thickBot="1">
      <c r="A22" s="1687"/>
      <c r="B22" s="1639" t="s">
        <v>62</v>
      </c>
      <c r="C22" s="1640"/>
      <c r="D22" s="886">
        <f>SUM(D14:D21)</f>
        <v>316270000</v>
      </c>
      <c r="E22" s="886">
        <f t="shared" ref="E22:F22" si="1">SUM(E14:E21)</f>
        <v>334480000</v>
      </c>
      <c r="F22" s="1829">
        <f t="shared" si="1"/>
        <v>18210000</v>
      </c>
      <c r="G22" s="772">
        <f t="shared" si="0"/>
        <v>5.7577386410345592E-2</v>
      </c>
      <c r="H22" s="912"/>
      <c r="I22" s="836"/>
    </row>
    <row r="23" spans="1:9" s="4" customFormat="1" ht="16.5" customHeight="1">
      <c r="A23" s="1641" t="s">
        <v>211</v>
      </c>
      <c r="B23" s="1646" t="s">
        <v>211</v>
      </c>
      <c r="C23" s="842" t="s">
        <v>187</v>
      </c>
      <c r="D23" s="883">
        <v>3500000</v>
      </c>
      <c r="E23" s="883">
        <v>3500000</v>
      </c>
      <c r="F23" s="1830">
        <v>0</v>
      </c>
      <c r="G23" s="942">
        <f t="shared" si="0"/>
        <v>0</v>
      </c>
      <c r="H23" s="913" t="s">
        <v>271</v>
      </c>
      <c r="I23" s="836"/>
    </row>
    <row r="24" spans="1:9" s="4" customFormat="1" ht="15" customHeight="1">
      <c r="A24" s="1642"/>
      <c r="B24" s="1647"/>
      <c r="C24" s="846" t="s">
        <v>130</v>
      </c>
      <c r="D24" s="884">
        <v>1066658000</v>
      </c>
      <c r="E24" s="884">
        <v>1074246000</v>
      </c>
      <c r="F24" s="1831">
        <v>7588000</v>
      </c>
      <c r="G24" s="420">
        <f t="shared" si="0"/>
        <v>7.1138077996883726E-3</v>
      </c>
      <c r="H24" s="914" t="s">
        <v>272</v>
      </c>
      <c r="I24" s="836"/>
    </row>
    <row r="25" spans="1:9" s="4" customFormat="1" ht="176">
      <c r="A25" s="1642"/>
      <c r="B25" s="1647"/>
      <c r="C25" s="846" t="s">
        <v>145</v>
      </c>
      <c r="D25" s="884">
        <v>510509000</v>
      </c>
      <c r="E25" s="884">
        <v>476424000</v>
      </c>
      <c r="F25" s="1831">
        <v>-34085000</v>
      </c>
      <c r="G25" s="420">
        <f t="shared" si="0"/>
        <v>-6.6766697550875692E-2</v>
      </c>
      <c r="H25" s="914" t="s">
        <v>273</v>
      </c>
      <c r="I25" s="836"/>
    </row>
    <row r="26" spans="1:9" s="4" customFormat="1" ht="112">
      <c r="A26" s="1642"/>
      <c r="B26" s="1648"/>
      <c r="C26" s="846" t="s">
        <v>157</v>
      </c>
      <c r="D26" s="884">
        <v>51430000</v>
      </c>
      <c r="E26" s="884">
        <v>52430000</v>
      </c>
      <c r="F26" s="1831">
        <v>1000000</v>
      </c>
      <c r="G26" s="420">
        <f t="shared" si="0"/>
        <v>1.9443904335990667E-2</v>
      </c>
      <c r="H26" s="915" t="s">
        <v>274</v>
      </c>
      <c r="I26" s="836"/>
    </row>
    <row r="27" spans="1:9" s="4" customFormat="1" ht="17.5" thickBot="1">
      <c r="A27" s="1643"/>
      <c r="B27" s="1644" t="s">
        <v>62</v>
      </c>
      <c r="C27" s="1645"/>
      <c r="D27" s="882">
        <f>SUM(D23:D26)</f>
        <v>1632097000</v>
      </c>
      <c r="E27" s="882">
        <f t="shared" ref="E27:F27" si="2">SUM(E23:E26)</f>
        <v>1606600000</v>
      </c>
      <c r="F27" s="1827">
        <f t="shared" si="2"/>
        <v>-25497000</v>
      </c>
      <c r="G27" s="772">
        <f t="shared" si="0"/>
        <v>-1.5622233237362729E-2</v>
      </c>
      <c r="H27" s="916"/>
      <c r="I27" s="836"/>
    </row>
    <row r="28" spans="1:9" s="4" customFormat="1" ht="160">
      <c r="A28" s="1670" t="s">
        <v>170</v>
      </c>
      <c r="B28" s="1648" t="s">
        <v>170</v>
      </c>
      <c r="C28" s="845" t="s">
        <v>120</v>
      </c>
      <c r="D28" s="880">
        <v>218385000</v>
      </c>
      <c r="E28" s="880">
        <v>229900000</v>
      </c>
      <c r="F28" s="1828">
        <v>11515000</v>
      </c>
      <c r="G28" s="953">
        <f t="shared" si="0"/>
        <v>5.2727980401584357E-2</v>
      </c>
      <c r="H28" s="917" t="s">
        <v>275</v>
      </c>
      <c r="I28" s="836"/>
    </row>
    <row r="29" spans="1:9" s="4" customFormat="1" ht="16.5" customHeight="1">
      <c r="A29" s="1671"/>
      <c r="B29" s="1674"/>
      <c r="C29" s="845" t="s">
        <v>140</v>
      </c>
      <c r="D29" s="885">
        <v>20000000</v>
      </c>
      <c r="E29" s="885">
        <v>20000000</v>
      </c>
      <c r="F29" s="1828">
        <v>0</v>
      </c>
      <c r="G29" s="420">
        <f t="shared" si="0"/>
        <v>0</v>
      </c>
      <c r="H29" s="911" t="s">
        <v>276</v>
      </c>
      <c r="I29" s="836"/>
    </row>
    <row r="30" spans="1:9" s="4" customFormat="1" ht="17.5" thickBot="1">
      <c r="A30" s="1672"/>
      <c r="B30" s="1673" t="s">
        <v>62</v>
      </c>
      <c r="C30" s="1673"/>
      <c r="D30" s="961">
        <f>SUM(D28:D29)</f>
        <v>238385000</v>
      </c>
      <c r="E30" s="961">
        <f t="shared" ref="E30:F30" si="3">SUM(E28:E29)</f>
        <v>249900000</v>
      </c>
      <c r="F30" s="1832">
        <f t="shared" si="3"/>
        <v>11515000</v>
      </c>
      <c r="G30" s="955">
        <f t="shared" si="0"/>
        <v>4.8304213771839674E-2</v>
      </c>
      <c r="H30" s="943"/>
      <c r="I30" s="836"/>
    </row>
    <row r="31" spans="1:9" s="4" customFormat="1">
      <c r="A31" s="1682" t="s">
        <v>192</v>
      </c>
      <c r="B31" s="1646" t="s">
        <v>192</v>
      </c>
      <c r="C31" s="842" t="s">
        <v>96</v>
      </c>
      <c r="D31" s="944"/>
      <c r="E31" s="944"/>
      <c r="F31" s="1833"/>
      <c r="G31" s="942"/>
      <c r="H31" s="913"/>
      <c r="I31" s="836"/>
    </row>
    <row r="32" spans="1:9" s="4" customFormat="1">
      <c r="A32" s="1683"/>
      <c r="B32" s="1648"/>
      <c r="C32" s="846" t="s">
        <v>144</v>
      </c>
      <c r="D32" s="869"/>
      <c r="E32" s="869"/>
      <c r="F32" s="1834"/>
      <c r="G32" s="420"/>
      <c r="H32" s="918"/>
      <c r="I32" s="836"/>
    </row>
    <row r="33" spans="1:9" s="4" customFormat="1" ht="17.5" thickBot="1">
      <c r="A33" s="1684"/>
      <c r="B33" s="854"/>
      <c r="C33" s="854" t="s">
        <v>62</v>
      </c>
      <c r="D33" s="866"/>
      <c r="E33" s="866"/>
      <c r="F33" s="1835"/>
      <c r="G33" s="762"/>
      <c r="H33" s="916"/>
      <c r="I33" s="836"/>
    </row>
    <row r="34" spans="1:9" s="4" customFormat="1" ht="32">
      <c r="A34" s="855"/>
      <c r="B34" s="1647" t="s">
        <v>57</v>
      </c>
      <c r="C34" s="853" t="s">
        <v>142</v>
      </c>
      <c r="D34" s="880">
        <v>10000000</v>
      </c>
      <c r="E34" s="1273">
        <v>24000000</v>
      </c>
      <c r="F34" s="1836">
        <v>14000000</v>
      </c>
      <c r="G34" s="335">
        <f t="shared" si="0"/>
        <v>1.4</v>
      </c>
      <c r="H34" s="917" t="s">
        <v>419</v>
      </c>
      <c r="I34" s="836"/>
    </row>
    <row r="35" spans="1:9" s="4" customFormat="1">
      <c r="A35" s="855"/>
      <c r="B35" s="1647"/>
      <c r="C35" s="841" t="s">
        <v>103</v>
      </c>
      <c r="D35" s="884"/>
      <c r="E35" s="884"/>
      <c r="F35" s="1834"/>
      <c r="G35" s="871"/>
      <c r="H35" s="919"/>
      <c r="I35" s="836"/>
    </row>
    <row r="36" spans="1:9" s="4" customFormat="1" ht="16.5" customHeight="1">
      <c r="A36" s="1662" t="s">
        <v>57</v>
      </c>
      <c r="B36" s="1648"/>
      <c r="C36" s="841" t="s">
        <v>218</v>
      </c>
      <c r="D36" s="881"/>
      <c r="E36" s="881"/>
      <c r="F36" s="1834"/>
      <c r="G36" s="871"/>
      <c r="H36" s="918"/>
      <c r="I36" s="836"/>
    </row>
    <row r="37" spans="1:9" s="4" customFormat="1" ht="17.5" thickBot="1">
      <c r="A37" s="1663"/>
      <c r="B37" s="1688" t="s">
        <v>62</v>
      </c>
      <c r="C37" s="1689"/>
      <c r="D37" s="887">
        <f>SUM(D34:D36)</f>
        <v>10000000</v>
      </c>
      <c r="E37" s="887">
        <f t="shared" ref="E37:F37" si="4">SUM(E34:E36)</f>
        <v>24000000</v>
      </c>
      <c r="F37" s="1837">
        <f t="shared" si="4"/>
        <v>14000000</v>
      </c>
      <c r="G37" s="772">
        <f t="shared" ref="G37:G40" si="5">F37/D37*100%</f>
        <v>1.4</v>
      </c>
      <c r="H37" s="912"/>
      <c r="I37" s="836"/>
    </row>
    <row r="38" spans="1:9" s="4" customFormat="1" ht="32">
      <c r="A38" s="1661" t="s">
        <v>77</v>
      </c>
      <c r="B38" s="1646" t="s">
        <v>77</v>
      </c>
      <c r="C38" s="843" t="s">
        <v>123</v>
      </c>
      <c r="D38" s="894">
        <v>108521651</v>
      </c>
      <c r="E38" s="894">
        <v>120000000</v>
      </c>
      <c r="F38" s="1838">
        <v>11478349</v>
      </c>
      <c r="G38" s="942">
        <f t="shared" si="5"/>
        <v>0.10577012876444351</v>
      </c>
      <c r="H38" s="920" t="s">
        <v>277</v>
      </c>
      <c r="I38" s="836"/>
    </row>
    <row r="39" spans="1:9" s="4" customFormat="1" ht="32">
      <c r="A39" s="1662"/>
      <c r="B39" s="1648"/>
      <c r="C39" s="841" t="s">
        <v>244</v>
      </c>
      <c r="D39" s="888">
        <v>42705723</v>
      </c>
      <c r="E39" s="888">
        <v>35000000</v>
      </c>
      <c r="F39" s="1828">
        <v>-7705723</v>
      </c>
      <c r="G39" s="420">
        <f t="shared" si="5"/>
        <v>-0.18043771323108146</v>
      </c>
      <c r="H39" s="921" t="s">
        <v>278</v>
      </c>
      <c r="I39" s="836"/>
    </row>
    <row r="40" spans="1:9" s="4" customFormat="1" ht="17.5" thickBot="1">
      <c r="A40" s="1663"/>
      <c r="B40" s="1659" t="s">
        <v>62</v>
      </c>
      <c r="C40" s="1660"/>
      <c r="D40" s="882">
        <f>SUM(D38:D39)</f>
        <v>151227374</v>
      </c>
      <c r="E40" s="882">
        <f t="shared" ref="E40:F40" si="6">SUM(E38:E39)</f>
        <v>155000000</v>
      </c>
      <c r="F40" s="1827">
        <f t="shared" si="6"/>
        <v>3772626</v>
      </c>
      <c r="G40" s="772">
        <f t="shared" si="5"/>
        <v>2.4946713681611637E-2</v>
      </c>
      <c r="H40" s="916"/>
      <c r="I40" s="836"/>
    </row>
    <row r="41" spans="1:9" s="4" customFormat="1">
      <c r="A41" s="1690" t="s">
        <v>86</v>
      </c>
      <c r="B41" s="1693" t="s">
        <v>86</v>
      </c>
      <c r="C41" s="842" t="s">
        <v>204</v>
      </c>
      <c r="D41" s="889"/>
      <c r="E41" s="889"/>
      <c r="F41" s="1838"/>
      <c r="G41" s="872"/>
      <c r="H41" s="913"/>
      <c r="I41" s="836"/>
    </row>
    <row r="42" spans="1:9" s="4" customFormat="1">
      <c r="A42" s="1691"/>
      <c r="B42" s="1674"/>
      <c r="C42" s="846" t="s">
        <v>231</v>
      </c>
      <c r="D42" s="880">
        <v>420626</v>
      </c>
      <c r="E42" s="880">
        <v>420000</v>
      </c>
      <c r="F42" s="1839">
        <v>-626</v>
      </c>
      <c r="G42" s="597">
        <f t="shared" ref="G42" si="7">F42/D42*100%</f>
        <v>-1.4882579773955961E-3</v>
      </c>
      <c r="H42" s="918" t="s">
        <v>279</v>
      </c>
      <c r="I42" s="836"/>
    </row>
    <row r="43" spans="1:9" s="4" customFormat="1">
      <c r="A43" s="1691"/>
      <c r="B43" s="1674"/>
      <c r="C43" s="846" t="s">
        <v>181</v>
      </c>
      <c r="D43" s="884"/>
      <c r="E43" s="884"/>
      <c r="F43" s="1828"/>
      <c r="G43" s="871"/>
      <c r="H43" s="918"/>
      <c r="I43" s="836"/>
    </row>
    <row r="44" spans="1:9" s="4" customFormat="1" ht="32">
      <c r="A44" s="1691"/>
      <c r="B44" s="1674"/>
      <c r="C44" s="846" t="s">
        <v>207</v>
      </c>
      <c r="D44" s="884">
        <v>31600000</v>
      </c>
      <c r="E44" s="884">
        <v>22600000</v>
      </c>
      <c r="F44" s="1828">
        <v>-9000000</v>
      </c>
      <c r="G44" s="420">
        <f t="shared" ref="G44:G45" si="8">F44/D44*100%</f>
        <v>-0.2848101265822785</v>
      </c>
      <c r="H44" s="915" t="s">
        <v>280</v>
      </c>
      <c r="I44" s="836"/>
    </row>
    <row r="45" spans="1:9" s="4" customFormat="1" ht="17.5" thickBot="1">
      <c r="A45" s="1692"/>
      <c r="B45" s="1658" t="s">
        <v>62</v>
      </c>
      <c r="C45" s="1658"/>
      <c r="D45" s="882">
        <f>SUM(D41:D44)</f>
        <v>32020626</v>
      </c>
      <c r="E45" s="882">
        <f t="shared" ref="E45:F45" si="9">SUM(E41:E44)</f>
        <v>23020000</v>
      </c>
      <c r="F45" s="1827">
        <f t="shared" si="9"/>
        <v>-9000626</v>
      </c>
      <c r="G45" s="772">
        <f t="shared" si="8"/>
        <v>-0.28108838346883036</v>
      </c>
      <c r="H45" s="916"/>
      <c r="I45" s="836"/>
    </row>
    <row r="46" spans="1:9" s="4" customFormat="1" ht="18" customHeight="1">
      <c r="A46" s="1670" t="s">
        <v>119</v>
      </c>
      <c r="B46" s="1648" t="s">
        <v>25</v>
      </c>
      <c r="C46" s="853" t="s">
        <v>183</v>
      </c>
      <c r="D46" s="875"/>
      <c r="E46" s="875"/>
      <c r="F46" s="1828"/>
      <c r="G46" s="871"/>
      <c r="H46" s="919"/>
      <c r="I46" s="836"/>
    </row>
    <row r="47" spans="1:9" s="4" customFormat="1" ht="18" customHeight="1">
      <c r="A47" s="1671"/>
      <c r="B47" s="1674"/>
      <c r="C47" s="846" t="s">
        <v>99</v>
      </c>
      <c r="D47" s="869"/>
      <c r="E47" s="869"/>
      <c r="F47" s="1828"/>
      <c r="G47" s="871"/>
      <c r="H47" s="918"/>
      <c r="I47" s="836"/>
    </row>
    <row r="48" spans="1:9" s="4" customFormat="1" ht="17.5" thickBot="1">
      <c r="A48" s="1672"/>
      <c r="B48" s="1673" t="s">
        <v>62</v>
      </c>
      <c r="C48" s="1673"/>
      <c r="D48" s="890"/>
      <c r="E48" s="890"/>
      <c r="F48" s="1840"/>
      <c r="G48" s="958"/>
      <c r="H48" s="922"/>
      <c r="I48" s="836"/>
    </row>
    <row r="49" spans="1:9" ht="17.5" thickBot="1">
      <c r="A49" s="1667" t="s">
        <v>60</v>
      </c>
      <c r="B49" s="1668"/>
      <c r="C49" s="1669"/>
      <c r="D49" s="959">
        <f>SUM(D13+D22+D27+D30+D33+D37+D40+D45)</f>
        <v>2380000000</v>
      </c>
      <c r="E49" s="959">
        <f t="shared" ref="E49:F49" si="10">SUM(E13+E22+E27+E30+E33+E37+E40+E45)</f>
        <v>2393000000</v>
      </c>
      <c r="F49" s="1841">
        <f t="shared" si="10"/>
        <v>13000000</v>
      </c>
      <c r="G49" s="964">
        <f t="shared" ref="G49" si="11">F49/D49*100%</f>
        <v>5.4621848739495795E-3</v>
      </c>
      <c r="H49" s="960"/>
      <c r="I49" s="10"/>
    </row>
    <row r="50" spans="1:9" ht="27.65" customHeight="1" thickBot="1">
      <c r="A50" s="1675" t="s">
        <v>0</v>
      </c>
      <c r="B50" s="1676"/>
      <c r="C50" s="1676"/>
      <c r="D50" s="1676"/>
      <c r="E50" s="1676"/>
      <c r="F50" s="1676"/>
      <c r="G50" s="1676"/>
      <c r="H50" s="1677"/>
      <c r="I50" s="10"/>
    </row>
    <row r="51" spans="1:9" ht="17.25" customHeight="1">
      <c r="A51" s="1652" t="s">
        <v>75</v>
      </c>
      <c r="B51" s="1653"/>
      <c r="C51" s="1653"/>
      <c r="D51" s="1654" t="s">
        <v>250</v>
      </c>
      <c r="E51" s="1654" t="s">
        <v>8</v>
      </c>
      <c r="F51" s="1654" t="s">
        <v>236</v>
      </c>
      <c r="G51" s="1637" t="s">
        <v>163</v>
      </c>
      <c r="H51" s="1656" t="s">
        <v>147</v>
      </c>
      <c r="I51" s="10"/>
    </row>
    <row r="52" spans="1:9" ht="17.25" customHeight="1" thickBot="1">
      <c r="A52" s="838" t="s">
        <v>71</v>
      </c>
      <c r="B52" s="840" t="s">
        <v>61</v>
      </c>
      <c r="C52" s="840" t="s">
        <v>73</v>
      </c>
      <c r="D52" s="1678"/>
      <c r="E52" s="1678"/>
      <c r="F52" s="1678"/>
      <c r="G52" s="1707"/>
      <c r="H52" s="1706"/>
      <c r="I52" s="10"/>
    </row>
    <row r="53" spans="1:9" s="4" customFormat="1" ht="17.25" customHeight="1">
      <c r="A53" s="956" t="s">
        <v>78</v>
      </c>
      <c r="B53" s="1664" t="s">
        <v>65</v>
      </c>
      <c r="C53" s="858" t="s">
        <v>67</v>
      </c>
      <c r="D53" s="891">
        <v>673822000</v>
      </c>
      <c r="E53" s="891">
        <v>727540000</v>
      </c>
      <c r="F53" s="1838">
        <v>53718000</v>
      </c>
      <c r="G53" s="942">
        <f t="shared" ref="G53:G54" si="12">F53/D53*100%</f>
        <v>7.9721350742480948E-2</v>
      </c>
      <c r="H53" s="923" t="s">
        <v>281</v>
      </c>
      <c r="I53" s="40"/>
    </row>
    <row r="54" spans="1:9" s="4" customFormat="1" ht="80">
      <c r="A54" s="837"/>
      <c r="B54" s="1665"/>
      <c r="C54" s="844" t="s">
        <v>88</v>
      </c>
      <c r="D54" s="892">
        <v>183333000</v>
      </c>
      <c r="E54" s="892">
        <v>200386000</v>
      </c>
      <c r="F54" s="1839">
        <v>17053000</v>
      </c>
      <c r="G54" s="597">
        <f t="shared" si="12"/>
        <v>9.3016532757332279E-2</v>
      </c>
      <c r="H54" s="957" t="s">
        <v>282</v>
      </c>
      <c r="I54" s="40"/>
    </row>
    <row r="55" spans="1:9" s="4" customFormat="1">
      <c r="A55" s="837"/>
      <c r="B55" s="1665"/>
      <c r="C55" s="844" t="s">
        <v>221</v>
      </c>
      <c r="D55" s="892"/>
      <c r="E55" s="892"/>
      <c r="F55" s="1828"/>
      <c r="G55" s="873"/>
      <c r="H55" s="911"/>
      <c r="I55" s="40"/>
    </row>
    <row r="56" spans="1:9" s="4" customFormat="1" ht="15.75" customHeight="1">
      <c r="A56" s="837"/>
      <c r="B56" s="1665"/>
      <c r="C56" s="844" t="s">
        <v>248</v>
      </c>
      <c r="D56" s="892">
        <v>78491000</v>
      </c>
      <c r="E56" s="892">
        <v>77418000</v>
      </c>
      <c r="F56" s="1828">
        <v>-1073000</v>
      </c>
      <c r="G56" s="420">
        <f t="shared" ref="G56:G76" si="13">F56/D56*100%</f>
        <v>-1.3670357111006358E-2</v>
      </c>
      <c r="H56" s="924" t="s">
        <v>283</v>
      </c>
      <c r="I56" s="40"/>
    </row>
    <row r="57" spans="1:9" s="4" customFormat="1" ht="32">
      <c r="A57" s="837"/>
      <c r="B57" s="1665"/>
      <c r="C57" s="844" t="s">
        <v>178</v>
      </c>
      <c r="D57" s="892">
        <v>85980000</v>
      </c>
      <c r="E57" s="892">
        <v>96117000</v>
      </c>
      <c r="F57" s="1828">
        <v>10137000</v>
      </c>
      <c r="G57" s="420">
        <f t="shared" si="13"/>
        <v>0.11789951151430565</v>
      </c>
      <c r="H57" s="924" t="s">
        <v>284</v>
      </c>
      <c r="I57" s="40"/>
    </row>
    <row r="58" spans="1:9" s="4" customFormat="1" ht="64">
      <c r="A58" s="837"/>
      <c r="B58" s="1665"/>
      <c r="C58" s="844" t="s">
        <v>127</v>
      </c>
      <c r="D58" s="892">
        <v>13920000</v>
      </c>
      <c r="E58" s="892">
        <v>12480000</v>
      </c>
      <c r="F58" s="1828">
        <v>-1440000</v>
      </c>
      <c r="G58" s="420">
        <f t="shared" si="13"/>
        <v>-0.10344827586206896</v>
      </c>
      <c r="H58" s="924" t="s">
        <v>285</v>
      </c>
      <c r="I58" s="40"/>
    </row>
    <row r="59" spans="1:9" s="4" customFormat="1" ht="17.5" thickBot="1">
      <c r="A59" s="839"/>
      <c r="B59" s="1666"/>
      <c r="C59" s="859" t="s">
        <v>62</v>
      </c>
      <c r="D59" s="893">
        <v>1035546000</v>
      </c>
      <c r="E59" s="893">
        <v>1113941000</v>
      </c>
      <c r="F59" s="1835">
        <v>78395000</v>
      </c>
      <c r="G59" s="772">
        <f t="shared" si="13"/>
        <v>7.5704024736708939E-2</v>
      </c>
      <c r="H59" s="912"/>
      <c r="I59" s="40"/>
    </row>
    <row r="60" spans="1:9" s="4" customFormat="1" ht="17.149999999999999" customHeight="1">
      <c r="A60" s="837"/>
      <c r="B60" s="1648" t="s">
        <v>124</v>
      </c>
      <c r="C60" s="845" t="s">
        <v>135</v>
      </c>
      <c r="D60" s="885">
        <v>3600000</v>
      </c>
      <c r="E60" s="885">
        <v>3600000</v>
      </c>
      <c r="F60" s="1828">
        <v>0</v>
      </c>
      <c r="G60" s="953">
        <f t="shared" si="13"/>
        <v>0</v>
      </c>
      <c r="H60" s="911" t="s">
        <v>286</v>
      </c>
      <c r="I60" s="40"/>
    </row>
    <row r="61" spans="1:9" s="4" customFormat="1" ht="17.149999999999999" customHeight="1">
      <c r="A61" s="837"/>
      <c r="B61" s="1674"/>
      <c r="C61" s="848" t="s">
        <v>184</v>
      </c>
      <c r="D61" s="892"/>
      <c r="E61" s="892"/>
      <c r="F61" s="1828"/>
      <c r="G61" s="420"/>
      <c r="H61" s="911"/>
      <c r="I61" s="40"/>
    </row>
    <row r="62" spans="1:9" s="4" customFormat="1" ht="80">
      <c r="A62" s="837"/>
      <c r="B62" s="1674"/>
      <c r="C62" s="844" t="s">
        <v>84</v>
      </c>
      <c r="D62" s="892">
        <v>8000000</v>
      </c>
      <c r="E62" s="892">
        <v>8600000</v>
      </c>
      <c r="F62" s="1828">
        <v>600000</v>
      </c>
      <c r="G62" s="420">
        <f t="shared" si="13"/>
        <v>7.4999999999999997E-2</v>
      </c>
      <c r="H62" s="925" t="s">
        <v>287</v>
      </c>
      <c r="I62" s="40"/>
    </row>
    <row r="63" spans="1:9" s="4" customFormat="1" ht="17.5" thickBot="1">
      <c r="A63" s="839"/>
      <c r="B63" s="1714"/>
      <c r="C63" s="951" t="s">
        <v>62</v>
      </c>
      <c r="D63" s="952">
        <v>11600000</v>
      </c>
      <c r="E63" s="952">
        <v>12200000</v>
      </c>
      <c r="F63" s="1840">
        <v>600000</v>
      </c>
      <c r="G63" s="955">
        <f t="shared" si="13"/>
        <v>5.1724137931034482E-2</v>
      </c>
      <c r="H63" s="943"/>
      <c r="I63" s="40"/>
    </row>
    <row r="64" spans="1:9" s="4" customFormat="1">
      <c r="A64" s="837"/>
      <c r="B64" s="1664" t="s">
        <v>87</v>
      </c>
      <c r="C64" s="858" t="s">
        <v>89</v>
      </c>
      <c r="D64" s="891">
        <v>2600000</v>
      </c>
      <c r="E64" s="891">
        <v>4400000</v>
      </c>
      <c r="F64" s="1838">
        <v>1800000</v>
      </c>
      <c r="G64" s="942">
        <f t="shared" si="13"/>
        <v>0.69230769230769229</v>
      </c>
      <c r="H64" s="926" t="s">
        <v>288</v>
      </c>
      <c r="I64" s="40"/>
    </row>
    <row r="65" spans="1:9" s="4" customFormat="1" ht="16.5" customHeight="1">
      <c r="A65" s="837"/>
      <c r="B65" s="1665"/>
      <c r="C65" s="844" t="s">
        <v>237</v>
      </c>
      <c r="D65" s="895">
        <v>36732000</v>
      </c>
      <c r="E65" s="895">
        <v>33782000</v>
      </c>
      <c r="F65" s="1828">
        <v>-2950000</v>
      </c>
      <c r="G65" s="420">
        <f t="shared" si="13"/>
        <v>-8.0311445061526737E-2</v>
      </c>
      <c r="H65" s="927" t="s">
        <v>289</v>
      </c>
      <c r="I65" s="40"/>
    </row>
    <row r="66" spans="1:9" s="4" customFormat="1">
      <c r="A66" s="837"/>
      <c r="B66" s="1665"/>
      <c r="C66" s="844" t="s">
        <v>129</v>
      </c>
      <c r="D66" s="895">
        <v>59196000</v>
      </c>
      <c r="E66" s="895">
        <v>62856000</v>
      </c>
      <c r="F66" s="1828">
        <v>3660000</v>
      </c>
      <c r="G66" s="420">
        <f t="shared" si="13"/>
        <v>6.1828501925805801E-2</v>
      </c>
      <c r="H66" s="927" t="s">
        <v>290</v>
      </c>
      <c r="I66" s="40"/>
    </row>
    <row r="67" spans="1:9" s="4" customFormat="1" ht="17.149999999999999" customHeight="1">
      <c r="A67" s="837"/>
      <c r="B67" s="1665"/>
      <c r="C67" s="844" t="s">
        <v>141</v>
      </c>
      <c r="D67" s="895">
        <v>17641000</v>
      </c>
      <c r="E67" s="895">
        <v>17663000</v>
      </c>
      <c r="F67" s="1828">
        <v>22000</v>
      </c>
      <c r="G67" s="420">
        <f t="shared" si="13"/>
        <v>1.2470948358936568E-3</v>
      </c>
      <c r="H67" s="927" t="s">
        <v>291</v>
      </c>
      <c r="I67" s="40"/>
    </row>
    <row r="68" spans="1:9" s="4" customFormat="1">
      <c r="A68" s="839"/>
      <c r="B68" s="1665"/>
      <c r="C68" s="844" t="s">
        <v>70</v>
      </c>
      <c r="D68" s="896">
        <v>8400000</v>
      </c>
      <c r="E68" s="896">
        <v>8400000</v>
      </c>
      <c r="F68" s="1842">
        <v>0</v>
      </c>
      <c r="G68" s="420">
        <f t="shared" si="13"/>
        <v>0</v>
      </c>
      <c r="H68" s="928" t="s">
        <v>292</v>
      </c>
      <c r="I68" s="40"/>
    </row>
    <row r="69" spans="1:9" s="4" customFormat="1">
      <c r="A69" s="839"/>
      <c r="B69" s="1665"/>
      <c r="C69" s="841" t="s">
        <v>85</v>
      </c>
      <c r="D69" s="884"/>
      <c r="E69" s="884"/>
      <c r="F69" s="1834"/>
      <c r="G69" s="420"/>
      <c r="H69" s="918"/>
      <c r="I69" s="40"/>
    </row>
    <row r="70" spans="1:9" s="4" customFormat="1" ht="17.149999999999999" customHeight="1">
      <c r="A70" s="839"/>
      <c r="B70" s="1665"/>
      <c r="C70" s="841" t="s">
        <v>132</v>
      </c>
      <c r="D70" s="884">
        <v>49715000</v>
      </c>
      <c r="E70" s="884">
        <v>52920000</v>
      </c>
      <c r="F70" s="1834">
        <v>3205000</v>
      </c>
      <c r="G70" s="420">
        <f t="shared" si="13"/>
        <v>6.4467464547923167E-2</v>
      </c>
      <c r="H70" s="929" t="s">
        <v>293</v>
      </c>
      <c r="I70" s="40"/>
    </row>
    <row r="71" spans="1:9" s="4" customFormat="1" ht="17.5" thickBot="1">
      <c r="A71" s="839"/>
      <c r="B71" s="1666"/>
      <c r="C71" s="860" t="s">
        <v>62</v>
      </c>
      <c r="D71" s="897">
        <v>174284000</v>
      </c>
      <c r="E71" s="897">
        <v>180021000</v>
      </c>
      <c r="F71" s="1835">
        <v>5737000</v>
      </c>
      <c r="G71" s="762">
        <f t="shared" si="13"/>
        <v>3.2917536893805513E-2</v>
      </c>
      <c r="H71" s="912"/>
      <c r="I71" s="40"/>
    </row>
    <row r="72" spans="1:9" s="4" customFormat="1" ht="17.5" thickBot="1">
      <c r="A72" s="948" t="s">
        <v>80</v>
      </c>
      <c r="B72" s="1712" t="s">
        <v>62</v>
      </c>
      <c r="C72" s="1713"/>
      <c r="D72" s="949">
        <v>1221430000</v>
      </c>
      <c r="E72" s="949">
        <v>1306162000</v>
      </c>
      <c r="F72" s="1840">
        <v>84732000</v>
      </c>
      <c r="G72" s="954">
        <f t="shared" si="13"/>
        <v>6.9371146934331065E-2</v>
      </c>
      <c r="H72" s="943"/>
      <c r="I72" s="40"/>
    </row>
    <row r="73" spans="1:9" s="4" customFormat="1">
      <c r="A73" s="1708" t="s">
        <v>228</v>
      </c>
      <c r="B73" s="1693" t="s">
        <v>92</v>
      </c>
      <c r="C73" s="843" t="s">
        <v>208</v>
      </c>
      <c r="D73" s="898">
        <v>25000000</v>
      </c>
      <c r="E73" s="898">
        <v>15000000</v>
      </c>
      <c r="F73" s="1843">
        <v>-10000000</v>
      </c>
      <c r="G73" s="942">
        <f t="shared" si="13"/>
        <v>-0.4</v>
      </c>
      <c r="H73" s="926" t="s">
        <v>294</v>
      </c>
      <c r="I73" s="40"/>
    </row>
    <row r="74" spans="1:9" s="4" customFormat="1">
      <c r="A74" s="1670"/>
      <c r="B74" s="1648"/>
      <c r="C74" s="845" t="s">
        <v>92</v>
      </c>
      <c r="D74" s="874"/>
      <c r="E74" s="874"/>
      <c r="F74" s="1828"/>
      <c r="G74" s="420"/>
      <c r="H74" s="927"/>
      <c r="I74" s="40"/>
    </row>
    <row r="75" spans="1:9" s="4" customFormat="1" ht="16.5" customHeight="1">
      <c r="A75" s="1671"/>
      <c r="B75" s="1674"/>
      <c r="C75" s="841" t="s">
        <v>246</v>
      </c>
      <c r="D75" s="899">
        <v>134159000</v>
      </c>
      <c r="E75" s="899">
        <v>68838000</v>
      </c>
      <c r="F75" s="1828">
        <v>-65321000</v>
      </c>
      <c r="G75" s="420">
        <f t="shared" si="13"/>
        <v>-0.4868924186972175</v>
      </c>
      <c r="H75" s="927" t="s">
        <v>295</v>
      </c>
      <c r="I75" s="40"/>
    </row>
    <row r="76" spans="1:9" s="4" customFormat="1" ht="16" customHeight="1" thickBot="1">
      <c r="A76" s="1709"/>
      <c r="B76" s="1710" t="s">
        <v>62</v>
      </c>
      <c r="C76" s="1711"/>
      <c r="D76" s="864">
        <v>159159000</v>
      </c>
      <c r="E76" s="864">
        <v>83838000</v>
      </c>
      <c r="F76" s="1835">
        <v>-75321000</v>
      </c>
      <c r="G76" s="772">
        <f t="shared" si="13"/>
        <v>-0.47324373739468079</v>
      </c>
      <c r="H76" s="912"/>
      <c r="I76" s="40"/>
    </row>
    <row r="77" spans="1:9" s="4" customFormat="1" ht="16" customHeight="1">
      <c r="A77" s="1662" t="s">
        <v>91</v>
      </c>
      <c r="B77" s="1696" t="s">
        <v>87</v>
      </c>
      <c r="C77" s="851" t="s">
        <v>64</v>
      </c>
      <c r="D77" s="875"/>
      <c r="E77" s="875"/>
      <c r="F77" s="1844"/>
      <c r="G77" s="950"/>
      <c r="H77" s="919"/>
      <c r="I77" s="40"/>
    </row>
    <row r="78" spans="1:9" s="4" customFormat="1" ht="16" customHeight="1">
      <c r="A78" s="1662"/>
      <c r="B78" s="1696"/>
      <c r="C78" s="851" t="s">
        <v>199</v>
      </c>
      <c r="D78" s="875"/>
      <c r="E78" s="875"/>
      <c r="F78" s="1834"/>
      <c r="G78" s="945"/>
      <c r="H78" s="919"/>
      <c r="I78" s="40"/>
    </row>
    <row r="79" spans="1:9" s="4" customFormat="1" ht="16" customHeight="1">
      <c r="A79" s="1662"/>
      <c r="B79" s="1696"/>
      <c r="C79" s="851" t="s">
        <v>90</v>
      </c>
      <c r="D79" s="875"/>
      <c r="E79" s="875"/>
      <c r="F79" s="1834"/>
      <c r="G79" s="945"/>
      <c r="H79" s="919"/>
      <c r="I79" s="40"/>
    </row>
    <row r="80" spans="1:9" s="4" customFormat="1" ht="16" customHeight="1">
      <c r="A80" s="1662"/>
      <c r="B80" s="1696"/>
      <c r="C80" s="852" t="s">
        <v>69</v>
      </c>
      <c r="D80" s="869"/>
      <c r="E80" s="869"/>
      <c r="F80" s="1834"/>
      <c r="G80" s="945"/>
      <c r="H80" s="918"/>
      <c r="I80" s="40"/>
    </row>
    <row r="81" spans="1:9" s="4" customFormat="1" ht="16" customHeight="1">
      <c r="A81" s="1662"/>
      <c r="B81" s="1696"/>
      <c r="C81" s="852" t="s">
        <v>217</v>
      </c>
      <c r="D81" s="869"/>
      <c r="E81" s="869"/>
      <c r="F81" s="1834"/>
      <c r="G81" s="945"/>
      <c r="H81" s="918"/>
      <c r="I81" s="40"/>
    </row>
    <row r="82" spans="1:9" s="4" customFormat="1" ht="16" customHeight="1">
      <c r="A82" s="1662"/>
      <c r="B82" s="1697"/>
      <c r="C82" s="850" t="s">
        <v>62</v>
      </c>
      <c r="D82" s="865"/>
      <c r="E82" s="865"/>
      <c r="F82" s="1845"/>
      <c r="G82" s="946"/>
      <c r="H82" s="918"/>
      <c r="I82" s="40"/>
    </row>
    <row r="83" spans="1:9" s="4" customFormat="1" ht="32">
      <c r="A83" s="1662"/>
      <c r="B83" s="1647" t="s">
        <v>212</v>
      </c>
      <c r="C83" s="849" t="s">
        <v>191</v>
      </c>
      <c r="D83" s="884">
        <v>37500000</v>
      </c>
      <c r="E83" s="884">
        <v>45000000</v>
      </c>
      <c r="F83" s="1834">
        <v>7500000</v>
      </c>
      <c r="G83" s="597">
        <f t="shared" ref="G83:G85" si="14">F83/D83*100%</f>
        <v>0.2</v>
      </c>
      <c r="H83" s="914" t="s">
        <v>296</v>
      </c>
      <c r="I83" s="40"/>
    </row>
    <row r="84" spans="1:9" s="4" customFormat="1" ht="144">
      <c r="A84" s="1662"/>
      <c r="B84" s="1647"/>
      <c r="C84" s="849" t="s">
        <v>98</v>
      </c>
      <c r="D84" s="884">
        <v>818461000</v>
      </c>
      <c r="E84" s="884">
        <v>793500000</v>
      </c>
      <c r="F84" s="1834">
        <v>-24961000</v>
      </c>
      <c r="G84" s="597">
        <f t="shared" si="14"/>
        <v>-3.0497482470148243E-2</v>
      </c>
      <c r="H84" s="930" t="s">
        <v>297</v>
      </c>
      <c r="I84" s="40"/>
    </row>
    <row r="85" spans="1:9" s="4" customFormat="1" ht="96">
      <c r="A85" s="1662"/>
      <c r="B85" s="1647"/>
      <c r="C85" s="849" t="s">
        <v>115</v>
      </c>
      <c r="D85" s="884">
        <v>109950000</v>
      </c>
      <c r="E85" s="884">
        <v>134500000</v>
      </c>
      <c r="F85" s="1834">
        <v>24550000</v>
      </c>
      <c r="G85" s="597">
        <f t="shared" si="14"/>
        <v>0.22328331059572534</v>
      </c>
      <c r="H85" s="914" t="s">
        <v>298</v>
      </c>
      <c r="I85" s="40"/>
    </row>
    <row r="86" spans="1:9" s="4" customFormat="1" ht="20.25" customHeight="1">
      <c r="A86" s="1662"/>
      <c r="B86" s="1647"/>
      <c r="C86" s="849" t="s">
        <v>240</v>
      </c>
      <c r="D86" s="869"/>
      <c r="E86" s="869"/>
      <c r="F86" s="1834"/>
      <c r="G86" s="945"/>
      <c r="H86" s="918"/>
      <c r="I86" s="40"/>
    </row>
    <row r="87" spans="1:9" s="4" customFormat="1" ht="22.5" customHeight="1">
      <c r="A87" s="1662"/>
      <c r="B87" s="1647"/>
      <c r="C87" s="849" t="s">
        <v>110</v>
      </c>
      <c r="D87" s="869"/>
      <c r="E87" s="869"/>
      <c r="F87" s="1834"/>
      <c r="G87" s="945"/>
      <c r="H87" s="918"/>
      <c r="I87" s="40"/>
    </row>
    <row r="88" spans="1:9" s="4" customFormat="1" ht="20.25" customHeight="1">
      <c r="A88" s="1662"/>
      <c r="B88" s="1647"/>
      <c r="C88" s="849" t="s">
        <v>249</v>
      </c>
      <c r="D88" s="869"/>
      <c r="E88" s="869"/>
      <c r="F88" s="1834"/>
      <c r="G88" s="945"/>
      <c r="H88" s="918"/>
      <c r="I88" s="40"/>
    </row>
    <row r="89" spans="1:9" s="4" customFormat="1" ht="15" customHeight="1">
      <c r="A89" s="1662"/>
      <c r="B89" s="1647"/>
      <c r="C89" s="849" t="s">
        <v>104</v>
      </c>
      <c r="D89" s="869"/>
      <c r="E89" s="869"/>
      <c r="F89" s="1834"/>
      <c r="G89" s="945"/>
      <c r="H89" s="918"/>
      <c r="I89" s="40"/>
    </row>
    <row r="90" spans="1:9" s="4" customFormat="1" ht="18" customHeight="1">
      <c r="A90" s="1662"/>
      <c r="B90" s="1647"/>
      <c r="C90" s="849" t="s">
        <v>239</v>
      </c>
      <c r="D90" s="869"/>
      <c r="E90" s="869"/>
      <c r="F90" s="1834"/>
      <c r="G90" s="945"/>
      <c r="H90" s="918"/>
      <c r="I90" s="40"/>
    </row>
    <row r="91" spans="1:9" s="4" customFormat="1" ht="19.5" customHeight="1">
      <c r="A91" s="1662"/>
      <c r="B91" s="1647"/>
      <c r="C91" s="849" t="s">
        <v>188</v>
      </c>
      <c r="D91" s="869"/>
      <c r="E91" s="869"/>
      <c r="F91" s="1834"/>
      <c r="G91" s="945"/>
      <c r="H91" s="918"/>
      <c r="I91" s="40"/>
    </row>
    <row r="92" spans="1:9" s="4" customFormat="1">
      <c r="A92" s="1662"/>
      <c r="B92" s="1647"/>
      <c r="C92" s="849" t="s">
        <v>194</v>
      </c>
      <c r="D92" s="869"/>
      <c r="E92" s="869"/>
      <c r="F92" s="1834"/>
      <c r="G92" s="945"/>
      <c r="H92" s="918"/>
      <c r="I92" s="40"/>
    </row>
    <row r="93" spans="1:9" s="4" customFormat="1">
      <c r="A93" s="1662"/>
      <c r="B93" s="1647"/>
      <c r="C93" s="849" t="s">
        <v>203</v>
      </c>
      <c r="D93" s="869"/>
      <c r="E93" s="869"/>
      <c r="F93" s="1834"/>
      <c r="G93" s="945"/>
      <c r="H93" s="918"/>
      <c r="I93" s="40"/>
    </row>
    <row r="94" spans="1:9" s="4" customFormat="1">
      <c r="A94" s="1662"/>
      <c r="B94" s="1647"/>
      <c r="C94" s="849" t="s">
        <v>179</v>
      </c>
      <c r="D94" s="869"/>
      <c r="E94" s="869"/>
      <c r="F94" s="1834"/>
      <c r="G94" s="945"/>
      <c r="H94" s="918"/>
      <c r="I94" s="40"/>
    </row>
    <row r="95" spans="1:9" s="4" customFormat="1">
      <c r="A95" s="1662"/>
      <c r="B95" s="1647"/>
      <c r="C95" s="849" t="s">
        <v>214</v>
      </c>
      <c r="D95" s="869"/>
      <c r="E95" s="869"/>
      <c r="F95" s="1834"/>
      <c r="G95" s="945"/>
      <c r="H95" s="918"/>
      <c r="I95" s="40"/>
    </row>
    <row r="96" spans="1:9" s="4" customFormat="1">
      <c r="A96" s="1662"/>
      <c r="B96" s="1647"/>
      <c r="C96" s="849" t="s">
        <v>108</v>
      </c>
      <c r="D96" s="869"/>
      <c r="E96" s="869"/>
      <c r="F96" s="1834"/>
      <c r="G96" s="945"/>
      <c r="H96" s="918"/>
      <c r="I96" s="40"/>
    </row>
    <row r="97" spans="1:9" s="4" customFormat="1">
      <c r="A97" s="1662"/>
      <c r="B97" s="1647"/>
      <c r="C97" s="849" t="s">
        <v>225</v>
      </c>
      <c r="D97" s="869"/>
      <c r="E97" s="869"/>
      <c r="F97" s="1834"/>
      <c r="G97" s="945"/>
      <c r="H97" s="918"/>
      <c r="I97" s="40"/>
    </row>
    <row r="98" spans="1:9" s="4" customFormat="1">
      <c r="A98" s="1662"/>
      <c r="B98" s="1647"/>
      <c r="C98" s="849" t="s">
        <v>101</v>
      </c>
      <c r="D98" s="869"/>
      <c r="E98" s="869"/>
      <c r="F98" s="1834"/>
      <c r="G98" s="873"/>
      <c r="H98" s="918"/>
      <c r="I98" s="40"/>
    </row>
    <row r="99" spans="1:9" s="4" customFormat="1">
      <c r="A99" s="1662"/>
      <c r="B99" s="1647"/>
      <c r="C99" s="849" t="s">
        <v>100</v>
      </c>
      <c r="D99" s="869"/>
      <c r="E99" s="869"/>
      <c r="F99" s="1834"/>
      <c r="G99" s="873"/>
      <c r="H99" s="918"/>
      <c r="I99" s="40"/>
    </row>
    <row r="100" spans="1:9" s="4" customFormat="1">
      <c r="A100" s="1662"/>
      <c r="B100" s="1647"/>
      <c r="C100" s="849" t="s">
        <v>222</v>
      </c>
      <c r="D100" s="869"/>
      <c r="E100" s="869"/>
      <c r="F100" s="1834"/>
      <c r="G100" s="873"/>
      <c r="H100" s="918"/>
      <c r="I100" s="40"/>
    </row>
    <row r="101" spans="1:9" s="4" customFormat="1">
      <c r="A101" s="1662"/>
      <c r="B101" s="1647"/>
      <c r="C101" s="849" t="s">
        <v>213</v>
      </c>
      <c r="D101" s="869"/>
      <c r="E101" s="869"/>
      <c r="F101" s="1834"/>
      <c r="G101" s="873"/>
      <c r="H101" s="918"/>
      <c r="I101" s="40"/>
    </row>
    <row r="102" spans="1:9" s="4" customFormat="1">
      <c r="A102" s="1662"/>
      <c r="B102" s="1647"/>
      <c r="C102" s="849" t="s">
        <v>111</v>
      </c>
      <c r="D102" s="869"/>
      <c r="E102" s="869"/>
      <c r="F102" s="1834"/>
      <c r="G102" s="873"/>
      <c r="H102" s="918"/>
      <c r="I102" s="40"/>
    </row>
    <row r="103" spans="1:9" s="4" customFormat="1">
      <c r="A103" s="1662"/>
      <c r="B103" s="1647"/>
      <c r="C103" s="849" t="s">
        <v>182</v>
      </c>
      <c r="D103" s="869"/>
      <c r="E103" s="869"/>
      <c r="F103" s="1834"/>
      <c r="G103" s="873"/>
      <c r="H103" s="918"/>
      <c r="I103" s="40"/>
    </row>
    <row r="104" spans="1:9" s="4" customFormat="1">
      <c r="A104" s="1662"/>
      <c r="B104" s="1647"/>
      <c r="C104" s="849" t="s">
        <v>224</v>
      </c>
      <c r="D104" s="869"/>
      <c r="E104" s="869"/>
      <c r="F104" s="1834"/>
      <c r="G104" s="873"/>
      <c r="H104" s="918"/>
      <c r="I104" s="40"/>
    </row>
    <row r="105" spans="1:9" s="4" customFormat="1">
      <c r="A105" s="1662"/>
      <c r="B105" s="1648"/>
      <c r="C105" s="847" t="s">
        <v>62</v>
      </c>
      <c r="D105" s="865">
        <v>965911000</v>
      </c>
      <c r="E105" s="865">
        <v>973000000</v>
      </c>
      <c r="F105" s="1845">
        <v>7089000</v>
      </c>
      <c r="G105" s="420">
        <f t="shared" ref="G105:G111" si="15">F105/D105*100%</f>
        <v>7.3391854943157288E-3</v>
      </c>
      <c r="H105" s="918"/>
      <c r="I105" s="40"/>
    </row>
    <row r="106" spans="1:9" s="4" customFormat="1" ht="17.5" thickBot="1">
      <c r="A106" s="1663"/>
      <c r="B106" s="1658" t="s">
        <v>62</v>
      </c>
      <c r="C106" s="1658"/>
      <c r="D106" s="866">
        <v>965911000</v>
      </c>
      <c r="E106" s="866">
        <v>973000000</v>
      </c>
      <c r="F106" s="1835">
        <v>7089000</v>
      </c>
      <c r="G106" s="772">
        <f t="shared" si="15"/>
        <v>7.3391854943157288E-3</v>
      </c>
      <c r="H106" s="916"/>
      <c r="I106" s="40"/>
    </row>
    <row r="107" spans="1:9" s="4" customFormat="1">
      <c r="A107" s="1661" t="s">
        <v>68</v>
      </c>
      <c r="B107" s="937" t="s">
        <v>68</v>
      </c>
      <c r="C107" s="858" t="s">
        <v>68</v>
      </c>
      <c r="D107" s="900">
        <v>1500000</v>
      </c>
      <c r="E107" s="900">
        <v>2000000</v>
      </c>
      <c r="F107" s="1838">
        <v>500000</v>
      </c>
      <c r="G107" s="942">
        <f t="shared" si="15"/>
        <v>0.33333333333333331</v>
      </c>
      <c r="H107" s="926" t="s">
        <v>299</v>
      </c>
      <c r="I107" s="40"/>
    </row>
    <row r="108" spans="1:9" s="4" customFormat="1" ht="17.5" thickBot="1">
      <c r="A108" s="1663"/>
      <c r="B108" s="1659" t="s">
        <v>62</v>
      </c>
      <c r="C108" s="1660"/>
      <c r="D108" s="901">
        <v>1500000</v>
      </c>
      <c r="E108" s="901">
        <v>2000000</v>
      </c>
      <c r="F108" s="1835">
        <v>500000</v>
      </c>
      <c r="G108" s="772">
        <f t="shared" si="15"/>
        <v>0.33333333333333331</v>
      </c>
      <c r="H108" s="931"/>
      <c r="I108" s="40"/>
    </row>
    <row r="109" spans="1:9" s="4" customFormat="1" ht="19" customHeight="1">
      <c r="A109" s="1679" t="s">
        <v>116</v>
      </c>
      <c r="B109" s="1693" t="s">
        <v>116</v>
      </c>
      <c r="C109" s="843" t="s">
        <v>58</v>
      </c>
      <c r="D109" s="939">
        <v>12000000</v>
      </c>
      <c r="E109" s="902">
        <v>10000000</v>
      </c>
      <c r="F109" s="1838">
        <v>-2000000</v>
      </c>
      <c r="G109" s="942">
        <f t="shared" si="15"/>
        <v>-0.16666666666666666</v>
      </c>
      <c r="H109" s="926" t="s">
        <v>300</v>
      </c>
      <c r="I109" s="40"/>
    </row>
    <row r="110" spans="1:9" s="4" customFormat="1">
      <c r="A110" s="1680"/>
      <c r="B110" s="1674"/>
      <c r="C110" s="841" t="s">
        <v>59</v>
      </c>
      <c r="D110" s="940">
        <v>20000000</v>
      </c>
      <c r="E110" s="903">
        <v>18000000</v>
      </c>
      <c r="F110" s="1828">
        <v>-2000000</v>
      </c>
      <c r="G110" s="420">
        <f t="shared" si="15"/>
        <v>-0.1</v>
      </c>
      <c r="H110" s="927" t="s">
        <v>301</v>
      </c>
      <c r="I110" s="40"/>
    </row>
    <row r="111" spans="1:9" s="4" customFormat="1" ht="17.149999999999999" customHeight="1" thickBot="1">
      <c r="A111" s="1681"/>
      <c r="B111" s="1694" t="s">
        <v>62</v>
      </c>
      <c r="C111" s="1695"/>
      <c r="D111" s="941">
        <f>SUM(D109:D110)</f>
        <v>32000000</v>
      </c>
      <c r="E111" s="941">
        <f t="shared" ref="E111:F111" si="16">SUM(E109:E110)</f>
        <v>28000000</v>
      </c>
      <c r="F111" s="1846">
        <f t="shared" si="16"/>
        <v>-4000000</v>
      </c>
      <c r="G111" s="772">
        <f t="shared" si="15"/>
        <v>-0.125</v>
      </c>
      <c r="H111" s="912"/>
      <c r="I111" s="40"/>
    </row>
    <row r="112" spans="1:9" s="4" customFormat="1" ht="17.149999999999999" customHeight="1">
      <c r="A112" s="1701" t="s">
        <v>119</v>
      </c>
      <c r="B112" s="1704" t="s">
        <v>32</v>
      </c>
      <c r="C112" s="843" t="s">
        <v>183</v>
      </c>
      <c r="D112" s="938"/>
      <c r="E112" s="904"/>
      <c r="F112" s="1838"/>
      <c r="G112" s="876"/>
      <c r="H112" s="932"/>
      <c r="I112" s="40"/>
    </row>
    <row r="113" spans="1:9">
      <c r="A113" s="1702"/>
      <c r="B113" s="1705"/>
      <c r="C113" s="841" t="s">
        <v>99</v>
      </c>
      <c r="D113" s="880"/>
      <c r="E113" s="880"/>
      <c r="F113" s="1828"/>
      <c r="G113" s="877"/>
      <c r="H113" s="933"/>
      <c r="I113" s="10"/>
    </row>
    <row r="114" spans="1:9" ht="17.5" thickBot="1">
      <c r="A114" s="1703"/>
      <c r="B114" s="1694" t="s">
        <v>62</v>
      </c>
      <c r="C114" s="1695"/>
      <c r="D114" s="867"/>
      <c r="E114" s="867"/>
      <c r="F114" s="1835"/>
      <c r="G114" s="870"/>
      <c r="H114" s="912"/>
      <c r="I114" s="10"/>
    </row>
    <row r="115" spans="1:9" ht="16.5" customHeight="1">
      <c r="A115" s="1701" t="s">
        <v>15</v>
      </c>
      <c r="B115" s="1704" t="s">
        <v>32</v>
      </c>
      <c r="C115" s="843" t="s">
        <v>109</v>
      </c>
      <c r="D115" s="883"/>
      <c r="E115" s="883"/>
      <c r="F115" s="1838"/>
      <c r="G115" s="876"/>
      <c r="H115" s="932"/>
      <c r="I115" s="10"/>
    </row>
    <row r="116" spans="1:9">
      <c r="A116" s="1702"/>
      <c r="B116" s="1705"/>
      <c r="C116" s="841" t="s">
        <v>11</v>
      </c>
      <c r="D116" s="880"/>
      <c r="E116" s="880"/>
      <c r="F116" s="1828"/>
      <c r="G116" s="877"/>
      <c r="H116" s="933"/>
      <c r="I116" s="10"/>
    </row>
    <row r="117" spans="1:9" ht="17.5" thickBot="1">
      <c r="A117" s="1703"/>
      <c r="B117" s="1694" t="s">
        <v>62</v>
      </c>
      <c r="C117" s="1695"/>
      <c r="D117" s="867"/>
      <c r="E117" s="867"/>
      <c r="F117" s="1835"/>
      <c r="G117" s="870"/>
      <c r="H117" s="912"/>
      <c r="I117" s="10"/>
    </row>
    <row r="118" spans="1:9" ht="17.5" thickBot="1">
      <c r="A118" s="861" t="s">
        <v>153</v>
      </c>
      <c r="B118" s="862" t="s">
        <v>153</v>
      </c>
      <c r="C118" s="863" t="s">
        <v>160</v>
      </c>
      <c r="D118" s="878"/>
      <c r="E118" s="878"/>
      <c r="F118" s="1847"/>
      <c r="G118" s="879"/>
      <c r="H118" s="934"/>
      <c r="I118" s="10"/>
    </row>
    <row r="119" spans="1:9" ht="17.5" thickBot="1">
      <c r="A119" s="1698" t="s">
        <v>60</v>
      </c>
      <c r="B119" s="1699"/>
      <c r="C119" s="1700"/>
      <c r="D119" s="868">
        <v>2380000000</v>
      </c>
      <c r="E119" s="868">
        <v>2393000000</v>
      </c>
      <c r="F119" s="1848">
        <v>13000000</v>
      </c>
      <c r="G119" s="947">
        <f t="shared" ref="G119" si="17">F119/D119*100%</f>
        <v>5.4621848739495795E-3</v>
      </c>
      <c r="H119" s="935"/>
      <c r="I119" s="10"/>
    </row>
  </sheetData>
  <mergeCells count="67">
    <mergeCell ref="A107:A108"/>
    <mergeCell ref="B108:C108"/>
    <mergeCell ref="H51:H52"/>
    <mergeCell ref="G51:G52"/>
    <mergeCell ref="A77:A106"/>
    <mergeCell ref="A73:A76"/>
    <mergeCell ref="B76:C76"/>
    <mergeCell ref="B73:B75"/>
    <mergeCell ref="B64:B71"/>
    <mergeCell ref="B72:C72"/>
    <mergeCell ref="B60:B63"/>
    <mergeCell ref="A119:C119"/>
    <mergeCell ref="A112:A114"/>
    <mergeCell ref="B112:B113"/>
    <mergeCell ref="B114:C114"/>
    <mergeCell ref="A115:A117"/>
    <mergeCell ref="B115:B116"/>
    <mergeCell ref="B117:C117"/>
    <mergeCell ref="B111:C111"/>
    <mergeCell ref="B83:B105"/>
    <mergeCell ref="B77:B82"/>
    <mergeCell ref="B109:B110"/>
    <mergeCell ref="B106:C106"/>
    <mergeCell ref="A109:A111"/>
    <mergeCell ref="A8:A13"/>
    <mergeCell ref="A31:A33"/>
    <mergeCell ref="B31:B32"/>
    <mergeCell ref="A14:A22"/>
    <mergeCell ref="B14:B21"/>
    <mergeCell ref="A28:A30"/>
    <mergeCell ref="B30:C30"/>
    <mergeCell ref="B28:B29"/>
    <mergeCell ref="B37:C37"/>
    <mergeCell ref="B38:B39"/>
    <mergeCell ref="A36:A37"/>
    <mergeCell ref="A41:A45"/>
    <mergeCell ref="B41:B44"/>
    <mergeCell ref="B34:B36"/>
    <mergeCell ref="B45:C45"/>
    <mergeCell ref="B40:C40"/>
    <mergeCell ref="A38:A40"/>
    <mergeCell ref="B53:B59"/>
    <mergeCell ref="A49:C49"/>
    <mergeCell ref="A46:A48"/>
    <mergeCell ref="B48:C48"/>
    <mergeCell ref="B46:B47"/>
    <mergeCell ref="A50:H50"/>
    <mergeCell ref="A51:C51"/>
    <mergeCell ref="D51:D52"/>
    <mergeCell ref="E51:E52"/>
    <mergeCell ref="F51:F52"/>
    <mergeCell ref="A1:H1"/>
    <mergeCell ref="A3:H4"/>
    <mergeCell ref="G6:G7"/>
    <mergeCell ref="B22:C22"/>
    <mergeCell ref="A23:A27"/>
    <mergeCell ref="B27:C27"/>
    <mergeCell ref="B23:B26"/>
    <mergeCell ref="A2:H2"/>
    <mergeCell ref="A5:H5"/>
    <mergeCell ref="A6:C6"/>
    <mergeCell ref="D6:D7"/>
    <mergeCell ref="E6:E7"/>
    <mergeCell ref="F6:F7"/>
    <mergeCell ref="H6:H7"/>
    <mergeCell ref="B13:C13"/>
    <mergeCell ref="B8:B12"/>
  </mergeCells>
  <phoneticPr fontId="23" type="noConversion"/>
  <pageMargins left="0.69972223043441772" right="0.69972223043441772" top="0.75" bottom="0.75" header="0.30000001192092896" footer="0.30000001192092896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C000"/>
    <pageSetUpPr fitToPage="1"/>
  </sheetPr>
  <dimension ref="A2:I121"/>
  <sheetViews>
    <sheetView topLeftCell="A4" zoomScaleNormal="100" zoomScaleSheetLayoutView="75" workbookViewId="0">
      <selection activeCell="I56" sqref="I56"/>
    </sheetView>
  </sheetViews>
  <sheetFormatPr defaultColWidth="8.58203125" defaultRowHeight="17"/>
  <cols>
    <col min="1" max="1" width="13.83203125" style="1" customWidth="1"/>
    <col min="2" max="2" width="14.83203125" style="1" customWidth="1"/>
    <col min="3" max="3" width="21.25" style="1" customWidth="1"/>
    <col min="4" max="4" width="16" style="1" customWidth="1"/>
    <col min="5" max="5" width="15" style="1" customWidth="1"/>
    <col min="6" max="6" width="18" style="1" customWidth="1"/>
    <col min="7" max="7" width="19.33203125" style="1" customWidth="1"/>
    <col min="8" max="8" width="13.5" style="1" customWidth="1"/>
    <col min="9" max="9" width="55.58203125" style="1" customWidth="1"/>
  </cols>
  <sheetData>
    <row r="2" spans="1:9" ht="30.75" customHeight="1">
      <c r="A2" s="1745" t="s">
        <v>259</v>
      </c>
      <c r="B2" s="1746"/>
      <c r="C2" s="1746"/>
      <c r="D2" s="1746"/>
      <c r="E2" s="1746"/>
      <c r="F2" s="1746"/>
      <c r="G2" s="1746"/>
      <c r="H2" s="1746"/>
      <c r="I2" s="1746"/>
    </row>
    <row r="3" spans="1:9">
      <c r="A3" s="1611" t="s">
        <v>49</v>
      </c>
      <c r="B3" s="1611"/>
      <c r="C3" s="1611"/>
      <c r="D3" s="1611"/>
      <c r="E3" s="1611"/>
      <c r="F3" s="1611"/>
      <c r="G3" s="1611"/>
      <c r="H3" s="1611"/>
      <c r="I3" s="1611"/>
    </row>
    <row r="4" spans="1:9">
      <c r="A4" s="1611"/>
      <c r="B4" s="1611"/>
      <c r="C4" s="1611"/>
      <c r="D4" s="1611"/>
      <c r="E4" s="1611"/>
      <c r="F4" s="1611"/>
      <c r="G4" s="1611"/>
      <c r="H4" s="1611"/>
      <c r="I4" s="1611"/>
    </row>
    <row r="5" spans="1:9">
      <c r="A5" s="1747" t="s">
        <v>45</v>
      </c>
      <c r="B5" s="1747"/>
      <c r="C5" s="1747"/>
      <c r="D5" s="1747"/>
      <c r="E5" s="1747"/>
      <c r="F5" s="1747"/>
      <c r="G5" s="1747"/>
      <c r="H5" s="1747"/>
      <c r="I5" s="1747"/>
    </row>
    <row r="6" spans="1:9" ht="17.5" customHeight="1">
      <c r="A6" s="1407" t="s">
        <v>75</v>
      </c>
      <c r="B6" s="1408"/>
      <c r="C6" s="1408"/>
      <c r="D6" s="1367" t="s">
        <v>9</v>
      </c>
      <c r="E6" s="1367" t="s">
        <v>27</v>
      </c>
      <c r="F6" s="1367" t="s">
        <v>24</v>
      </c>
      <c r="G6" s="1367" t="s">
        <v>236</v>
      </c>
      <c r="H6" s="1369" t="s">
        <v>13</v>
      </c>
      <c r="I6" s="1371" t="s">
        <v>147</v>
      </c>
    </row>
    <row r="7" spans="1:9" ht="18" customHeight="1">
      <c r="A7" s="88" t="s">
        <v>71</v>
      </c>
      <c r="B7" s="154" t="s">
        <v>61</v>
      </c>
      <c r="C7" s="154" t="s">
        <v>73</v>
      </c>
      <c r="D7" s="1368"/>
      <c r="E7" s="1368"/>
      <c r="F7" s="1368"/>
      <c r="G7" s="1368"/>
      <c r="H7" s="1370"/>
      <c r="I7" s="1372"/>
    </row>
    <row r="8" spans="1:9" ht="17.5">
      <c r="A8" s="1467" t="s">
        <v>18</v>
      </c>
      <c r="B8" s="1402" t="s">
        <v>95</v>
      </c>
      <c r="C8" s="355" t="s">
        <v>105</v>
      </c>
      <c r="D8" s="286"/>
      <c r="E8" s="286"/>
      <c r="F8" s="286"/>
      <c r="G8" s="610">
        <f>F8-D8</f>
        <v>0</v>
      </c>
      <c r="H8" s="508" t="e">
        <f>G8/D8*100%</f>
        <v>#DIV/0!</v>
      </c>
      <c r="I8" s="324"/>
    </row>
    <row r="9" spans="1:9" ht="17.5">
      <c r="A9" s="1467"/>
      <c r="B9" s="1402"/>
      <c r="C9" s="356" t="s">
        <v>185</v>
      </c>
      <c r="D9" s="274"/>
      <c r="E9" s="274"/>
      <c r="F9" s="274"/>
      <c r="G9" s="286"/>
      <c r="H9" s="280"/>
      <c r="I9" s="325"/>
    </row>
    <row r="10" spans="1:9" ht="17.5">
      <c r="A10" s="1467"/>
      <c r="B10" s="1402"/>
      <c r="C10" s="356" t="s">
        <v>173</v>
      </c>
      <c r="D10" s="274"/>
      <c r="E10" s="274"/>
      <c r="F10" s="274"/>
      <c r="G10" s="286"/>
      <c r="H10" s="280"/>
      <c r="I10" s="325"/>
    </row>
    <row r="11" spans="1:9" ht="17.5">
      <c r="A11" s="1467"/>
      <c r="B11" s="1402"/>
      <c r="C11" s="356" t="s">
        <v>176</v>
      </c>
      <c r="D11" s="274"/>
      <c r="E11" s="274"/>
      <c r="F11" s="274"/>
      <c r="G11" s="286"/>
      <c r="H11" s="280"/>
      <c r="I11" s="325"/>
    </row>
    <row r="12" spans="1:9" ht="17.5">
      <c r="A12" s="1467"/>
      <c r="B12" s="1380"/>
      <c r="C12" s="356" t="s">
        <v>158</v>
      </c>
      <c r="D12" s="274"/>
      <c r="E12" s="274"/>
      <c r="F12" s="274"/>
      <c r="G12" s="286"/>
      <c r="H12" s="280"/>
      <c r="I12" s="325"/>
    </row>
    <row r="13" spans="1:9" ht="17.5">
      <c r="A13" s="1468"/>
      <c r="B13" s="1475" t="s">
        <v>62</v>
      </c>
      <c r="C13" s="1475"/>
      <c r="D13" s="607">
        <f>SUM(D8:D12)</f>
        <v>0</v>
      </c>
      <c r="E13" s="607">
        <f>SUM(E8:E12)</f>
        <v>0</v>
      </c>
      <c r="F13" s="607"/>
      <c r="G13" s="608"/>
      <c r="H13" s="609" t="e">
        <f>G13/D13*100%</f>
        <v>#DIV/0!</v>
      </c>
      <c r="I13" s="326"/>
    </row>
    <row r="14" spans="1:9" ht="17.5">
      <c r="A14" s="1514" t="s">
        <v>126</v>
      </c>
      <c r="B14" s="1402" t="s">
        <v>126</v>
      </c>
      <c r="C14" s="355" t="s">
        <v>114</v>
      </c>
      <c r="D14" s="279"/>
      <c r="E14" s="279"/>
      <c r="F14" s="279"/>
      <c r="G14" s="286"/>
      <c r="H14" s="280"/>
      <c r="I14" s="327"/>
    </row>
    <row r="15" spans="1:9" ht="17.5">
      <c r="A15" s="1514"/>
      <c r="B15" s="1402"/>
      <c r="C15" s="356" t="s">
        <v>97</v>
      </c>
      <c r="D15" s="274"/>
      <c r="E15" s="274"/>
      <c r="F15" s="274"/>
      <c r="G15" s="286"/>
      <c r="H15" s="280"/>
      <c r="I15" s="328"/>
    </row>
    <row r="16" spans="1:9" ht="17.5">
      <c r="A16" s="1514"/>
      <c r="B16" s="1402"/>
      <c r="C16" s="356" t="s">
        <v>102</v>
      </c>
      <c r="D16" s="274"/>
      <c r="E16" s="274"/>
      <c r="F16" s="274"/>
      <c r="G16" s="286"/>
      <c r="H16" s="280"/>
      <c r="I16" s="328"/>
    </row>
    <row r="17" spans="1:9" ht="17.5">
      <c r="A17" s="1514"/>
      <c r="B17" s="1402"/>
      <c r="C17" s="356" t="s">
        <v>94</v>
      </c>
      <c r="D17" s="274"/>
      <c r="E17" s="274"/>
      <c r="F17" s="274"/>
      <c r="G17" s="286"/>
      <c r="H17" s="280"/>
      <c r="I17" s="328"/>
    </row>
    <row r="18" spans="1:9" ht="17.5">
      <c r="A18" s="1514"/>
      <c r="B18" s="1402"/>
      <c r="C18" s="355" t="s">
        <v>171</v>
      </c>
      <c r="D18" s="274"/>
      <c r="E18" s="274"/>
      <c r="F18" s="274"/>
      <c r="G18" s="286"/>
      <c r="H18" s="280"/>
      <c r="I18" s="325"/>
    </row>
    <row r="19" spans="1:9" ht="17.5">
      <c r="A19" s="1514"/>
      <c r="B19" s="1402"/>
      <c r="C19" s="175" t="s">
        <v>189</v>
      </c>
      <c r="D19" s="274"/>
      <c r="E19" s="274"/>
      <c r="F19" s="274"/>
      <c r="G19" s="286"/>
      <c r="H19" s="280"/>
      <c r="I19" s="325"/>
    </row>
    <row r="20" spans="1:9" ht="17.5">
      <c r="A20" s="1514"/>
      <c r="B20" s="1402"/>
      <c r="C20" s="175" t="s">
        <v>186</v>
      </c>
      <c r="D20" s="274"/>
      <c r="E20" s="274"/>
      <c r="F20" s="274"/>
      <c r="G20" s="286"/>
      <c r="H20" s="280"/>
      <c r="I20" s="325"/>
    </row>
    <row r="21" spans="1:9" ht="17.5">
      <c r="A21" s="1514"/>
      <c r="B21" s="1380"/>
      <c r="C21" s="175" t="s">
        <v>202</v>
      </c>
      <c r="D21" s="69"/>
      <c r="E21" s="69"/>
      <c r="F21" s="41"/>
      <c r="G21" s="42"/>
      <c r="H21" s="280"/>
      <c r="I21" s="43"/>
    </row>
    <row r="22" spans="1:9" ht="17.5">
      <c r="A22" s="1741"/>
      <c r="B22" s="1516" t="s">
        <v>62</v>
      </c>
      <c r="C22" s="1517"/>
      <c r="D22" s="46"/>
      <c r="E22" s="46"/>
      <c r="F22" s="46"/>
      <c r="G22" s="151"/>
      <c r="H22" s="605"/>
      <c r="I22" s="47"/>
    </row>
    <row r="23" spans="1:9" ht="17.5">
      <c r="A23" s="1469" t="s">
        <v>211</v>
      </c>
      <c r="B23" s="1401" t="s">
        <v>211</v>
      </c>
      <c r="C23" s="176" t="s">
        <v>187</v>
      </c>
      <c r="D23" s="74"/>
      <c r="E23" s="74"/>
      <c r="F23" s="75"/>
      <c r="G23" s="189"/>
      <c r="H23" s="280"/>
      <c r="I23" s="83"/>
    </row>
    <row r="24" spans="1:9" ht="17.5">
      <c r="A24" s="1470"/>
      <c r="B24" s="1402"/>
      <c r="C24" s="356" t="s">
        <v>130</v>
      </c>
      <c r="D24" s="50"/>
      <c r="E24" s="50"/>
      <c r="F24" s="70"/>
      <c r="G24" s="190"/>
      <c r="H24" s="280"/>
      <c r="I24" s="84"/>
    </row>
    <row r="25" spans="1:9">
      <c r="A25" s="1470"/>
      <c r="B25" s="1402"/>
      <c r="C25" s="356" t="s">
        <v>145</v>
      </c>
      <c r="D25" s="604"/>
      <c r="E25" s="604"/>
      <c r="F25" s="604"/>
      <c r="G25" s="611">
        <f t="shared" ref="G25:G30" si="0">F25-D25</f>
        <v>0</v>
      </c>
      <c r="H25" s="318" t="e">
        <f t="shared" ref="H25:H30" si="1">G25/D25*100%</f>
        <v>#DIV/0!</v>
      </c>
      <c r="I25" s="84"/>
    </row>
    <row r="26" spans="1:9">
      <c r="A26" s="1470"/>
      <c r="B26" s="1380"/>
      <c r="C26" s="356" t="s">
        <v>157</v>
      </c>
      <c r="D26" s="604"/>
      <c r="E26" s="604"/>
      <c r="F26" s="604"/>
      <c r="G26" s="611">
        <f t="shared" si="0"/>
        <v>0</v>
      </c>
      <c r="H26" s="318" t="e">
        <f t="shared" si="1"/>
        <v>#DIV/0!</v>
      </c>
      <c r="I26" s="84"/>
    </row>
    <row r="27" spans="1:9">
      <c r="A27" s="1471"/>
      <c r="B27" s="1464" t="s">
        <v>62</v>
      </c>
      <c r="C27" s="1499"/>
      <c r="D27" s="522">
        <f>SUM(D23:D26)</f>
        <v>0</v>
      </c>
      <c r="E27" s="522">
        <f t="shared" ref="E27:F27" si="2">SUM(E23:E26)</f>
        <v>0</v>
      </c>
      <c r="F27" s="522">
        <f t="shared" si="2"/>
        <v>0</v>
      </c>
      <c r="G27" s="789">
        <f t="shared" si="0"/>
        <v>0</v>
      </c>
      <c r="H27" s="495" t="e">
        <f t="shared" si="1"/>
        <v>#DIV/0!</v>
      </c>
      <c r="I27" s="85"/>
    </row>
    <row r="28" spans="1:9">
      <c r="A28" s="1418" t="s">
        <v>170</v>
      </c>
      <c r="B28" s="1380" t="s">
        <v>170</v>
      </c>
      <c r="C28" s="180" t="s">
        <v>120</v>
      </c>
      <c r="D28" s="612"/>
      <c r="E28" s="612"/>
      <c r="F28" s="612"/>
      <c r="G28" s="41">
        <f t="shared" si="0"/>
        <v>0</v>
      </c>
      <c r="H28" s="320" t="e">
        <f t="shared" si="1"/>
        <v>#DIV/0!</v>
      </c>
      <c r="I28" s="86"/>
    </row>
    <row r="29" spans="1:9">
      <c r="A29" s="1419"/>
      <c r="B29" s="1381"/>
      <c r="C29" s="180" t="s">
        <v>140</v>
      </c>
      <c r="D29" s="613"/>
      <c r="E29" s="613"/>
      <c r="F29" s="625"/>
      <c r="G29" s="41">
        <f t="shared" si="0"/>
        <v>0</v>
      </c>
      <c r="H29" s="318" t="e">
        <f t="shared" si="1"/>
        <v>#DIV/0!</v>
      </c>
      <c r="I29" s="43"/>
    </row>
    <row r="30" spans="1:9">
      <c r="A30" s="1420"/>
      <c r="B30" s="1475" t="s">
        <v>62</v>
      </c>
      <c r="C30" s="1475"/>
      <c r="D30" s="542">
        <f>SUM(D28:D29)</f>
        <v>0</v>
      </c>
      <c r="E30" s="542">
        <f t="shared" ref="E30:F30" si="3">SUM(E28:E29)</f>
        <v>0</v>
      </c>
      <c r="F30" s="790">
        <f t="shared" si="3"/>
        <v>0</v>
      </c>
      <c r="G30" s="616">
        <f t="shared" si="0"/>
        <v>0</v>
      </c>
      <c r="H30" s="791" t="e">
        <f t="shared" si="1"/>
        <v>#DIV/0!</v>
      </c>
      <c r="I30" s="48"/>
    </row>
    <row r="31" spans="1:9" ht="17.5">
      <c r="A31" s="1466" t="s">
        <v>192</v>
      </c>
      <c r="B31" s="1401" t="s">
        <v>192</v>
      </c>
      <c r="C31" s="176" t="s">
        <v>96</v>
      </c>
      <c r="D31" s="75"/>
      <c r="E31" s="75"/>
      <c r="F31" s="73"/>
      <c r="G31" s="73"/>
      <c r="H31" s="280"/>
      <c r="I31" s="83"/>
    </row>
    <row r="32" spans="1:9" ht="17.5">
      <c r="A32" s="1467"/>
      <c r="B32" s="1380"/>
      <c r="C32" s="356" t="s">
        <v>144</v>
      </c>
      <c r="D32" s="70"/>
      <c r="E32" s="70"/>
      <c r="F32" s="70"/>
      <c r="G32" s="70"/>
      <c r="H32" s="280"/>
      <c r="I32" s="87"/>
    </row>
    <row r="33" spans="1:9" ht="17.5">
      <c r="A33" s="1468"/>
      <c r="B33" s="357"/>
      <c r="C33" s="357" t="s">
        <v>62</v>
      </c>
      <c r="D33" s="77"/>
      <c r="E33" s="77"/>
      <c r="F33" s="77"/>
      <c r="G33" s="46"/>
      <c r="H33" s="606"/>
      <c r="I33" s="85"/>
    </row>
    <row r="34" spans="1:9" ht="17.5">
      <c r="A34" s="364"/>
      <c r="B34" s="1402" t="s">
        <v>57</v>
      </c>
      <c r="C34" s="355" t="s">
        <v>142</v>
      </c>
      <c r="D34" s="73"/>
      <c r="E34" s="73"/>
      <c r="F34" s="73"/>
      <c r="G34" s="433"/>
      <c r="H34" s="280"/>
      <c r="I34" s="283"/>
    </row>
    <row r="35" spans="1:9" ht="17.5">
      <c r="A35" s="643"/>
      <c r="B35" s="1402"/>
      <c r="C35" s="648" t="s">
        <v>103</v>
      </c>
      <c r="D35" s="73"/>
      <c r="E35" s="73"/>
      <c r="F35" s="73"/>
      <c r="G35" s="448"/>
      <c r="H35" s="280"/>
      <c r="I35" s="283"/>
    </row>
    <row r="36" spans="1:9" ht="17.5">
      <c r="A36" s="1396" t="s">
        <v>57</v>
      </c>
      <c r="B36" s="1380"/>
      <c r="C36" s="175" t="s">
        <v>218</v>
      </c>
      <c r="D36" s="70"/>
      <c r="E36" s="70"/>
      <c r="F36" s="50"/>
      <c r="G36" s="73"/>
      <c r="H36" s="280"/>
      <c r="I36" s="87"/>
    </row>
    <row r="37" spans="1:9" ht="17.5">
      <c r="A37" s="1397"/>
      <c r="B37" s="1509" t="s">
        <v>62</v>
      </c>
      <c r="C37" s="1510"/>
      <c r="D37" s="284"/>
      <c r="E37" s="284"/>
      <c r="F37" s="284"/>
      <c r="G37" s="187"/>
      <c r="H37" s="605"/>
      <c r="I37" s="48"/>
    </row>
    <row r="38" spans="1:9">
      <c r="A38" s="1395" t="s">
        <v>77</v>
      </c>
      <c r="B38" s="1401" t="s">
        <v>77</v>
      </c>
      <c r="C38" s="178" t="s">
        <v>123</v>
      </c>
      <c r="D38" s="617"/>
      <c r="E38" s="617"/>
      <c r="F38" s="624"/>
      <c r="G38" s="41">
        <f>F38-D38</f>
        <v>0</v>
      </c>
      <c r="H38" s="320" t="e">
        <f t="shared" ref="H38:H40" si="4">G38/D38*100%</f>
        <v>#DIV/0!</v>
      </c>
      <c r="I38" s="78"/>
    </row>
    <row r="39" spans="1:9">
      <c r="A39" s="1396"/>
      <c r="B39" s="1380"/>
      <c r="C39" s="603" t="s">
        <v>244</v>
      </c>
      <c r="D39" s="618"/>
      <c r="E39" s="618"/>
      <c r="F39" s="628"/>
      <c r="G39" s="41">
        <f>F39-D39</f>
        <v>0</v>
      </c>
      <c r="H39" s="318" t="e">
        <f t="shared" si="4"/>
        <v>#DIV/0!</v>
      </c>
      <c r="I39" s="282"/>
    </row>
    <row r="40" spans="1:9">
      <c r="A40" s="1397"/>
      <c r="B40" s="1479" t="s">
        <v>62</v>
      </c>
      <c r="C40" s="1480"/>
      <c r="D40" s="522">
        <f>SUM(D38:D39)</f>
        <v>0</v>
      </c>
      <c r="E40" s="522">
        <f t="shared" ref="E40:F40" si="5">SUM(E38:E39)</f>
        <v>0</v>
      </c>
      <c r="F40" s="783">
        <f t="shared" si="5"/>
        <v>0</v>
      </c>
      <c r="G40" s="619">
        <f>F40-D40</f>
        <v>0</v>
      </c>
      <c r="H40" s="417" t="e">
        <f t="shared" si="4"/>
        <v>#DIV/0!</v>
      </c>
      <c r="I40" s="329"/>
    </row>
    <row r="41" spans="1:9" ht="17.5">
      <c r="A41" s="1737" t="s">
        <v>86</v>
      </c>
      <c r="B41" s="1416" t="s">
        <v>86</v>
      </c>
      <c r="C41" s="640" t="s">
        <v>204</v>
      </c>
      <c r="D41" s="75"/>
      <c r="E41" s="75"/>
      <c r="F41" s="74"/>
      <c r="G41" s="184"/>
      <c r="H41" s="620"/>
      <c r="I41" s="83"/>
    </row>
    <row r="42" spans="1:9" ht="17.5">
      <c r="A42" s="1738"/>
      <c r="B42" s="1380"/>
      <c r="C42" s="641" t="s">
        <v>231</v>
      </c>
      <c r="D42" s="73"/>
      <c r="E42" s="73"/>
      <c r="F42" s="267"/>
      <c r="G42" s="42"/>
      <c r="H42" s="280"/>
      <c r="I42" s="283"/>
    </row>
    <row r="43" spans="1:9" ht="17.5">
      <c r="A43" s="1739"/>
      <c r="B43" s="1381"/>
      <c r="C43" s="600" t="s">
        <v>181</v>
      </c>
      <c r="D43" s="70"/>
      <c r="E43" s="70"/>
      <c r="F43" s="50"/>
      <c r="G43" s="42"/>
      <c r="H43" s="280"/>
      <c r="I43" s="87"/>
    </row>
    <row r="44" spans="1:9">
      <c r="A44" s="1739"/>
      <c r="B44" s="1381"/>
      <c r="C44" s="600" t="s">
        <v>207</v>
      </c>
      <c r="D44" s="604"/>
      <c r="E44" s="604"/>
      <c r="F44" s="604"/>
      <c r="G44" s="41">
        <f>F44-D44</f>
        <v>0</v>
      </c>
      <c r="H44" s="318" t="e">
        <f t="shared" ref="H44:H45" si="6">G44/D44*100%</f>
        <v>#DIV/0!</v>
      </c>
      <c r="I44" s="87"/>
    </row>
    <row r="45" spans="1:9">
      <c r="A45" s="1740"/>
      <c r="B45" s="1475" t="s">
        <v>62</v>
      </c>
      <c r="C45" s="1475"/>
      <c r="D45" s="621">
        <f>SUM(D41:D44)</f>
        <v>0</v>
      </c>
      <c r="E45" s="621">
        <f>SUM(E41:E44)</f>
        <v>0</v>
      </c>
      <c r="F45" s="621">
        <f>SUM(F41:F44)</f>
        <v>0</v>
      </c>
      <c r="G45" s="622">
        <f>F45-D45</f>
        <v>0</v>
      </c>
      <c r="H45" s="792" t="e">
        <f t="shared" si="6"/>
        <v>#DIV/0!</v>
      </c>
      <c r="I45" s="85"/>
    </row>
    <row r="46" spans="1:9" ht="17.5">
      <c r="A46" s="1418" t="s">
        <v>119</v>
      </c>
      <c r="B46" s="1380" t="s">
        <v>25</v>
      </c>
      <c r="C46" s="599" t="s">
        <v>183</v>
      </c>
      <c r="D46" s="73"/>
      <c r="E46" s="73"/>
      <c r="F46" s="267"/>
      <c r="G46" s="42"/>
      <c r="H46" s="280"/>
      <c r="I46" s="283"/>
    </row>
    <row r="47" spans="1:9" ht="17.5">
      <c r="A47" s="1419"/>
      <c r="B47" s="1381"/>
      <c r="C47" s="356" t="s">
        <v>99</v>
      </c>
      <c r="D47" s="70"/>
      <c r="E47" s="70"/>
      <c r="F47" s="50"/>
      <c r="G47" s="42"/>
      <c r="H47" s="280"/>
      <c r="I47" s="87"/>
    </row>
    <row r="48" spans="1:9" ht="17.5">
      <c r="A48" s="1734"/>
      <c r="B48" s="1494" t="s">
        <v>62</v>
      </c>
      <c r="C48" s="1494"/>
      <c r="D48" s="149"/>
      <c r="E48" s="149"/>
      <c r="F48" s="149"/>
      <c r="G48" s="151"/>
      <c r="H48" s="280"/>
      <c r="I48" s="153"/>
    </row>
    <row r="49" spans="1:9">
      <c r="A49" s="1495" t="s">
        <v>60</v>
      </c>
      <c r="B49" s="1496"/>
      <c r="C49" s="1497"/>
      <c r="D49" s="331">
        <f>SUM(D13,D22,D27,D30,D37,D40,D45,D48)</f>
        <v>0</v>
      </c>
      <c r="E49" s="331">
        <f>SUM(E13,E22,E27,E30,E37,E40,E45,E48)</f>
        <v>0</v>
      </c>
      <c r="F49" s="331">
        <f>SUM(F13,F22,F27,F30,F37,F40,F45,F48)</f>
        <v>0</v>
      </c>
      <c r="G49" s="623">
        <f>SUM(G13,G22,G27,G30,G37,G40,G45,G48)</f>
        <v>0</v>
      </c>
      <c r="H49" s="526" t="e">
        <f>G49/D49*100%</f>
        <v>#DIV/0!</v>
      </c>
      <c r="I49" s="82"/>
    </row>
    <row r="50" spans="1:9">
      <c r="A50" s="1735" t="s">
        <v>43</v>
      </c>
      <c r="B50" s="1481"/>
      <c r="C50" s="1481"/>
      <c r="D50" s="1481"/>
      <c r="E50" s="1481"/>
      <c r="F50" s="1481"/>
      <c r="G50" s="1481"/>
      <c r="H50" s="1481"/>
      <c r="I50" s="1736"/>
    </row>
    <row r="51" spans="1:9" ht="17.5" customHeight="1">
      <c r="A51" s="1407" t="s">
        <v>75</v>
      </c>
      <c r="B51" s="1408"/>
      <c r="C51" s="1408"/>
      <c r="D51" s="1367" t="s">
        <v>9</v>
      </c>
      <c r="E51" s="1367" t="s">
        <v>27</v>
      </c>
      <c r="F51" s="1367" t="s">
        <v>30</v>
      </c>
      <c r="G51" s="1367" t="s">
        <v>236</v>
      </c>
      <c r="H51" s="1369" t="s">
        <v>163</v>
      </c>
      <c r="I51" s="1371" t="s">
        <v>147</v>
      </c>
    </row>
    <row r="52" spans="1:9" ht="18" customHeight="1">
      <c r="A52" s="88" t="s">
        <v>71</v>
      </c>
      <c r="B52" s="154" t="s">
        <v>61</v>
      </c>
      <c r="C52" s="154" t="s">
        <v>73</v>
      </c>
      <c r="D52" s="1368"/>
      <c r="E52" s="1368"/>
      <c r="F52" s="1368"/>
      <c r="G52" s="1368"/>
      <c r="H52" s="1370"/>
      <c r="I52" s="1372"/>
    </row>
    <row r="53" spans="1:9">
      <c r="A53" s="381" t="s">
        <v>78</v>
      </c>
      <c r="B53" s="1416" t="s">
        <v>65</v>
      </c>
      <c r="C53" s="539" t="s">
        <v>67</v>
      </c>
      <c r="D53" s="624"/>
      <c r="E53" s="624"/>
      <c r="F53" s="624"/>
      <c r="G53" s="49">
        <f>E53-D53</f>
        <v>0</v>
      </c>
      <c r="H53" s="436" t="e">
        <f>G53/D53*100%</f>
        <v>#DIV/0!</v>
      </c>
      <c r="I53" s="627"/>
    </row>
    <row r="54" spans="1:9">
      <c r="A54" s="382"/>
      <c r="B54" s="1381"/>
      <c r="C54" s="179" t="s">
        <v>88</v>
      </c>
      <c r="D54" s="625"/>
      <c r="E54" s="625"/>
      <c r="F54" s="625"/>
      <c r="G54" s="41"/>
      <c r="H54" s="148"/>
      <c r="I54" s="43"/>
    </row>
    <row r="55" spans="1:9">
      <c r="A55" s="382"/>
      <c r="B55" s="1381"/>
      <c r="C55" s="179" t="s">
        <v>221</v>
      </c>
      <c r="D55" s="625"/>
      <c r="E55" s="625"/>
      <c r="F55" s="625"/>
      <c r="G55" s="41"/>
      <c r="H55" s="148"/>
      <c r="I55" s="43"/>
    </row>
    <row r="56" spans="1:9">
      <c r="A56" s="382"/>
      <c r="B56" s="1381"/>
      <c r="C56" s="179" t="s">
        <v>248</v>
      </c>
      <c r="D56" s="625"/>
      <c r="E56" s="625"/>
      <c r="F56" s="625"/>
      <c r="G56" s="41">
        <f t="shared" ref="G56:G59" si="7">E56-D56</f>
        <v>0</v>
      </c>
      <c r="H56" s="148" t="e">
        <f>G56/D56*100%</f>
        <v>#DIV/0!</v>
      </c>
      <c r="I56" s="43"/>
    </row>
    <row r="57" spans="1:9">
      <c r="A57" s="382"/>
      <c r="B57" s="1381"/>
      <c r="C57" s="179" t="s">
        <v>178</v>
      </c>
      <c r="D57" s="625"/>
      <c r="E57" s="625"/>
      <c r="F57" s="625"/>
      <c r="G57" s="41">
        <f t="shared" si="7"/>
        <v>0</v>
      </c>
      <c r="H57" s="148" t="e">
        <f t="shared" ref="H57:H58" si="8">G57/D57*100%</f>
        <v>#DIV/0!</v>
      </c>
      <c r="I57" s="43"/>
    </row>
    <row r="58" spans="1:9">
      <c r="A58" s="382"/>
      <c r="B58" s="1381"/>
      <c r="C58" s="179" t="s">
        <v>127</v>
      </c>
      <c r="D58" s="625"/>
      <c r="E58" s="625"/>
      <c r="F58" s="625"/>
      <c r="G58" s="41">
        <f t="shared" si="7"/>
        <v>0</v>
      </c>
      <c r="H58" s="148" t="e">
        <f t="shared" si="8"/>
        <v>#DIV/0!</v>
      </c>
      <c r="I58" s="43"/>
    </row>
    <row r="59" spans="1:9">
      <c r="A59" s="382"/>
      <c r="B59" s="1417"/>
      <c r="C59" s="541" t="s">
        <v>93</v>
      </c>
      <c r="D59" s="542">
        <f>SUM(D53:D58)</f>
        <v>0</v>
      </c>
      <c r="E59" s="542">
        <f>SUM(E53:E58)</f>
        <v>0</v>
      </c>
      <c r="F59" s="542">
        <f>SUM(F53:F58)</f>
        <v>0</v>
      </c>
      <c r="G59" s="619">
        <f t="shared" si="7"/>
        <v>0</v>
      </c>
      <c r="H59" s="543" t="e">
        <f>G59/D59*100%</f>
        <v>#DIV/0!</v>
      </c>
      <c r="I59" s="47"/>
    </row>
    <row r="60" spans="1:9">
      <c r="A60" s="382"/>
      <c r="B60" s="1416" t="s">
        <v>124</v>
      </c>
      <c r="C60" s="178" t="s">
        <v>135</v>
      </c>
      <c r="D60" s="544"/>
      <c r="E60" s="49"/>
      <c r="F60" s="49"/>
      <c r="G60" s="184"/>
      <c r="H60" s="436"/>
      <c r="I60" s="547"/>
    </row>
    <row r="61" spans="1:9">
      <c r="A61" s="382"/>
      <c r="B61" s="1381"/>
      <c r="C61" s="265" t="s">
        <v>184</v>
      </c>
      <c r="D61" s="41"/>
      <c r="E61" s="41"/>
      <c r="F61" s="41"/>
      <c r="G61" s="42"/>
      <c r="H61" s="148"/>
      <c r="I61" s="43"/>
    </row>
    <row r="62" spans="1:9">
      <c r="A62" s="382"/>
      <c r="B62" s="1381"/>
      <c r="C62" s="179" t="s">
        <v>84</v>
      </c>
      <c r="D62" s="41"/>
      <c r="E62" s="41"/>
      <c r="F62" s="41"/>
      <c r="G62" s="42"/>
      <c r="H62" s="148"/>
      <c r="I62" s="43"/>
    </row>
    <row r="63" spans="1:9">
      <c r="A63" s="382"/>
      <c r="B63" s="1417"/>
      <c r="C63" s="541" t="s">
        <v>93</v>
      </c>
      <c r="D63" s="71"/>
      <c r="E63" s="71"/>
      <c r="F63" s="71"/>
      <c r="G63" s="46"/>
      <c r="H63" s="276"/>
      <c r="I63" s="47"/>
    </row>
    <row r="64" spans="1:9">
      <c r="A64" s="382"/>
      <c r="B64" s="1380" t="s">
        <v>87</v>
      </c>
      <c r="C64" s="265" t="s">
        <v>89</v>
      </c>
      <c r="D64" s="625"/>
      <c r="E64" s="628"/>
      <c r="F64" s="41"/>
      <c r="G64" s="42"/>
      <c r="H64" s="148"/>
      <c r="I64" s="43"/>
    </row>
    <row r="65" spans="1:9">
      <c r="A65" s="382"/>
      <c r="B65" s="1381"/>
      <c r="C65" s="179" t="s">
        <v>237</v>
      </c>
      <c r="D65" s="629"/>
      <c r="E65" s="630"/>
      <c r="F65" s="630"/>
      <c r="G65" s="41">
        <f>F65-D65</f>
        <v>0</v>
      </c>
      <c r="H65" s="148" t="e">
        <f>G65/D65*100%</f>
        <v>#DIV/0!</v>
      </c>
      <c r="I65" s="43"/>
    </row>
    <row r="66" spans="1:9">
      <c r="A66" s="382"/>
      <c r="B66" s="1381"/>
      <c r="C66" s="179" t="s">
        <v>129</v>
      </c>
      <c r="D66" s="629"/>
      <c r="E66" s="604"/>
      <c r="F66" s="604"/>
      <c r="G66" s="41">
        <f t="shared" ref="G66:G71" si="9">F66-D66</f>
        <v>0</v>
      </c>
      <c r="H66" s="148" t="e">
        <f t="shared" ref="H66:H71" si="10">G66/D66*100%</f>
        <v>#DIV/0!</v>
      </c>
      <c r="I66" s="43"/>
    </row>
    <row r="67" spans="1:9">
      <c r="A67" s="382"/>
      <c r="B67" s="1381"/>
      <c r="C67" s="179" t="s">
        <v>141</v>
      </c>
      <c r="D67" s="629"/>
      <c r="E67" s="604"/>
      <c r="F67" s="604"/>
      <c r="G67" s="41">
        <f t="shared" si="9"/>
        <v>0</v>
      </c>
      <c r="H67" s="148" t="e">
        <f t="shared" si="10"/>
        <v>#DIV/0!</v>
      </c>
      <c r="I67" s="43"/>
    </row>
    <row r="68" spans="1:9">
      <c r="A68" s="383"/>
      <c r="B68" s="1381"/>
      <c r="C68" s="179" t="s">
        <v>70</v>
      </c>
      <c r="D68" s="631"/>
      <c r="E68" s="630"/>
      <c r="F68" s="630"/>
      <c r="G68" s="41">
        <f t="shared" si="9"/>
        <v>0</v>
      </c>
      <c r="H68" s="148" t="e">
        <f t="shared" si="10"/>
        <v>#DIV/0!</v>
      </c>
      <c r="I68" s="80"/>
    </row>
    <row r="69" spans="1:9">
      <c r="A69" s="383"/>
      <c r="B69" s="1381"/>
      <c r="C69" s="175" t="s">
        <v>85</v>
      </c>
      <c r="D69" s="604"/>
      <c r="E69" s="604"/>
      <c r="F69" s="604"/>
      <c r="G69" s="41">
        <f t="shared" si="9"/>
        <v>0</v>
      </c>
      <c r="H69" s="148"/>
      <c r="I69" s="87"/>
    </row>
    <row r="70" spans="1:9">
      <c r="A70" s="383"/>
      <c r="B70" s="1381"/>
      <c r="C70" s="175" t="s">
        <v>132</v>
      </c>
      <c r="D70" s="604"/>
      <c r="E70" s="604"/>
      <c r="F70" s="604"/>
      <c r="G70" s="41">
        <f t="shared" si="9"/>
        <v>0</v>
      </c>
      <c r="H70" s="148" t="e">
        <f t="shared" si="10"/>
        <v>#DIV/0!</v>
      </c>
      <c r="I70" s="87"/>
    </row>
    <row r="71" spans="1:9">
      <c r="A71" s="383"/>
      <c r="B71" s="1381"/>
      <c r="C71" s="285" t="s">
        <v>93</v>
      </c>
      <c r="D71" s="330"/>
      <c r="E71" s="330"/>
      <c r="F71" s="330"/>
      <c r="G71" s="41">
        <f t="shared" si="9"/>
        <v>0</v>
      </c>
      <c r="H71" s="148" t="e">
        <f t="shared" si="10"/>
        <v>#DIV/0!</v>
      </c>
      <c r="I71" s="43"/>
    </row>
    <row r="72" spans="1:9">
      <c r="A72" s="384" t="s">
        <v>80</v>
      </c>
      <c r="B72" s="1717" t="s">
        <v>62</v>
      </c>
      <c r="C72" s="1718"/>
      <c r="D72" s="579">
        <f>SUM(D59,D63,D71)</f>
        <v>0</v>
      </c>
      <c r="E72" s="632">
        <f>SUM(E59,E63,E71)</f>
        <v>0</v>
      </c>
      <c r="F72" s="632">
        <f>SUM(F59,F63,F71)</f>
        <v>0</v>
      </c>
      <c r="G72" s="619">
        <f>F72-D72</f>
        <v>0</v>
      </c>
      <c r="H72" s="543" t="e">
        <f>G72/D72*100%</f>
        <v>#DIV/0!</v>
      </c>
      <c r="I72" s="47"/>
    </row>
    <row r="73" spans="1:9">
      <c r="A73" s="1719" t="s">
        <v>228</v>
      </c>
      <c r="B73" s="1416" t="s">
        <v>92</v>
      </c>
      <c r="C73" s="178" t="s">
        <v>208</v>
      </c>
      <c r="D73" s="568"/>
      <c r="E73" s="74"/>
      <c r="F73" s="74"/>
      <c r="G73" s="633">
        <f t="shared" ref="G73:G106" si="11">F73-D73</f>
        <v>0</v>
      </c>
      <c r="H73" s="436" t="e">
        <f>G73/D73*100%</f>
        <v>#DIV/0!</v>
      </c>
      <c r="I73" s="547"/>
    </row>
    <row r="74" spans="1:9">
      <c r="A74" s="1720"/>
      <c r="B74" s="1380"/>
      <c r="C74" s="602" t="s">
        <v>92</v>
      </c>
      <c r="D74" s="550"/>
      <c r="E74" s="270"/>
      <c r="F74" s="270"/>
      <c r="G74" s="42"/>
      <c r="H74" s="148"/>
      <c r="I74" s="43"/>
    </row>
    <row r="75" spans="1:9">
      <c r="A75" s="1721"/>
      <c r="B75" s="1381"/>
      <c r="C75" s="603" t="s">
        <v>246</v>
      </c>
      <c r="D75" s="255"/>
      <c r="E75" s="50"/>
      <c r="F75" s="50"/>
      <c r="G75" s="42"/>
      <c r="H75" s="148"/>
      <c r="I75" s="43"/>
    </row>
    <row r="76" spans="1:9">
      <c r="A76" s="1722"/>
      <c r="B76" s="1723" t="s">
        <v>62</v>
      </c>
      <c r="C76" s="1724"/>
      <c r="D76" s="572">
        <f>SUM(D73:D75)</f>
        <v>0</v>
      </c>
      <c r="E76" s="572">
        <f>SUM(E73:E75)</f>
        <v>0</v>
      </c>
      <c r="F76" s="572">
        <f>SUM(F73:F75)</f>
        <v>0</v>
      </c>
      <c r="G76" s="619">
        <f t="shared" si="11"/>
        <v>0</v>
      </c>
      <c r="H76" s="543" t="e">
        <f>G76/D76*100%</f>
        <v>#DIV/0!</v>
      </c>
      <c r="I76" s="48"/>
    </row>
    <row r="77" spans="1:9">
      <c r="A77" s="1731" t="s">
        <v>91</v>
      </c>
      <c r="B77" s="1398" t="s">
        <v>87</v>
      </c>
      <c r="C77" s="586" t="s">
        <v>64</v>
      </c>
      <c r="D77" s="612"/>
      <c r="E77" s="612"/>
      <c r="F77" s="612"/>
      <c r="G77" s="74">
        <f>F77-D77</f>
        <v>0</v>
      </c>
      <c r="H77" s="665" t="e">
        <f>G77/D77*100%</f>
        <v>#DIV/0!</v>
      </c>
      <c r="I77" s="83"/>
    </row>
    <row r="78" spans="1:9">
      <c r="A78" s="1732"/>
      <c r="B78" s="1399"/>
      <c r="C78" s="601" t="s">
        <v>199</v>
      </c>
      <c r="D78" s="634"/>
      <c r="E78" s="634"/>
      <c r="F78" s="634"/>
      <c r="G78" s="267">
        <f>F78-D78</f>
        <v>0</v>
      </c>
      <c r="H78" s="264" t="e">
        <f t="shared" ref="H78:H82" si="12">G78/D78*100%</f>
        <v>#DIV/0!</v>
      </c>
      <c r="I78" s="283"/>
    </row>
    <row r="79" spans="1:9">
      <c r="A79" s="1732"/>
      <c r="B79" s="1399"/>
      <c r="C79" s="601" t="s">
        <v>90</v>
      </c>
      <c r="D79" s="634"/>
      <c r="E79" s="634"/>
      <c r="F79" s="634"/>
      <c r="G79" s="267"/>
      <c r="H79" s="264"/>
      <c r="I79" s="283"/>
    </row>
    <row r="80" spans="1:9">
      <c r="A80" s="1732"/>
      <c r="B80" s="1399"/>
      <c r="C80" s="273" t="s">
        <v>69</v>
      </c>
      <c r="D80" s="604"/>
      <c r="E80" s="604"/>
      <c r="F80" s="604"/>
      <c r="G80" s="267">
        <f>EF80-D80</f>
        <v>0</v>
      </c>
      <c r="H80" s="264" t="e">
        <f t="shared" si="12"/>
        <v>#DIV/0!</v>
      </c>
      <c r="I80" s="87"/>
    </row>
    <row r="81" spans="1:9">
      <c r="A81" s="1732"/>
      <c r="B81" s="1399"/>
      <c r="C81" s="273" t="s">
        <v>217</v>
      </c>
      <c r="D81" s="50"/>
      <c r="E81" s="50"/>
      <c r="F81" s="50"/>
      <c r="G81" s="267"/>
      <c r="H81" s="264"/>
      <c r="I81" s="87"/>
    </row>
    <row r="82" spans="1:9">
      <c r="A82" s="1732"/>
      <c r="B82" s="1400"/>
      <c r="C82" s="587" t="s">
        <v>93</v>
      </c>
      <c r="D82" s="522">
        <f>SUM(D77:D81)</f>
        <v>0</v>
      </c>
      <c r="E82" s="522">
        <f>SUM(E77:E81)</f>
        <v>0</v>
      </c>
      <c r="F82" s="522">
        <f>SUM(F77:F81)</f>
        <v>0</v>
      </c>
      <c r="G82" s="635">
        <f>EF82-D82</f>
        <v>0</v>
      </c>
      <c r="H82" s="676" t="e">
        <f t="shared" si="12"/>
        <v>#DIV/0!</v>
      </c>
      <c r="I82" s="85"/>
    </row>
    <row r="83" spans="1:9" ht="14.25" customHeight="1">
      <c r="A83" s="1732"/>
      <c r="B83" s="1402" t="s">
        <v>91</v>
      </c>
      <c r="C83" s="602" t="s">
        <v>191</v>
      </c>
      <c r="D83" s="267"/>
      <c r="E83" s="267"/>
      <c r="F83" s="267"/>
      <c r="G83" s="73"/>
      <c r="H83" s="148"/>
      <c r="I83" s="283"/>
    </row>
    <row r="84" spans="1:9" ht="14.25" customHeight="1">
      <c r="A84" s="1732"/>
      <c r="B84" s="1402"/>
      <c r="C84" s="603" t="s">
        <v>98</v>
      </c>
      <c r="D84" s="50"/>
      <c r="E84" s="50"/>
      <c r="F84" s="50"/>
      <c r="G84" s="70"/>
      <c r="H84" s="148"/>
      <c r="I84" s="87"/>
    </row>
    <row r="85" spans="1:9" ht="14.25" customHeight="1">
      <c r="A85" s="1732"/>
      <c r="B85" s="1402"/>
      <c r="C85" s="603" t="s">
        <v>115</v>
      </c>
      <c r="D85" s="50"/>
      <c r="E85" s="50"/>
      <c r="F85" s="50"/>
      <c r="G85" s="70"/>
      <c r="H85" s="148"/>
      <c r="I85" s="87"/>
    </row>
    <row r="86" spans="1:9" ht="14.25" customHeight="1">
      <c r="A86" s="1732"/>
      <c r="B86" s="1402"/>
      <c r="C86" s="603" t="s">
        <v>240</v>
      </c>
      <c r="D86" s="50"/>
      <c r="E86" s="50"/>
      <c r="F86" s="50"/>
      <c r="G86" s="70"/>
      <c r="H86" s="148"/>
      <c r="I86" s="87"/>
    </row>
    <row r="87" spans="1:9" ht="14.25" customHeight="1">
      <c r="A87" s="1732"/>
      <c r="B87" s="1402"/>
      <c r="C87" s="603" t="s">
        <v>110</v>
      </c>
      <c r="D87" s="50"/>
      <c r="E87" s="50"/>
      <c r="F87" s="50"/>
      <c r="G87" s="70"/>
      <c r="H87" s="148"/>
      <c r="I87" s="87"/>
    </row>
    <row r="88" spans="1:9" ht="14.25" customHeight="1">
      <c r="A88" s="1732"/>
      <c r="B88" s="1402"/>
      <c r="C88" s="603" t="s">
        <v>249</v>
      </c>
      <c r="D88" s="50"/>
      <c r="E88" s="50"/>
      <c r="F88" s="50"/>
      <c r="G88" s="70"/>
      <c r="H88" s="148"/>
      <c r="I88" s="87"/>
    </row>
    <row r="89" spans="1:9" ht="14.25" customHeight="1">
      <c r="A89" s="1732"/>
      <c r="B89" s="1402"/>
      <c r="C89" s="603" t="s">
        <v>104</v>
      </c>
      <c r="D89" s="50"/>
      <c r="E89" s="50"/>
      <c r="F89" s="50"/>
      <c r="G89" s="70"/>
      <c r="H89" s="148"/>
      <c r="I89" s="87"/>
    </row>
    <row r="90" spans="1:9" ht="14.25" customHeight="1">
      <c r="A90" s="1732"/>
      <c r="B90" s="1402"/>
      <c r="C90" s="603" t="s">
        <v>239</v>
      </c>
      <c r="D90" s="50"/>
      <c r="E90" s="50"/>
      <c r="F90" s="50"/>
      <c r="G90" s="70"/>
      <c r="H90" s="148"/>
      <c r="I90" s="87"/>
    </row>
    <row r="91" spans="1:9" ht="14.25" customHeight="1">
      <c r="A91" s="1732"/>
      <c r="B91" s="1402"/>
      <c r="C91" s="603" t="s">
        <v>188</v>
      </c>
      <c r="D91" s="604"/>
      <c r="E91" s="604"/>
      <c r="F91" s="604"/>
      <c r="G91" s="50"/>
      <c r="H91" s="148" t="e">
        <f>G91/D91*100%</f>
        <v>#DIV/0!</v>
      </c>
      <c r="I91" s="87"/>
    </row>
    <row r="92" spans="1:9" ht="14.25" customHeight="1">
      <c r="A92" s="1732"/>
      <c r="B92" s="1402"/>
      <c r="C92" s="603" t="s">
        <v>194</v>
      </c>
      <c r="D92" s="604"/>
      <c r="E92" s="604"/>
      <c r="F92" s="604"/>
      <c r="G92" s="50"/>
      <c r="H92" s="148" t="e">
        <f>G92/D92*100%</f>
        <v>#DIV/0!</v>
      </c>
      <c r="I92" s="87"/>
    </row>
    <row r="93" spans="1:9" ht="14.25" customHeight="1">
      <c r="A93" s="1732"/>
      <c r="B93" s="1402"/>
      <c r="C93" s="603" t="s">
        <v>203</v>
      </c>
      <c r="D93" s="50"/>
      <c r="E93" s="50"/>
      <c r="F93" s="50"/>
      <c r="G93" s="70"/>
      <c r="H93" s="148"/>
      <c r="I93" s="87"/>
    </row>
    <row r="94" spans="1:9" ht="14.25" customHeight="1">
      <c r="A94" s="1732"/>
      <c r="B94" s="1402"/>
      <c r="C94" s="603" t="s">
        <v>179</v>
      </c>
      <c r="D94" s="50"/>
      <c r="E94" s="50"/>
      <c r="F94" s="50"/>
      <c r="G94" s="70"/>
      <c r="H94" s="148"/>
      <c r="I94" s="87"/>
    </row>
    <row r="95" spans="1:9">
      <c r="A95" s="1732"/>
      <c r="B95" s="1402"/>
      <c r="C95" s="603" t="s">
        <v>214</v>
      </c>
      <c r="D95" s="50"/>
      <c r="E95" s="50"/>
      <c r="F95" s="50"/>
      <c r="G95" s="70"/>
      <c r="H95" s="148"/>
      <c r="I95" s="87"/>
    </row>
    <row r="96" spans="1:9">
      <c r="A96" s="1732"/>
      <c r="B96" s="1402"/>
      <c r="C96" s="603" t="s">
        <v>108</v>
      </c>
      <c r="D96" s="50"/>
      <c r="E96" s="50"/>
      <c r="F96" s="50"/>
      <c r="G96" s="70"/>
      <c r="H96" s="148"/>
      <c r="I96" s="87"/>
    </row>
    <row r="97" spans="1:9">
      <c r="A97" s="1732"/>
      <c r="B97" s="1402"/>
      <c r="C97" s="603" t="s">
        <v>225</v>
      </c>
      <c r="D97" s="50"/>
      <c r="E97" s="50"/>
      <c r="F97" s="50"/>
      <c r="G97" s="70"/>
      <c r="H97" s="148"/>
      <c r="I97" s="87"/>
    </row>
    <row r="98" spans="1:9">
      <c r="A98" s="1732"/>
      <c r="B98" s="1402"/>
      <c r="C98" s="603" t="s">
        <v>101</v>
      </c>
      <c r="D98" s="50"/>
      <c r="E98" s="50"/>
      <c r="F98" s="50"/>
      <c r="G98" s="70"/>
      <c r="H98" s="148"/>
      <c r="I98" s="87"/>
    </row>
    <row r="99" spans="1:9">
      <c r="A99" s="1732"/>
      <c r="B99" s="1402"/>
      <c r="C99" s="603" t="s">
        <v>100</v>
      </c>
      <c r="D99" s="50"/>
      <c r="E99" s="50"/>
      <c r="F99" s="50"/>
      <c r="G99" s="70"/>
      <c r="H99" s="148"/>
      <c r="I99" s="87"/>
    </row>
    <row r="100" spans="1:9">
      <c r="A100" s="1732"/>
      <c r="B100" s="1402"/>
      <c r="C100" s="603" t="s">
        <v>222</v>
      </c>
      <c r="D100" s="50"/>
      <c r="E100" s="50"/>
      <c r="F100" s="50"/>
      <c r="G100" s="70"/>
      <c r="H100" s="148"/>
      <c r="I100" s="87"/>
    </row>
    <row r="101" spans="1:9">
      <c r="A101" s="1732"/>
      <c r="B101" s="1402"/>
      <c r="C101" s="603" t="s">
        <v>213</v>
      </c>
      <c r="D101" s="50"/>
      <c r="E101" s="50"/>
      <c r="F101" s="50"/>
      <c r="G101" s="70"/>
      <c r="H101" s="148"/>
      <c r="I101" s="87"/>
    </row>
    <row r="102" spans="1:9">
      <c r="A102" s="1732"/>
      <c r="B102" s="1402"/>
      <c r="C102" s="603" t="s">
        <v>111</v>
      </c>
      <c r="D102" s="50"/>
      <c r="E102" s="50"/>
      <c r="F102" s="50"/>
      <c r="G102" s="70"/>
      <c r="H102" s="148"/>
      <c r="I102" s="87"/>
    </row>
    <row r="103" spans="1:9">
      <c r="A103" s="1732"/>
      <c r="B103" s="1402"/>
      <c r="C103" s="603" t="s">
        <v>182</v>
      </c>
      <c r="D103" s="50"/>
      <c r="E103" s="50"/>
      <c r="F103" s="50"/>
      <c r="G103" s="70"/>
      <c r="H103" s="148"/>
      <c r="I103" s="87"/>
    </row>
    <row r="104" spans="1:9">
      <c r="A104" s="1732"/>
      <c r="B104" s="1402"/>
      <c r="C104" s="603" t="s">
        <v>224</v>
      </c>
      <c r="D104" s="50"/>
      <c r="E104" s="50"/>
      <c r="F104" s="50"/>
      <c r="G104" s="70"/>
      <c r="H104" s="148"/>
      <c r="I104" s="87"/>
    </row>
    <row r="105" spans="1:9">
      <c r="A105" s="1732"/>
      <c r="B105" s="1380"/>
      <c r="C105" s="263" t="s">
        <v>93</v>
      </c>
      <c r="D105" s="70">
        <f>SUM(D83:D104)</f>
        <v>0</v>
      </c>
      <c r="E105" s="70">
        <f>SUM(E83:E104)</f>
        <v>0</v>
      </c>
      <c r="F105" s="70">
        <f>SUM(F83:F104)</f>
        <v>0</v>
      </c>
      <c r="G105" s="50">
        <f t="shared" si="11"/>
        <v>0</v>
      </c>
      <c r="H105" s="148" t="e">
        <f>G105/D105*100%</f>
        <v>#DIV/0!</v>
      </c>
      <c r="I105" s="87"/>
    </row>
    <row r="106" spans="1:9">
      <c r="A106" s="1733"/>
      <c r="B106" s="1475" t="s">
        <v>62</v>
      </c>
      <c r="C106" s="1475"/>
      <c r="D106" s="522">
        <f>SUM(D82,D105)</f>
        <v>0</v>
      </c>
      <c r="E106" s="522">
        <f>SUM(E82,E105)</f>
        <v>0</v>
      </c>
      <c r="F106" s="522">
        <f>SUM(F82,F105)</f>
        <v>0</v>
      </c>
      <c r="G106" s="619">
        <f t="shared" si="11"/>
        <v>0</v>
      </c>
      <c r="H106" s="543" t="e">
        <f>G106/D106*100%</f>
        <v>#DIV/0!</v>
      </c>
      <c r="I106" s="329"/>
    </row>
    <row r="107" spans="1:9">
      <c r="A107" s="1732" t="s">
        <v>175</v>
      </c>
      <c r="B107" s="380" t="s">
        <v>68</v>
      </c>
      <c r="C107" s="265" t="s">
        <v>68</v>
      </c>
      <c r="D107" s="631"/>
      <c r="E107" s="634"/>
      <c r="F107" s="634"/>
      <c r="G107" s="41">
        <f>F107-D107</f>
        <v>0</v>
      </c>
      <c r="H107" s="148" t="e">
        <f>G107/D107*100%</f>
        <v>#DIV/0!</v>
      </c>
      <c r="I107" s="43"/>
    </row>
    <row r="108" spans="1:9">
      <c r="A108" s="1733"/>
      <c r="B108" s="1479" t="s">
        <v>62</v>
      </c>
      <c r="C108" s="1480"/>
      <c r="D108" s="572">
        <f>D107</f>
        <v>0</v>
      </c>
      <c r="E108" s="572">
        <f>E107</f>
        <v>0</v>
      </c>
      <c r="F108" s="572">
        <f>F107</f>
        <v>0</v>
      </c>
      <c r="G108" s="626">
        <f>F108-D108</f>
        <v>0</v>
      </c>
      <c r="H108" s="575" t="e">
        <f>G108/D108*100%</f>
        <v>#DIV/0!</v>
      </c>
      <c r="I108" s="48"/>
    </row>
    <row r="109" spans="1:9">
      <c r="A109" s="1725" t="s">
        <v>243</v>
      </c>
      <c r="B109" s="1727" t="s">
        <v>116</v>
      </c>
      <c r="C109" s="180" t="s">
        <v>58</v>
      </c>
      <c r="D109" s="636"/>
      <c r="E109" s="73"/>
      <c r="F109" s="260"/>
      <c r="G109" s="637">
        <f>E109-D109</f>
        <v>0</v>
      </c>
      <c r="H109" s="148" t="e">
        <f>E109/D109*100%</f>
        <v>#DIV/0!</v>
      </c>
      <c r="I109" s="45"/>
    </row>
    <row r="110" spans="1:9">
      <c r="A110" s="1725"/>
      <c r="B110" s="1728"/>
      <c r="C110" s="175" t="s">
        <v>59</v>
      </c>
      <c r="D110" s="258"/>
      <c r="E110" s="50"/>
      <c r="F110" s="81"/>
      <c r="G110" s="41"/>
      <c r="H110" s="148"/>
      <c r="I110" s="43"/>
    </row>
    <row r="111" spans="1:9">
      <c r="A111" s="1726"/>
      <c r="B111" s="1729" t="s">
        <v>62</v>
      </c>
      <c r="C111" s="1730"/>
      <c r="D111" s="579">
        <f>SUM(D109:D110)</f>
        <v>0</v>
      </c>
      <c r="E111" s="579">
        <f t="shared" ref="E111:F111" si="13">SUM(E109:E110)</f>
        <v>0</v>
      </c>
      <c r="F111" s="579">
        <f t="shared" si="13"/>
        <v>0</v>
      </c>
      <c r="G111" s="760">
        <f>E111-D111</f>
        <v>0</v>
      </c>
      <c r="H111" s="575" t="e">
        <f>G111/D111*100%</f>
        <v>#DIV/0!</v>
      </c>
      <c r="I111" s="48"/>
    </row>
    <row r="112" spans="1:9">
      <c r="A112" s="1409" t="s">
        <v>119</v>
      </c>
      <c r="B112" s="1412" t="s">
        <v>32</v>
      </c>
      <c r="C112" s="178" t="s">
        <v>183</v>
      </c>
      <c r="D112" s="700"/>
      <c r="E112" s="700"/>
      <c r="F112" s="703"/>
      <c r="G112" s="184">
        <f t="shared" ref="G112:G118" si="14">F112-D112</f>
        <v>0</v>
      </c>
      <c r="H112" s="707"/>
      <c r="I112" s="704"/>
    </row>
    <row r="113" spans="1:9">
      <c r="A113" s="1410"/>
      <c r="B113" s="1413"/>
      <c r="C113" s="648" t="s">
        <v>99</v>
      </c>
      <c r="D113" s="699"/>
      <c r="E113" s="699"/>
      <c r="F113" s="699"/>
      <c r="G113" s="42">
        <f t="shared" si="14"/>
        <v>0</v>
      </c>
      <c r="H113" s="507"/>
      <c r="I113" s="705"/>
    </row>
    <row r="114" spans="1:9">
      <c r="A114" s="1411"/>
      <c r="B114" s="1715" t="s">
        <v>62</v>
      </c>
      <c r="C114" s="1716"/>
      <c r="D114" s="579">
        <f>SUM(D112:D113)</f>
        <v>0</v>
      </c>
      <c r="E114" s="579">
        <f t="shared" ref="E114:F114" si="15">SUM(E112:E113)</f>
        <v>0</v>
      </c>
      <c r="F114" s="579">
        <f t="shared" si="15"/>
        <v>0</v>
      </c>
      <c r="G114" s="46">
        <f t="shared" si="14"/>
        <v>0</v>
      </c>
      <c r="H114" s="706"/>
      <c r="I114" s="48"/>
    </row>
    <row r="115" spans="1:9">
      <c r="A115" s="1409" t="s">
        <v>15</v>
      </c>
      <c r="B115" s="1412" t="s">
        <v>32</v>
      </c>
      <c r="C115" s="178" t="s">
        <v>109</v>
      </c>
      <c r="D115" s="700"/>
      <c r="E115" s="700">
        <f>'[1]9-1.은학의집(재가복지)'!E115+'[1]9-2은학의집(요양시설)'!E115</f>
        <v>0</v>
      </c>
      <c r="F115" s="700"/>
      <c r="G115" s="184">
        <f t="shared" si="14"/>
        <v>0</v>
      </c>
      <c r="H115" s="707"/>
      <c r="I115" s="704"/>
    </row>
    <row r="116" spans="1:9" ht="34">
      <c r="A116" s="1410"/>
      <c r="B116" s="1413"/>
      <c r="C116" s="648" t="s">
        <v>11</v>
      </c>
      <c r="D116" s="699"/>
      <c r="E116" s="699">
        <f>'[1]9-1.은학의집(재가복지)'!E116+'[1]9-2은학의집(요양시설)'!E116</f>
        <v>0</v>
      </c>
      <c r="F116" s="699"/>
      <c r="G116" s="42">
        <f t="shared" si="14"/>
        <v>0</v>
      </c>
      <c r="H116" s="507"/>
      <c r="I116" s="705"/>
    </row>
    <row r="117" spans="1:9">
      <c r="A117" s="1411"/>
      <c r="B117" s="1715" t="s">
        <v>62</v>
      </c>
      <c r="C117" s="1716"/>
      <c r="D117" s="579">
        <f>SUM(D115:D116)</f>
        <v>0</v>
      </c>
      <c r="E117" s="579">
        <f t="shared" ref="E117:F117" si="16">SUM(E115:E116)</f>
        <v>0</v>
      </c>
      <c r="F117" s="579">
        <f t="shared" si="16"/>
        <v>0</v>
      </c>
      <c r="G117" s="46">
        <f t="shared" si="14"/>
        <v>0</v>
      </c>
      <c r="H117" s="706"/>
      <c r="I117" s="48"/>
    </row>
    <row r="118" spans="1:9">
      <c r="A118" s="696" t="s">
        <v>153</v>
      </c>
      <c r="B118" s="697" t="s">
        <v>153</v>
      </c>
      <c r="C118" s="698" t="s">
        <v>160</v>
      </c>
      <c r="D118" s="689"/>
      <c r="E118" s="729"/>
      <c r="F118" s="729"/>
      <c r="G118" s="669">
        <f t="shared" si="14"/>
        <v>0</v>
      </c>
      <c r="H118" s="793" t="e">
        <f>G118/D118*100%</f>
        <v>#DIV/0!</v>
      </c>
      <c r="I118" s="794"/>
    </row>
    <row r="119" spans="1:9">
      <c r="A119" s="1742" t="s">
        <v>60</v>
      </c>
      <c r="B119" s="1743"/>
      <c r="C119" s="1744"/>
      <c r="D119" s="711">
        <f>SUM(D72,D76,D106,D108,D111,D118,D117,D114)</f>
        <v>0</v>
      </c>
      <c r="E119" s="711">
        <f t="shared" ref="E119:F119" si="17">SUM(E72,E76,E106,E108,E111,E118,E117,E114)</f>
        <v>0</v>
      </c>
      <c r="F119" s="711">
        <f t="shared" si="17"/>
        <v>0</v>
      </c>
      <c r="G119" s="757">
        <f>F119-D119</f>
        <v>0</v>
      </c>
      <c r="H119" s="728" t="e">
        <f>G119/D119*100%</f>
        <v>#DIV/0!</v>
      </c>
      <c r="I119" s="712"/>
    </row>
    <row r="121" spans="1:9">
      <c r="G121" s="761"/>
    </row>
  </sheetData>
  <mergeCells count="68">
    <mergeCell ref="A115:A117"/>
    <mergeCell ref="B115:B116"/>
    <mergeCell ref="B117:C117"/>
    <mergeCell ref="A119:C119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8:A13"/>
    <mergeCell ref="B8:B12"/>
    <mergeCell ref="B13:C13"/>
    <mergeCell ref="A14:A22"/>
    <mergeCell ref="B14:B21"/>
    <mergeCell ref="B22:C22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41:A45"/>
    <mergeCell ref="B41:B44"/>
    <mergeCell ref="B45:C45"/>
    <mergeCell ref="A46:A48"/>
    <mergeCell ref="B46:B47"/>
    <mergeCell ref="B48:C48"/>
    <mergeCell ref="A49:C49"/>
    <mergeCell ref="A50:I50"/>
    <mergeCell ref="H51:H52"/>
    <mergeCell ref="I51:I52"/>
    <mergeCell ref="B53:B59"/>
    <mergeCell ref="B60:B63"/>
    <mergeCell ref="B64:B71"/>
    <mergeCell ref="A51:C51"/>
    <mergeCell ref="D51:D52"/>
    <mergeCell ref="E51:E52"/>
    <mergeCell ref="F51:F52"/>
    <mergeCell ref="G51:G52"/>
    <mergeCell ref="A112:A114"/>
    <mergeCell ref="B112:B113"/>
    <mergeCell ref="B114:C114"/>
    <mergeCell ref="B72:C72"/>
    <mergeCell ref="A73:A76"/>
    <mergeCell ref="B73:B75"/>
    <mergeCell ref="B76:C76"/>
    <mergeCell ref="A109:A111"/>
    <mergeCell ref="B109:B110"/>
    <mergeCell ref="B111:C111"/>
    <mergeCell ref="A77:A106"/>
    <mergeCell ref="B77:B82"/>
    <mergeCell ref="B83:B105"/>
    <mergeCell ref="B106:C106"/>
    <mergeCell ref="A107:A108"/>
    <mergeCell ref="B108:C108"/>
  </mergeCells>
  <phoneticPr fontId="23" type="noConversion"/>
  <pageMargins left="0.25" right="0.25" top="0.75" bottom="0.75" header="0.30000001192092896" footer="0.30000001192092896"/>
  <pageSetup paperSize="9" scale="7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99FF"/>
    <pageSetUpPr fitToPage="1"/>
  </sheetPr>
  <dimension ref="A2:H119"/>
  <sheetViews>
    <sheetView zoomScaleNormal="100" zoomScaleSheetLayoutView="75" workbookViewId="0">
      <selection activeCell="F12" sqref="F12"/>
    </sheetView>
  </sheetViews>
  <sheetFormatPr defaultColWidth="8.58203125" defaultRowHeight="17"/>
  <cols>
    <col min="1" max="1" width="14.75" style="1" customWidth="1"/>
    <col min="2" max="2" width="17.33203125" style="1" customWidth="1"/>
    <col min="3" max="3" width="20.25" style="1" customWidth="1"/>
    <col min="4" max="4" width="19.25" style="1" customWidth="1"/>
    <col min="5" max="5" width="18.83203125" style="1" customWidth="1"/>
    <col min="6" max="6" width="19.75" style="1" customWidth="1"/>
    <col min="7" max="7" width="9.83203125" style="1" customWidth="1"/>
    <col min="8" max="8" width="48" style="1" customWidth="1"/>
  </cols>
  <sheetData>
    <row r="2" spans="1:8" ht="26.25" customHeight="1">
      <c r="A2" s="1745" t="s">
        <v>252</v>
      </c>
      <c r="B2" s="1746"/>
      <c r="C2" s="1746"/>
      <c r="D2" s="1746"/>
      <c r="E2" s="1746"/>
      <c r="F2" s="1746"/>
      <c r="G2" s="1746"/>
      <c r="H2" s="1746"/>
    </row>
    <row r="3" spans="1:8">
      <c r="A3" s="1611" t="s">
        <v>3</v>
      </c>
      <c r="B3" s="1611"/>
      <c r="C3" s="1611"/>
      <c r="D3" s="1611"/>
      <c r="E3" s="1611"/>
      <c r="F3" s="1611"/>
      <c r="G3" s="1611"/>
      <c r="H3" s="1611"/>
    </row>
    <row r="4" spans="1:8">
      <c r="A4" s="1611"/>
      <c r="B4" s="1611"/>
      <c r="C4" s="1611"/>
      <c r="D4" s="1611"/>
      <c r="E4" s="1611"/>
      <c r="F4" s="1611"/>
      <c r="G4" s="1611"/>
      <c r="H4" s="1611"/>
    </row>
    <row r="5" spans="1:8">
      <c r="A5" s="1747" t="s">
        <v>45</v>
      </c>
      <c r="B5" s="1747"/>
      <c r="C5" s="1747"/>
      <c r="D5" s="1747"/>
      <c r="E5" s="1747"/>
      <c r="F5" s="1747"/>
      <c r="G5" s="1747"/>
      <c r="H5" s="1747"/>
    </row>
    <row r="6" spans="1:8" ht="17.5" customHeight="1">
      <c r="A6" s="1407" t="s">
        <v>75</v>
      </c>
      <c r="B6" s="1408"/>
      <c r="C6" s="1408"/>
      <c r="D6" s="1367" t="s">
        <v>234</v>
      </c>
      <c r="E6" s="1367" t="s">
        <v>21</v>
      </c>
      <c r="F6" s="1367" t="s">
        <v>236</v>
      </c>
      <c r="G6" s="1369" t="s">
        <v>163</v>
      </c>
      <c r="H6" s="1371" t="s">
        <v>147</v>
      </c>
    </row>
    <row r="7" spans="1:8" ht="18" customHeight="1">
      <c r="A7" s="88" t="s">
        <v>71</v>
      </c>
      <c r="B7" s="154" t="s">
        <v>61</v>
      </c>
      <c r="C7" s="154" t="s">
        <v>73</v>
      </c>
      <c r="D7" s="1368"/>
      <c r="E7" s="1368"/>
      <c r="F7" s="1368"/>
      <c r="G7" s="1370"/>
      <c r="H7" s="1372"/>
    </row>
    <row r="8" spans="1:8" ht="15" customHeight="1">
      <c r="A8" s="1466" t="s">
        <v>18</v>
      </c>
      <c r="B8" s="1401" t="s">
        <v>95</v>
      </c>
      <c r="C8" s="484" t="s">
        <v>105</v>
      </c>
      <c r="D8" s="279">
        <f>SUM('[2]6-1. 강서종합사회복지관'!D8,'[2]6-2.강서종합사회복지관(재가노인지원서비스)'!D8,'[2]6-3.강서구종합사회복지관(강서지역아동센터)'!D8,'[2]6-4.강서구종합사회복지관(청소년지원센터)'!D8,'[2]6-5.강서구종합사회복지관(자원봉사센터)'!D8,'[2]6-6.강서구종합사회복지관(발달재활서비스)'!D8,'[2]6-7.강서구종합사회복지관(심리치유서비스)'!D8)</f>
        <v>0</v>
      </c>
      <c r="E8" s="279">
        <f>SUM('[2]6-1. 강서종합사회복지관'!F8,'[2]6-2.강서종합사회복지관(재가노인지원서비스)'!F8,'[2]6-3.강서구종합사회복지관(강서지역아동센터)'!F8,'[2]6-4.강서구종합사회복지관(청소년지원센터)'!F8,'[2]6-5.강서구종합사회복지관(자원봉사센터)'!F8,'[2]6-6.강서구종합사회복지관(발달재활서비스)'!F8,'[2]6-7.강서구종합사회복지관(심리치유서비스)'!F8)</f>
        <v>0</v>
      </c>
      <c r="F8" s="505"/>
      <c r="G8" s="509"/>
      <c r="H8" s="506"/>
    </row>
    <row r="9" spans="1:8" ht="15" customHeight="1">
      <c r="A9" s="1467"/>
      <c r="B9" s="1402"/>
      <c r="C9" s="482" t="s">
        <v>185</v>
      </c>
      <c r="D9" s="274">
        <f>SUM('[2]6-1. 강서종합사회복지관'!D9,'[2]6-2.강서종합사회복지관(재가노인지원서비스)'!D9,'[2]6-3.강서구종합사회복지관(강서지역아동센터)'!D9,'[2]6-4.강서구종합사회복지관(청소년지원센터)'!D9,'[2]6-5.강서구종합사회복지관(자원봉사센터)'!D9,'[2]6-6.강서구종합사회복지관(발달재활서비스)'!D9,'[2]6-7.강서구종합사회복지관(심리치유서비스)'!D9)</f>
        <v>0</v>
      </c>
      <c r="E9" s="274">
        <f>SUM('[2]6-1. 강서종합사회복지관'!F9,'[2]6-2.강서종합사회복지관(재가노인지원서비스)'!F9,'[2]6-3.강서구종합사회복지관(강서지역아동센터)'!F9,'[2]6-4.강서구종합사회복지관(청소년지원센터)'!F9,'[2]6-5.강서구종합사회복지관(자원봉사센터)'!F9,'[2]6-6.강서구종합사회복지관(발달재활서비스)'!F9,'[2]6-7.강서구종합사회복지관(심리치유서비스)'!F9)</f>
        <v>0</v>
      </c>
      <c r="F9" s="286"/>
      <c r="G9" s="508"/>
      <c r="H9" s="325"/>
    </row>
    <row r="10" spans="1:8" ht="15" customHeight="1">
      <c r="A10" s="1467"/>
      <c r="B10" s="1402"/>
      <c r="C10" s="482" t="s">
        <v>173</v>
      </c>
      <c r="D10" s="274">
        <f>SUM('[2]6-1. 강서종합사회복지관'!D10,'[2]6-2.강서종합사회복지관(재가노인지원서비스)'!D10,'[2]6-3.강서구종합사회복지관(강서지역아동센터)'!D10,'[2]6-4.강서구종합사회복지관(청소년지원센터)'!D10,'[2]6-5.강서구종합사회복지관(자원봉사센터)'!D10,'[2]6-6.강서구종합사회복지관(발달재활서비스)'!D10,'[2]6-7.강서구종합사회복지관(심리치유서비스)'!D10)</f>
        <v>0</v>
      </c>
      <c r="E10" s="274">
        <f>SUM('[2]6-1. 강서종합사회복지관'!F10,'[2]6-2.강서종합사회복지관(재가노인지원서비스)'!F10,'[2]6-3.강서구종합사회복지관(강서지역아동센터)'!F10,'[2]6-4.강서구종합사회복지관(청소년지원센터)'!F10,'[2]6-5.강서구종합사회복지관(자원봉사센터)'!F10,'[2]6-6.강서구종합사회복지관(발달재활서비스)'!F10,'[2]6-7.강서구종합사회복지관(심리치유서비스)'!F10)</f>
        <v>0</v>
      </c>
      <c r="F10" s="286"/>
      <c r="G10" s="508"/>
      <c r="H10" s="325"/>
    </row>
    <row r="11" spans="1:8" ht="15" customHeight="1">
      <c r="A11" s="1467"/>
      <c r="B11" s="1402"/>
      <c r="C11" s="482" t="s">
        <v>176</v>
      </c>
      <c r="D11" s="274">
        <f>SUM('[2]6-1. 강서종합사회복지관'!D11,'[2]6-2.강서종합사회복지관(재가노인지원서비스)'!D11,'[2]6-3.강서구종합사회복지관(강서지역아동센터)'!D11,'[2]6-4.강서구종합사회복지관(청소년지원센터)'!D11,'[2]6-5.강서구종합사회복지관(자원봉사센터)'!D11,'[2]6-6.강서구종합사회복지관(발달재활서비스)'!D11,'[2]6-7.강서구종합사회복지관(심리치유서비스)'!D11)</f>
        <v>0</v>
      </c>
      <c r="E11" s="274">
        <f>SUM('[2]6-1. 강서종합사회복지관'!F11,'[2]6-2.강서종합사회복지관(재가노인지원서비스)'!F11,'[2]6-3.강서구종합사회복지관(강서지역아동센터)'!F11,'[2]6-4.강서구종합사회복지관(청소년지원센터)'!F11,'[2]6-5.강서구종합사회복지관(자원봉사센터)'!F11,'[2]6-6.강서구종합사회복지관(발달재활서비스)'!F11,'[2]6-7.강서구종합사회복지관(심리치유서비스)'!F11)</f>
        <v>0</v>
      </c>
      <c r="F11" s="286"/>
      <c r="G11" s="508"/>
      <c r="H11" s="325"/>
    </row>
    <row r="12" spans="1:8" ht="15" customHeight="1">
      <c r="A12" s="1467"/>
      <c r="B12" s="1380"/>
      <c r="C12" s="482" t="s">
        <v>158</v>
      </c>
      <c r="D12" s="274">
        <f>SUM('[2]6-1. 강서종합사회복지관'!D12,'[2]6-2.강서종합사회복지관(재가노인지원서비스)'!D12,'[2]6-3.강서구종합사회복지관(강서지역아동센터)'!D12,'[2]6-4.강서구종합사회복지관(청소년지원센터)'!D12,'[2]6-5.강서구종합사회복지관(자원봉사센터)'!D12,'[2]6-6.강서구종합사회복지관(발달재활서비스)'!D12,'[2]6-7.강서구종합사회복지관(심리치유서비스)'!D12)</f>
        <v>0</v>
      </c>
      <c r="E12" s="274">
        <f>SUM('[2]6-1. 강서종합사회복지관'!F12,'[2]6-2.강서종합사회복지관(재가노인지원서비스)'!F12,'[2]6-3.강서구종합사회복지관(강서지역아동센터)'!F12,'[2]6-4.강서구종합사회복지관(청소년지원센터)'!F12,'[2]6-5.강서구종합사회복지관(자원봉사센터)'!F12,'[2]6-6.강서구종합사회복지관(발달재활서비스)'!F12,'[2]6-7.강서구종합사회복지관(심리치유서비스)'!F12)</f>
        <v>0</v>
      </c>
      <c r="F12" s="286"/>
      <c r="G12" s="508"/>
      <c r="H12" s="325"/>
    </row>
    <row r="13" spans="1:8" ht="17.5">
      <c r="A13" s="1468"/>
      <c r="B13" s="1475" t="s">
        <v>62</v>
      </c>
      <c r="C13" s="1475"/>
      <c r="D13" s="275"/>
      <c r="E13" s="275"/>
      <c r="F13" s="287"/>
      <c r="G13" s="510"/>
      <c r="H13" s="326"/>
    </row>
    <row r="14" spans="1:8" ht="13.5" customHeight="1">
      <c r="A14" s="1514" t="s">
        <v>126</v>
      </c>
      <c r="B14" s="1402" t="s">
        <v>126</v>
      </c>
      <c r="C14" s="355" t="s">
        <v>114</v>
      </c>
      <c r="D14" s="279"/>
      <c r="E14" s="279"/>
      <c r="F14" s="286">
        <f t="shared" ref="F14:F22" si="0">E14-D14</f>
        <v>0</v>
      </c>
      <c r="G14" s="508"/>
      <c r="H14" s="327"/>
    </row>
    <row r="15" spans="1:8" ht="13.5" customHeight="1">
      <c r="A15" s="1514"/>
      <c r="B15" s="1402"/>
      <c r="C15" s="356" t="s">
        <v>97</v>
      </c>
      <c r="D15" s="274"/>
      <c r="E15" s="274"/>
      <c r="F15" s="286">
        <f t="shared" si="0"/>
        <v>0</v>
      </c>
      <c r="G15" s="508"/>
      <c r="H15" s="328"/>
    </row>
    <row r="16" spans="1:8" ht="13.5" customHeight="1">
      <c r="A16" s="1514"/>
      <c r="B16" s="1402"/>
      <c r="C16" s="356" t="s">
        <v>102</v>
      </c>
      <c r="D16" s="274"/>
      <c r="E16" s="274"/>
      <c r="F16" s="286">
        <f t="shared" si="0"/>
        <v>0</v>
      </c>
      <c r="G16" s="508"/>
      <c r="H16" s="328"/>
    </row>
    <row r="17" spans="1:8" ht="13.5" customHeight="1">
      <c r="A17" s="1514"/>
      <c r="B17" s="1402"/>
      <c r="C17" s="356" t="s">
        <v>94</v>
      </c>
      <c r="D17" s="274"/>
      <c r="E17" s="274"/>
      <c r="F17" s="286">
        <f t="shared" si="0"/>
        <v>0</v>
      </c>
      <c r="G17" s="508"/>
      <c r="H17" s="328"/>
    </row>
    <row r="18" spans="1:8" ht="13.5" customHeight="1">
      <c r="A18" s="1514"/>
      <c r="B18" s="1402"/>
      <c r="C18" s="355" t="s">
        <v>171</v>
      </c>
      <c r="D18" s="274"/>
      <c r="E18" s="274"/>
      <c r="F18" s="286">
        <f t="shared" si="0"/>
        <v>0</v>
      </c>
      <c r="G18" s="508"/>
      <c r="H18" s="325"/>
    </row>
    <row r="19" spans="1:8" ht="13.5" customHeight="1">
      <c r="A19" s="1514"/>
      <c r="B19" s="1402"/>
      <c r="C19" s="175" t="s">
        <v>189</v>
      </c>
      <c r="D19" s="649"/>
      <c r="E19" s="649"/>
      <c r="F19" s="286">
        <f t="shared" si="0"/>
        <v>0</v>
      </c>
      <c r="G19" s="508" t="e">
        <f>F19/D19*100%</f>
        <v>#DIV/0!</v>
      </c>
      <c r="H19" s="325"/>
    </row>
    <row r="20" spans="1:8" ht="13.5" customHeight="1">
      <c r="A20" s="1514"/>
      <c r="B20" s="1402"/>
      <c r="C20" s="175" t="s">
        <v>186</v>
      </c>
      <c r="D20" s="649"/>
      <c r="E20" s="649"/>
      <c r="F20" s="286">
        <f t="shared" si="0"/>
        <v>0</v>
      </c>
      <c r="G20" s="508" t="e">
        <f>F20/D20*100%</f>
        <v>#DIV/0!</v>
      </c>
      <c r="H20" s="325"/>
    </row>
    <row r="21" spans="1:8" ht="13.5" customHeight="1">
      <c r="A21" s="1514"/>
      <c r="B21" s="1380"/>
      <c r="C21" s="175" t="s">
        <v>202</v>
      </c>
      <c r="D21" s="69"/>
      <c r="E21" s="41"/>
      <c r="F21" s="42">
        <f t="shared" si="0"/>
        <v>0</v>
      </c>
      <c r="G21" s="508" t="e">
        <f>F21/D21*100%</f>
        <v>#DIV/0!</v>
      </c>
      <c r="H21" s="43"/>
    </row>
    <row r="22" spans="1:8" ht="17.5">
      <c r="A22" s="1741"/>
      <c r="B22" s="1516" t="s">
        <v>62</v>
      </c>
      <c r="C22" s="1517"/>
      <c r="D22" s="523">
        <f>SUM(D14:D21)</f>
        <v>0</v>
      </c>
      <c r="E22" s="523">
        <f>SUM(E14:E21)</f>
        <v>0</v>
      </c>
      <c r="F22" s="651">
        <f t="shared" si="0"/>
        <v>0</v>
      </c>
      <c r="G22" s="615" t="e">
        <f>F22/D22*100%</f>
        <v>#DIV/0!</v>
      </c>
      <c r="H22" s="47"/>
    </row>
    <row r="23" spans="1:8" ht="19.5" customHeight="1">
      <c r="A23" s="1469" t="s">
        <v>211</v>
      </c>
      <c r="B23" s="1401" t="s">
        <v>211</v>
      </c>
      <c r="C23" s="176" t="s">
        <v>187</v>
      </c>
      <c r="D23" s="74"/>
      <c r="E23" s="75"/>
      <c r="F23" s="189"/>
      <c r="G23" s="192"/>
      <c r="H23" s="717"/>
    </row>
    <row r="24" spans="1:8" ht="19.5" customHeight="1">
      <c r="A24" s="1470"/>
      <c r="B24" s="1402"/>
      <c r="C24" s="356" t="s">
        <v>130</v>
      </c>
      <c r="D24" s="50"/>
      <c r="E24" s="70"/>
      <c r="F24" s="190">
        <f t="shared" ref="F24:F49" si="1">E24-D24</f>
        <v>0</v>
      </c>
      <c r="G24" s="193" t="e">
        <f t="shared" ref="G24:G30" si="2">F24/D24*100%</f>
        <v>#DIV/0!</v>
      </c>
      <c r="H24" s="720"/>
    </row>
    <row r="25" spans="1:8" ht="19.5" customHeight="1">
      <c r="A25" s="1470"/>
      <c r="B25" s="1402"/>
      <c r="C25" s="356" t="s">
        <v>145</v>
      </c>
      <c r="D25" s="50"/>
      <c r="E25" s="70"/>
      <c r="F25" s="190">
        <f t="shared" si="1"/>
        <v>0</v>
      </c>
      <c r="G25" s="193" t="e">
        <f t="shared" si="2"/>
        <v>#DIV/0!</v>
      </c>
      <c r="H25" s="720"/>
    </row>
    <row r="26" spans="1:8" ht="19.5" customHeight="1">
      <c r="A26" s="1470"/>
      <c r="B26" s="1380"/>
      <c r="C26" s="356" t="s">
        <v>157</v>
      </c>
      <c r="D26" s="50"/>
      <c r="E26" s="70"/>
      <c r="F26" s="190">
        <f t="shared" si="1"/>
        <v>0</v>
      </c>
      <c r="G26" s="193" t="e">
        <f t="shared" si="2"/>
        <v>#DIV/0!</v>
      </c>
      <c r="H26" s="720"/>
    </row>
    <row r="27" spans="1:8" ht="17.5">
      <c r="A27" s="1471"/>
      <c r="B27" s="1464" t="s">
        <v>62</v>
      </c>
      <c r="C27" s="1499"/>
      <c r="D27" s="522">
        <f>SUM(D23:D26)</f>
        <v>0</v>
      </c>
      <c r="E27" s="522">
        <f>SUM(E23:E26)</f>
        <v>0</v>
      </c>
      <c r="F27" s="652">
        <f t="shared" si="1"/>
        <v>0</v>
      </c>
      <c r="G27" s="718" t="e">
        <f t="shared" si="2"/>
        <v>#DIV/0!</v>
      </c>
      <c r="H27" s="721"/>
    </row>
    <row r="28" spans="1:8" ht="20.25" customHeight="1">
      <c r="A28" s="1418" t="s">
        <v>170</v>
      </c>
      <c r="B28" s="1380" t="s">
        <v>170</v>
      </c>
      <c r="C28" s="180" t="s">
        <v>120</v>
      </c>
      <c r="D28" s="73"/>
      <c r="E28" s="73"/>
      <c r="F28" s="42">
        <f t="shared" si="1"/>
        <v>0</v>
      </c>
      <c r="G28" s="148" t="e">
        <f t="shared" si="2"/>
        <v>#DIV/0!</v>
      </c>
      <c r="H28" s="722"/>
    </row>
    <row r="29" spans="1:8" ht="20.25" customHeight="1">
      <c r="A29" s="1419"/>
      <c r="B29" s="1381"/>
      <c r="C29" s="180" t="s">
        <v>140</v>
      </c>
      <c r="D29" s="69"/>
      <c r="E29" s="42"/>
      <c r="F29" s="42">
        <f t="shared" si="1"/>
        <v>0</v>
      </c>
      <c r="G29" s="148" t="e">
        <f t="shared" si="2"/>
        <v>#DIV/0!</v>
      </c>
      <c r="H29" s="723"/>
    </row>
    <row r="30" spans="1:8" ht="17.5">
      <c r="A30" s="1420"/>
      <c r="B30" s="1475" t="s">
        <v>62</v>
      </c>
      <c r="C30" s="1475"/>
      <c r="D30" s="542">
        <f>SUM(D28:D29)</f>
        <v>0</v>
      </c>
      <c r="E30" s="614">
        <f>SUM(E28:E29)</f>
        <v>0</v>
      </c>
      <c r="F30" s="614">
        <f t="shared" si="1"/>
        <v>0</v>
      </c>
      <c r="G30" s="718" t="e">
        <f t="shared" si="2"/>
        <v>#DIV/0!</v>
      </c>
      <c r="H30" s="719"/>
    </row>
    <row r="31" spans="1:8" ht="14.25" customHeight="1">
      <c r="A31" s="1466" t="s">
        <v>192</v>
      </c>
      <c r="B31" s="1401" t="s">
        <v>192</v>
      </c>
      <c r="C31" s="176" t="s">
        <v>96</v>
      </c>
      <c r="D31" s="75"/>
      <c r="E31" s="73"/>
      <c r="F31" s="73">
        <f t="shared" si="1"/>
        <v>0</v>
      </c>
      <c r="G31" s="508"/>
      <c r="H31" s="283"/>
    </row>
    <row r="32" spans="1:8" ht="14.25" customHeight="1">
      <c r="A32" s="1467"/>
      <c r="B32" s="1380"/>
      <c r="C32" s="356" t="s">
        <v>144</v>
      </c>
      <c r="D32" s="70"/>
      <c r="E32" s="70"/>
      <c r="F32" s="70">
        <f t="shared" si="1"/>
        <v>0</v>
      </c>
      <c r="G32" s="508"/>
      <c r="H32" s="87"/>
    </row>
    <row r="33" spans="1:8" ht="17.5">
      <c r="A33" s="1468"/>
      <c r="B33" s="357"/>
      <c r="C33" s="357" t="s">
        <v>62</v>
      </c>
      <c r="D33" s="77">
        <f>SUM(D31:D32)</f>
        <v>0</v>
      </c>
      <c r="E33" s="77">
        <f>SUM(E31:E32)</f>
        <v>0</v>
      </c>
      <c r="F33" s="46">
        <f t="shared" si="1"/>
        <v>0</v>
      </c>
      <c r="G33" s="519"/>
      <c r="H33" s="85"/>
    </row>
    <row r="34" spans="1:8" ht="18.75" customHeight="1">
      <c r="A34" s="364"/>
      <c r="B34" s="1402" t="s">
        <v>57</v>
      </c>
      <c r="C34" s="355" t="s">
        <v>142</v>
      </c>
      <c r="D34" s="73"/>
      <c r="E34" s="73"/>
      <c r="F34" s="75">
        <f t="shared" si="1"/>
        <v>0</v>
      </c>
      <c r="G34" s="508" t="e">
        <f>F34/D34*100%</f>
        <v>#DIV/0!</v>
      </c>
      <c r="H34" s="283"/>
    </row>
    <row r="35" spans="1:8" ht="18.75" customHeight="1">
      <c r="A35" s="643"/>
      <c r="B35" s="1402"/>
      <c r="C35" s="648" t="s">
        <v>103</v>
      </c>
      <c r="D35" s="70"/>
      <c r="E35" s="50"/>
      <c r="F35" s="70">
        <f t="shared" si="1"/>
        <v>0</v>
      </c>
      <c r="G35" s="508" t="e">
        <f>F35/D35*100%</f>
        <v>#DIV/0!</v>
      </c>
      <c r="H35" s="283"/>
    </row>
    <row r="36" spans="1:8" ht="18.75" customHeight="1">
      <c r="A36" s="1396" t="s">
        <v>57</v>
      </c>
      <c r="B36" s="1380"/>
      <c r="C36" s="175" t="s">
        <v>218</v>
      </c>
      <c r="D36" s="70"/>
      <c r="E36" s="50"/>
      <c r="F36" s="73">
        <f t="shared" si="1"/>
        <v>0</v>
      </c>
      <c r="G36" s="508"/>
      <c r="H36" s="87"/>
    </row>
    <row r="37" spans="1:8" ht="17.5">
      <c r="A37" s="1397"/>
      <c r="B37" s="1509" t="s">
        <v>62</v>
      </c>
      <c r="C37" s="1510"/>
      <c r="D37" s="653">
        <f>SUM(D34:D36)</f>
        <v>0</v>
      </c>
      <c r="E37" s="653">
        <f>SUM(E34:E36)</f>
        <v>0</v>
      </c>
      <c r="F37" s="588">
        <f t="shared" si="1"/>
        <v>0</v>
      </c>
      <c r="G37" s="615" t="e">
        <f t="shared" ref="G37:G42" si="3">F37/D37*100%</f>
        <v>#DIV/0!</v>
      </c>
      <c r="H37" s="48"/>
    </row>
    <row r="38" spans="1:8" ht="20.25" customHeight="1">
      <c r="A38" s="1395" t="s">
        <v>77</v>
      </c>
      <c r="B38" s="1401" t="s">
        <v>77</v>
      </c>
      <c r="C38" s="178" t="s">
        <v>123</v>
      </c>
      <c r="D38" s="72">
        <f>'5-1. 강서종합사회복지관'!D37+'5-2.강서종합사회복지관(재가노인지원서비스)'!D37+'5-3.강서구종합사회복지관(강서지역아동센터)'!D37+'5-4.강서구종합사회복지관(청소년지원센터)'!D37+'5-5.강서구종합사회복지관(자원봉사센터)'!D37+'5-6.강서구종합사회복지관(발달재활서비스)'!D37+'5-7.강서구종합사회복지관(심리치유서비스)'!D37</f>
        <v>0</v>
      </c>
      <c r="E38" s="72">
        <f>'5-1. 강서종합사회복지관'!E37+'5-2.강서종합사회복지관(재가노인지원서비스)'!E37+'5-3.강서구종합사회복지관(강서지역아동센터)'!E37+'5-4.강서구종합사회복지관(청소년지원센터)'!E37+'5-5.강서구종합사회복지관(자원봉사센터)'!E37+'5-6.강서구종합사회복지관(발달재활서비스)'!E37+'5-7.강서구종합사회복지관(심리치유서비스)'!E37</f>
        <v>0</v>
      </c>
      <c r="F38" s="42">
        <f t="shared" si="1"/>
        <v>0</v>
      </c>
      <c r="G38" s="508" t="e">
        <f t="shared" si="3"/>
        <v>#DIV/0!</v>
      </c>
      <c r="H38" s="78"/>
    </row>
    <row r="39" spans="1:8" ht="20.25" customHeight="1">
      <c r="A39" s="1396"/>
      <c r="B39" s="1380"/>
      <c r="C39" s="648" t="s">
        <v>244</v>
      </c>
      <c r="D39" s="72">
        <f>'5-1. 강서종합사회복지관'!D38+'5-2.강서종합사회복지관(재가노인지원서비스)'!D38+'5-3.강서구종합사회복지관(강서지역아동센터)'!D38+'5-4.강서구종합사회복지관(청소년지원센터)'!D38+'5-5.강서구종합사회복지관(자원봉사센터)'!D38+'5-6.강서구종합사회복지관(발달재활서비스)'!D38+'5-7.강서구종합사회복지관(심리치유서비스)'!D38</f>
        <v>0</v>
      </c>
      <c r="E39" s="72">
        <f>'5-1. 강서종합사회복지관'!E38+'5-2.강서종합사회복지관(재가노인지원서비스)'!E38+'5-3.강서구종합사회복지관(강서지역아동센터)'!E38+'5-4.강서구종합사회복지관(청소년지원센터)'!E38+'5-5.강서구종합사회복지관(자원봉사센터)'!E38+'5-6.강서구종합사회복지관(발달재활서비스)'!E38+'5-7.강서구종합사회복지관(심리치유서비스)'!E38</f>
        <v>0</v>
      </c>
      <c r="F39" s="42">
        <f t="shared" si="1"/>
        <v>0</v>
      </c>
      <c r="G39" s="508" t="e">
        <f t="shared" si="3"/>
        <v>#DIV/0!</v>
      </c>
      <c r="H39" s="282"/>
    </row>
    <row r="40" spans="1:8" ht="17.5">
      <c r="A40" s="1397"/>
      <c r="B40" s="1479" t="s">
        <v>62</v>
      </c>
      <c r="C40" s="1480"/>
      <c r="D40" s="522">
        <f>SUM(D38:D39)</f>
        <v>0</v>
      </c>
      <c r="E40" s="522">
        <f>SUM(E38:E39)</f>
        <v>0</v>
      </c>
      <c r="F40" s="523">
        <f t="shared" si="1"/>
        <v>0</v>
      </c>
      <c r="G40" s="525" t="e">
        <f t="shared" si="3"/>
        <v>#DIV/0!</v>
      </c>
      <c r="H40" s="85"/>
    </row>
    <row r="41" spans="1:8" ht="21" customHeight="1">
      <c r="A41" s="1738" t="s">
        <v>86</v>
      </c>
      <c r="B41" s="1380" t="s">
        <v>86</v>
      </c>
      <c r="C41" s="641" t="s">
        <v>204</v>
      </c>
      <c r="D41" s="70">
        <f>'5-1. 강서종합사회복지관'!D40+'5-2.강서종합사회복지관(재가노인지원서비스)'!D40+'5-3.강서구종합사회복지관(강서지역아동센터)'!D40+'5-4.강서구종합사회복지관(청소년지원센터)'!D40+'5-5.강서구종합사회복지관(자원봉사센터)'!D40+'5-6.강서구종합사회복지관(발달재활서비스)'!D40+'5-7.강서구종합사회복지관(심리치유서비스)'!D40</f>
        <v>0</v>
      </c>
      <c r="E41" s="70">
        <f>'5-1. 강서종합사회복지관'!E40+'5-2.강서종합사회복지관(재가노인지원서비스)'!E40+'5-3.강서구종합사회복지관(강서지역아동센터)'!E40+'5-4.강서구종합사회복지관(청소년지원센터)'!E40+'5-5.강서구종합사회복지관(자원봉사센터)'!E40+'5-6.강서구종합사회복지관(발달재활서비스)'!E40+'5-7.강서구종합사회복지관(심리치유서비스)'!E40</f>
        <v>0</v>
      </c>
      <c r="F41" s="42">
        <f t="shared" si="1"/>
        <v>0</v>
      </c>
      <c r="G41" s="508" t="e">
        <f t="shared" si="3"/>
        <v>#DIV/0!</v>
      </c>
      <c r="H41" s="517"/>
    </row>
    <row r="42" spans="1:8" ht="21" customHeight="1">
      <c r="A42" s="1739"/>
      <c r="B42" s="1381"/>
      <c r="C42" s="642" t="s">
        <v>231</v>
      </c>
      <c r="D42" s="70">
        <f>'5-1. 강서종합사회복지관'!D41+'5-2.강서종합사회복지관(재가노인지원서비스)'!D41+'5-3.강서구종합사회복지관(강서지역아동센터)'!D41+'5-4.강서구종합사회복지관(청소년지원센터)'!D41+'5-5.강서구종합사회복지관(자원봉사센터)'!D41+'5-6.강서구종합사회복지관(발달재활서비스)'!D41+'5-7.강서구종합사회복지관(심리치유서비스)'!D41</f>
        <v>0</v>
      </c>
      <c r="E42" s="70">
        <f>'5-1. 강서종합사회복지관'!E41+'5-2.강서종합사회복지관(재가노인지원서비스)'!E41+'5-3.강서구종합사회복지관(강서지역아동센터)'!E41+'5-4.강서구종합사회복지관(청소년지원센터)'!E41+'5-5.강서구종합사회복지관(자원봉사센터)'!E41+'5-6.강서구종합사회복지관(발달재활서비스)'!E41+'5-7.강서구종합사회복지관(심리치유서비스)'!E41</f>
        <v>0</v>
      </c>
      <c r="F42" s="42">
        <f t="shared" si="1"/>
        <v>0</v>
      </c>
      <c r="G42" s="508" t="e">
        <f t="shared" si="3"/>
        <v>#DIV/0!</v>
      </c>
      <c r="H42" s="87"/>
    </row>
    <row r="43" spans="1:8" ht="21" customHeight="1">
      <c r="A43" s="1739"/>
      <c r="B43" s="1381"/>
      <c r="C43" s="356" t="s">
        <v>181</v>
      </c>
      <c r="D43" s="70">
        <f>'5-1. 강서종합사회복지관'!D42+'5-2.강서종합사회복지관(재가노인지원서비스)'!D42+'5-3.강서구종합사회복지관(강서지역아동센터)'!D42+'5-4.강서구종합사회복지관(청소년지원센터)'!D42+'5-5.강서구종합사회복지관(자원봉사센터)'!D42+'5-6.강서구종합사회복지관(발달재활서비스)'!D42+'5-7.강서구종합사회복지관(심리치유서비스)'!D42</f>
        <v>0</v>
      </c>
      <c r="E43" s="70">
        <f>'5-1. 강서종합사회복지관'!E42+'5-2.강서종합사회복지관(재가노인지원서비스)'!E42+'5-3.강서구종합사회복지관(강서지역아동센터)'!E42+'5-4.강서구종합사회복지관(청소년지원센터)'!E42+'5-5.강서구종합사회복지관(자원봉사센터)'!E42+'5-6.강서구종합사회복지관(발달재활서비스)'!E42+'5-7.강서구종합사회복지관(심리치유서비스)'!E42</f>
        <v>0</v>
      </c>
      <c r="F43" s="42">
        <f t="shared" si="1"/>
        <v>0</v>
      </c>
      <c r="G43" s="508"/>
      <c r="H43" s="87"/>
    </row>
    <row r="44" spans="1:8" ht="21" customHeight="1">
      <c r="A44" s="1739"/>
      <c r="B44" s="1381"/>
      <c r="C44" s="356" t="s">
        <v>207</v>
      </c>
      <c r="D44" s="70">
        <f>'5-1. 강서종합사회복지관'!D43+'5-2.강서종합사회복지관(재가노인지원서비스)'!D43+'5-3.강서구종합사회복지관(강서지역아동센터)'!D43+'5-4.강서구종합사회복지관(청소년지원센터)'!D43+'5-5.강서구종합사회복지관(자원봉사센터)'!D43+'5-6.강서구종합사회복지관(발달재활서비스)'!D43+'5-7.강서구종합사회복지관(심리치유서비스)'!D43</f>
        <v>0</v>
      </c>
      <c r="E44" s="70">
        <f>'5-1. 강서종합사회복지관'!E43+'5-2.강서종합사회복지관(재가노인지원서비스)'!E43+'5-3.강서구종합사회복지관(강서지역아동센터)'!E43+'5-4.강서구종합사회복지관(청소년지원센터)'!E43+'5-5.강서구종합사회복지관(자원봉사센터)'!E43+'5-6.강서구종합사회복지관(발달재활서비스)'!E43+'5-7.강서구종합사회복지관(심리치유서비스)'!E43</f>
        <v>0</v>
      </c>
      <c r="F44" s="42">
        <f t="shared" si="1"/>
        <v>0</v>
      </c>
      <c r="G44" s="508" t="e">
        <f>F44/D44*100%</f>
        <v>#DIV/0!</v>
      </c>
      <c r="H44" s="87"/>
    </row>
    <row r="45" spans="1:8" ht="17.5">
      <c r="A45" s="1751"/>
      <c r="B45" s="1494" t="s">
        <v>62</v>
      </c>
      <c r="C45" s="1494"/>
      <c r="D45" s="654">
        <f>SUM(D41:D44)</f>
        <v>0</v>
      </c>
      <c r="E45" s="654">
        <f>SUM(E41:E44)</f>
        <v>0</v>
      </c>
      <c r="F45" s="655">
        <f t="shared" si="1"/>
        <v>0</v>
      </c>
      <c r="G45" s="656" t="e">
        <f>F45/D45*100%</f>
        <v>#DIV/0!</v>
      </c>
      <c r="H45" s="87"/>
    </row>
    <row r="46" spans="1:8" ht="27" customHeight="1">
      <c r="A46" s="1419" t="s">
        <v>119</v>
      </c>
      <c r="B46" s="1381" t="s">
        <v>25</v>
      </c>
      <c r="C46" s="356" t="s">
        <v>183</v>
      </c>
      <c r="D46" s="70"/>
      <c r="E46" s="50"/>
      <c r="F46" s="42">
        <f t="shared" si="1"/>
        <v>0</v>
      </c>
      <c r="G46" s="508"/>
      <c r="H46" s="283"/>
    </row>
    <row r="47" spans="1:8" ht="30.75" customHeight="1">
      <c r="A47" s="1419"/>
      <c r="B47" s="1381"/>
      <c r="C47" s="356" t="s">
        <v>99</v>
      </c>
      <c r="D47" s="70"/>
      <c r="E47" s="50"/>
      <c r="F47" s="42">
        <f t="shared" si="1"/>
        <v>0</v>
      </c>
      <c r="G47" s="508"/>
      <c r="H47" s="87"/>
    </row>
    <row r="48" spans="1:8" ht="17.5">
      <c r="A48" s="1734"/>
      <c r="B48" s="1494" t="s">
        <v>62</v>
      </c>
      <c r="C48" s="1494"/>
      <c r="D48" s="149">
        <f>SUM(D46:D47)</f>
        <v>0</v>
      </c>
      <c r="E48" s="149">
        <f>SUM(E46:E47)</f>
        <v>0</v>
      </c>
      <c r="F48" s="151">
        <f t="shared" si="1"/>
        <v>0</v>
      </c>
      <c r="G48" s="508"/>
      <c r="H48" s="153"/>
    </row>
    <row r="49" spans="1:8">
      <c r="A49" s="1495" t="s">
        <v>60</v>
      </c>
      <c r="B49" s="1496"/>
      <c r="C49" s="1497"/>
      <c r="D49" s="331">
        <f>SUM(D22,D27,D30,D37,D40,D45,D48)</f>
        <v>0</v>
      </c>
      <c r="E49" s="331">
        <f>SUM(E22,E27,E30,E37,E40,E45,E48)</f>
        <v>0</v>
      </c>
      <c r="F49" s="331">
        <f t="shared" si="1"/>
        <v>0</v>
      </c>
      <c r="G49" s="526" t="e">
        <f>F49/D49*100%</f>
        <v>#DIV/0!</v>
      </c>
      <c r="H49" s="82"/>
    </row>
    <row r="50" spans="1:8">
      <c r="A50" s="1735" t="s">
        <v>0</v>
      </c>
      <c r="B50" s="1481"/>
      <c r="C50" s="1481"/>
      <c r="D50" s="1481"/>
      <c r="E50" s="1481"/>
      <c r="F50" s="1481"/>
      <c r="G50" s="1481"/>
      <c r="H50" s="1736"/>
    </row>
    <row r="51" spans="1:8" ht="17.5" customHeight="1">
      <c r="A51" s="1407" t="s">
        <v>75</v>
      </c>
      <c r="B51" s="1408"/>
      <c r="C51" s="1408"/>
      <c r="D51" s="1367" t="s">
        <v>9</v>
      </c>
      <c r="E51" s="1367" t="s">
        <v>28</v>
      </c>
      <c r="F51" s="1367" t="s">
        <v>236</v>
      </c>
      <c r="G51" s="1369" t="s">
        <v>163</v>
      </c>
      <c r="H51" s="1371" t="s">
        <v>147</v>
      </c>
    </row>
    <row r="52" spans="1:8" ht="18" customHeight="1">
      <c r="A52" s="88" t="s">
        <v>71</v>
      </c>
      <c r="B52" s="154" t="s">
        <v>61</v>
      </c>
      <c r="C52" s="154" t="s">
        <v>73</v>
      </c>
      <c r="D52" s="1368"/>
      <c r="E52" s="1368"/>
      <c r="F52" s="1368"/>
      <c r="G52" s="1370"/>
      <c r="H52" s="1372"/>
    </row>
    <row r="53" spans="1:8">
      <c r="A53" s="370" t="s">
        <v>78</v>
      </c>
      <c r="B53" s="1416" t="s">
        <v>65</v>
      </c>
      <c r="C53" s="539" t="s">
        <v>67</v>
      </c>
      <c r="D53" s="49">
        <f>'5-1. 강서종합사회복지관'!D52+'5-2.강서종합사회복지관(재가노인지원서비스)'!D52+'5-3.강서구종합사회복지관(강서지역아동센터)'!D52+'5-4.강서구종합사회복지관(청소년지원센터)'!D52+'5-5.강서구종합사회복지관(자원봉사센터)'!D52+'5-6.강서구종합사회복지관(발달재활서비스)'!D52+'5-7.강서구종합사회복지관(심리치유서비스)'!D52</f>
        <v>0</v>
      </c>
      <c r="E53" s="49">
        <f>'5-1. 강서종합사회복지관'!E52+'5-2.강서종합사회복지관(재가노인지원서비스)'!E52+'5-3.강서구종합사회복지관(강서지역아동센터)'!E52+'5-4.강서구종합사회복지관(청소년지원센터)'!E52+'5-5.강서구종합사회복지관(자원봉사센터)'!E52+'5-6.강서구종합사회복지관(발달재활서비스)'!E52+'5-7.강서구종합사회복지관(심리치유서비스)'!E52</f>
        <v>0</v>
      </c>
      <c r="F53" s="184">
        <f>E53-D53</f>
        <v>0</v>
      </c>
      <c r="G53" s="436" t="e">
        <f>F53/D53*100%</f>
        <v>#DIV/0!</v>
      </c>
      <c r="H53" s="666"/>
    </row>
    <row r="54" spans="1:8">
      <c r="A54" s="366"/>
      <c r="B54" s="1381"/>
      <c r="C54" s="179" t="s">
        <v>88</v>
      </c>
      <c r="D54" s="41">
        <f>'5-1. 강서종합사회복지관'!D53+'5-2.강서종합사회복지관(재가노인지원서비스)'!D53+'5-3.강서구종합사회복지관(강서지역아동센터)'!D53+'5-4.강서구종합사회복지관(청소년지원센터)'!D53+'5-5.강서구종합사회복지관(자원봉사센터)'!D53+'5-6.강서구종합사회복지관(발달재활서비스)'!D53+'5-7.강서구종합사회복지관(심리치유서비스)'!D53</f>
        <v>0</v>
      </c>
      <c r="E54" s="41">
        <f>'5-1. 강서종합사회복지관'!E53+'5-2.강서종합사회복지관(재가노인지원서비스)'!E53+'5-3.강서구종합사회복지관(강서지역아동센터)'!E53+'5-4.강서구종합사회복지관(청소년지원센터)'!E53+'5-5.강서구종합사회복지관(자원봉사센터)'!E53+'5-6.강서구종합사회복지관(발달재활서비스)'!E53+'5-7.강서구종합사회복지관(심리치유서비스)'!E53</f>
        <v>0</v>
      </c>
      <c r="F54" s="42">
        <f>E54-D54</f>
        <v>0</v>
      </c>
      <c r="G54" s="148" t="e">
        <f>F54/D54*100%</f>
        <v>#DIV/0!</v>
      </c>
      <c r="H54" s="666"/>
    </row>
    <row r="55" spans="1:8">
      <c r="A55" s="366"/>
      <c r="B55" s="1381"/>
      <c r="C55" s="179" t="s">
        <v>221</v>
      </c>
      <c r="D55" s="41"/>
      <c r="E55" s="41"/>
      <c r="F55" s="42"/>
      <c r="G55" s="148"/>
      <c r="H55" s="666"/>
    </row>
    <row r="56" spans="1:8" ht="15" customHeight="1">
      <c r="A56" s="366"/>
      <c r="B56" s="1381"/>
      <c r="C56" s="179" t="s">
        <v>248</v>
      </c>
      <c r="D56" s="41">
        <f>'5-1. 강서종합사회복지관'!D55+'5-2.강서종합사회복지관(재가노인지원서비스)'!D55+'5-3.강서구종합사회복지관(강서지역아동센터)'!D55+'5-4.강서구종합사회복지관(청소년지원센터)'!D55+'5-5.강서구종합사회복지관(자원봉사센터)'!D55+'5-6.강서구종합사회복지관(발달재활서비스)'!D55+'5-7.강서구종합사회복지관(심리치유서비스)'!D55</f>
        <v>0</v>
      </c>
      <c r="E56" s="41">
        <f>'5-1. 강서종합사회복지관'!E55+'5-2.강서종합사회복지관(재가노인지원서비스)'!E55+'5-3.강서구종합사회복지관(강서지역아동센터)'!E55+'5-4.강서구종합사회복지관(청소년지원센터)'!E55+'5-5.강서구종합사회복지관(자원봉사센터)'!E55+'5-6.강서구종합사회복지관(발달재활서비스)'!E55+'5-7.강서구종합사회복지관(심리치유서비스)'!E55</f>
        <v>0</v>
      </c>
      <c r="F56" s="42">
        <f t="shared" ref="F56:F73" si="4">E56-D56</f>
        <v>0</v>
      </c>
      <c r="G56" s="148" t="e">
        <f t="shared" ref="G56:G73" si="5">F56/D56*100%</f>
        <v>#DIV/0!</v>
      </c>
      <c r="H56" s="666"/>
    </row>
    <row r="57" spans="1:8" ht="15" customHeight="1">
      <c r="A57" s="366"/>
      <c r="B57" s="1381"/>
      <c r="C57" s="179" t="s">
        <v>178</v>
      </c>
      <c r="D57" s="41">
        <f>'5-1. 강서종합사회복지관'!D56+'5-2.강서종합사회복지관(재가노인지원서비스)'!D56+'5-3.강서구종합사회복지관(강서지역아동센터)'!D56+'5-4.강서구종합사회복지관(청소년지원센터)'!D56+'5-5.강서구종합사회복지관(자원봉사센터)'!D56+'5-6.강서구종합사회복지관(발달재활서비스)'!D56+'5-7.강서구종합사회복지관(심리치유서비스)'!D56</f>
        <v>0</v>
      </c>
      <c r="E57" s="41">
        <f>'5-1. 강서종합사회복지관'!E56+'5-2.강서종합사회복지관(재가노인지원서비스)'!E56+'5-3.강서구종합사회복지관(강서지역아동센터)'!E56+'5-4.강서구종합사회복지관(청소년지원센터)'!E56+'5-5.강서구종합사회복지관(자원봉사센터)'!E56+'5-6.강서구종합사회복지관(발달재활서비스)'!E56+'5-7.강서구종합사회복지관(심리치유서비스)'!E56</f>
        <v>0</v>
      </c>
      <c r="F57" s="42">
        <f t="shared" si="4"/>
        <v>0</v>
      </c>
      <c r="G57" s="148" t="e">
        <f t="shared" si="5"/>
        <v>#DIV/0!</v>
      </c>
      <c r="H57" s="666"/>
    </row>
    <row r="58" spans="1:8" ht="15" customHeight="1">
      <c r="A58" s="366"/>
      <c r="B58" s="1381"/>
      <c r="C58" s="179" t="s">
        <v>127</v>
      </c>
      <c r="D58" s="41">
        <f>'5-1. 강서종합사회복지관'!D57+'5-2.강서종합사회복지관(재가노인지원서비스)'!D57+'5-3.강서구종합사회복지관(강서지역아동센터)'!D57+'5-4.강서구종합사회복지관(청소년지원센터)'!D57+'5-5.강서구종합사회복지관(자원봉사센터)'!D57+'5-6.강서구종합사회복지관(발달재활서비스)'!D57+'5-7.강서구종합사회복지관(심리치유서비스)'!D57</f>
        <v>0</v>
      </c>
      <c r="E58" s="41">
        <f>'5-1. 강서종합사회복지관'!E57+'5-2.강서종합사회복지관(재가노인지원서비스)'!E57+'5-3.강서구종합사회복지관(강서지역아동센터)'!E57+'5-4.강서구종합사회복지관(청소년지원센터)'!E57+'5-5.강서구종합사회복지관(자원봉사센터)'!E57+'5-6.강서구종합사회복지관(발달재활서비스)'!E57+'5-7.강서구종합사회복지관(심리치유서비스)'!E57</f>
        <v>0</v>
      </c>
      <c r="F58" s="42">
        <f t="shared" si="4"/>
        <v>0</v>
      </c>
      <c r="G58" s="148" t="e">
        <f t="shared" si="5"/>
        <v>#DIV/0!</v>
      </c>
      <c r="H58" s="666"/>
    </row>
    <row r="59" spans="1:8">
      <c r="A59" s="366"/>
      <c r="B59" s="1417"/>
      <c r="C59" s="541" t="s">
        <v>93</v>
      </c>
      <c r="D59" s="542">
        <f>SUM(D53:D58)</f>
        <v>0</v>
      </c>
      <c r="E59" s="542">
        <f>SUM(E53:E58)</f>
        <v>0</v>
      </c>
      <c r="F59" s="523">
        <f t="shared" si="4"/>
        <v>0</v>
      </c>
      <c r="G59" s="543" t="e">
        <f t="shared" si="5"/>
        <v>#DIV/0!</v>
      </c>
      <c r="H59" s="724"/>
    </row>
    <row r="60" spans="1:8" ht="17.25" customHeight="1">
      <c r="A60" s="366"/>
      <c r="B60" s="1416" t="s">
        <v>124</v>
      </c>
      <c r="C60" s="178" t="s">
        <v>135</v>
      </c>
      <c r="D60" s="544">
        <f>'5-1. 강서종합사회복지관'!D59+'5-2.강서종합사회복지관(재가노인지원서비스)'!D59+'5-3.강서구종합사회복지관(강서지역아동센터)'!D59+'5-4.강서구종합사회복지관(청소년지원센터)'!D59+'5-5.강서구종합사회복지관(자원봉사센터)'!D59+'5-6.강서구종합사회복지관(발달재활서비스)'!D59+'5-7.강서구종합사회복지관(심리치유서비스)'!D59</f>
        <v>0</v>
      </c>
      <c r="E60" s="544">
        <f>'5-1. 강서종합사회복지관'!E59+'5-2.강서종합사회복지관(재가노인지원서비스)'!E59+'5-3.강서구종합사회복지관(강서지역아동센터)'!E59+'5-4.강서구종합사회복지관(청소년지원센터)'!E59+'5-5.강서구종합사회복지관(자원봉사센터)'!E59+'5-6.강서구종합사회복지관(발달재활서비스)'!E59+'5-7.강서구종합사회복지관(심리치유서비스)'!E59</f>
        <v>0</v>
      </c>
      <c r="F60" s="184">
        <f t="shared" si="4"/>
        <v>0</v>
      </c>
      <c r="G60" s="436" t="e">
        <f t="shared" si="5"/>
        <v>#DIV/0!</v>
      </c>
      <c r="H60" s="547"/>
    </row>
    <row r="61" spans="1:8" ht="17.25" customHeight="1">
      <c r="A61" s="366"/>
      <c r="B61" s="1381"/>
      <c r="C61" s="265" t="s">
        <v>184</v>
      </c>
      <c r="D61" s="81">
        <f>'5-1. 강서종합사회복지관'!D60+'5-2.강서종합사회복지관(재가노인지원서비스)'!D60+'5-3.강서구종합사회복지관(강서지역아동센터)'!D60+'5-4.강서구종합사회복지관(청소년지원센터)'!D60+'5-5.강서구종합사회복지관(자원봉사센터)'!D60+'5-6.강서구종합사회복지관(발달재활서비스)'!D60+'5-7.강서구종합사회복지관(심리치유서비스)'!D60</f>
        <v>0</v>
      </c>
      <c r="E61" s="81">
        <f>'5-1. 강서종합사회복지관'!E60+'5-2.강서종합사회복지관(재가노인지원서비스)'!E60+'5-3.강서구종합사회복지관(강서지역아동센터)'!E60+'5-4.강서구종합사회복지관(청소년지원센터)'!E60+'5-5.강서구종합사회복지관(자원봉사센터)'!E60+'5-6.강서구종합사회복지관(발달재활서비스)'!E60+'5-7.강서구종합사회복지관(심리치유서비스)'!E60</f>
        <v>0</v>
      </c>
      <c r="F61" s="42">
        <f t="shared" si="4"/>
        <v>0</v>
      </c>
      <c r="G61" s="148" t="e">
        <f t="shared" si="5"/>
        <v>#DIV/0!</v>
      </c>
      <c r="H61" s="43"/>
    </row>
    <row r="62" spans="1:8">
      <c r="A62" s="366"/>
      <c r="B62" s="1381"/>
      <c r="C62" s="179" t="s">
        <v>84</v>
      </c>
      <c r="D62" s="81">
        <f>'5-1. 강서종합사회복지관'!D61+'5-2.강서종합사회복지관(재가노인지원서비스)'!D61+'5-3.강서구종합사회복지관(강서지역아동센터)'!D61+'5-4.강서구종합사회복지관(청소년지원센터)'!D61+'5-5.강서구종합사회복지관(자원봉사센터)'!D61+'5-6.강서구종합사회복지관(발달재활서비스)'!D61+'5-7.강서구종합사회복지관(심리치유서비스)'!D61</f>
        <v>0</v>
      </c>
      <c r="E62" s="81">
        <f>'5-1. 강서종합사회복지관'!E61+'5-2.강서종합사회복지관(재가노인지원서비스)'!E61+'5-3.강서구종합사회복지관(강서지역아동센터)'!E61+'5-4.강서구종합사회복지관(청소년지원센터)'!E61+'5-5.강서구종합사회복지관(자원봉사센터)'!E61+'5-6.강서구종합사회복지관(발달재활서비스)'!E61+'5-7.강서구종합사회복지관(심리치유서비스)'!E61</f>
        <v>0</v>
      </c>
      <c r="F62" s="42">
        <f t="shared" si="4"/>
        <v>0</v>
      </c>
      <c r="G62" s="148" t="e">
        <f t="shared" si="5"/>
        <v>#DIV/0!</v>
      </c>
      <c r="H62" s="43"/>
    </row>
    <row r="63" spans="1:8">
      <c r="A63" s="366"/>
      <c r="B63" s="1417"/>
      <c r="C63" s="541" t="s">
        <v>93</v>
      </c>
      <c r="D63" s="542">
        <f>SUM(D60:D62)</f>
        <v>0</v>
      </c>
      <c r="E63" s="542">
        <f>SUM(E60:E62)</f>
        <v>0</v>
      </c>
      <c r="F63" s="523">
        <f t="shared" si="4"/>
        <v>0</v>
      </c>
      <c r="G63" s="543" t="e">
        <f t="shared" si="5"/>
        <v>#DIV/0!</v>
      </c>
      <c r="H63" s="47"/>
    </row>
    <row r="64" spans="1:8" ht="21" customHeight="1">
      <c r="A64" s="366"/>
      <c r="B64" s="1380" t="s">
        <v>87</v>
      </c>
      <c r="C64" s="265" t="s">
        <v>89</v>
      </c>
      <c r="D64" s="42">
        <f>'5-1. 강서종합사회복지관'!D63+'5-2.강서종합사회복지관(재가노인지원서비스)'!D63+'5-3.강서구종합사회복지관(강서지역아동센터)'!D63+'5-4.강서구종합사회복지관(청소년지원센터)'!D63+'5-5.강서구종합사회복지관(자원봉사센터)'!D63+'5-6.강서구종합사회복지관(발달재활서비스)'!D63+'5-7.강서구종합사회복지관(심리치유서비스)'!D63</f>
        <v>0</v>
      </c>
      <c r="E64" s="42">
        <f>'5-1. 강서종합사회복지관'!E63+'5-2.강서종합사회복지관(재가노인지원서비스)'!E63+'5-3.강서구종합사회복지관(강서지역아동센터)'!E63+'5-4.강서구종합사회복지관(청소년지원센터)'!E63+'5-5.강서구종합사회복지관(자원봉사센터)'!E63+'5-6.강서구종합사회복지관(발달재활서비스)'!E63+'5-7.강서구종합사회복지관(심리치유서비스)'!E63</f>
        <v>0</v>
      </c>
      <c r="F64" s="42">
        <f t="shared" si="4"/>
        <v>0</v>
      </c>
      <c r="G64" s="148" t="e">
        <f t="shared" si="5"/>
        <v>#DIV/0!</v>
      </c>
      <c r="H64" s="43"/>
    </row>
    <row r="65" spans="1:8" ht="21" customHeight="1">
      <c r="A65" s="366"/>
      <c r="B65" s="1381"/>
      <c r="C65" s="179" t="s">
        <v>237</v>
      </c>
      <c r="D65" s="42">
        <f>'5-1. 강서종합사회복지관'!D64+'5-2.강서종합사회복지관(재가노인지원서비스)'!D64+'5-3.강서구종합사회복지관(강서지역아동센터)'!D64+'5-4.강서구종합사회복지관(청소년지원센터)'!D64+'5-5.강서구종합사회복지관(자원봉사센터)'!D64+'5-6.강서구종합사회복지관(발달재활서비스)'!D64+'5-7.강서구종합사회복지관(심리치유서비스)'!D64</f>
        <v>0</v>
      </c>
      <c r="E65" s="42">
        <f>'5-1. 강서종합사회복지관'!E64+'5-2.강서종합사회복지관(재가노인지원서비스)'!E64+'5-3.강서구종합사회복지관(강서지역아동센터)'!E64+'5-4.강서구종합사회복지관(청소년지원센터)'!E64+'5-5.강서구종합사회복지관(자원봉사센터)'!E64+'5-6.강서구종합사회복지관(발달재활서비스)'!E64+'5-7.강서구종합사회복지관(심리치유서비스)'!E64</f>
        <v>0</v>
      </c>
      <c r="F65" s="42">
        <f t="shared" si="4"/>
        <v>0</v>
      </c>
      <c r="G65" s="148" t="e">
        <f t="shared" si="5"/>
        <v>#DIV/0!</v>
      </c>
      <c r="H65" s="43"/>
    </row>
    <row r="66" spans="1:8" ht="21" customHeight="1">
      <c r="A66" s="366"/>
      <c r="B66" s="1381"/>
      <c r="C66" s="179" t="s">
        <v>129</v>
      </c>
      <c r="D66" s="42">
        <f>'5-1. 강서종합사회복지관'!D65+'5-2.강서종합사회복지관(재가노인지원서비스)'!D65+'5-3.강서구종합사회복지관(강서지역아동센터)'!D65+'5-4.강서구종합사회복지관(청소년지원센터)'!D65+'5-5.강서구종합사회복지관(자원봉사센터)'!D65+'5-6.강서구종합사회복지관(발달재활서비스)'!D65+'5-7.강서구종합사회복지관(심리치유서비스)'!D65</f>
        <v>0</v>
      </c>
      <c r="E66" s="42">
        <f>'5-1. 강서종합사회복지관'!E65+'5-2.강서종합사회복지관(재가노인지원서비스)'!E65+'5-3.강서구종합사회복지관(강서지역아동센터)'!E65+'5-4.강서구종합사회복지관(청소년지원센터)'!E65+'5-5.강서구종합사회복지관(자원봉사센터)'!E65+'5-6.강서구종합사회복지관(발달재활서비스)'!E65+'5-7.강서구종합사회복지관(심리치유서비스)'!E65</f>
        <v>0</v>
      </c>
      <c r="F66" s="42">
        <f t="shared" si="4"/>
        <v>0</v>
      </c>
      <c r="G66" s="148" t="e">
        <f t="shared" si="5"/>
        <v>#DIV/0!</v>
      </c>
      <c r="H66" s="43"/>
    </row>
    <row r="67" spans="1:8" ht="21" customHeight="1">
      <c r="A67" s="366"/>
      <c r="B67" s="1381"/>
      <c r="C67" s="179" t="s">
        <v>141</v>
      </c>
      <c r="D67" s="42">
        <f>'5-1. 강서종합사회복지관'!D66+'5-2.강서종합사회복지관(재가노인지원서비스)'!D66+'5-3.강서구종합사회복지관(강서지역아동센터)'!D66+'5-4.강서구종합사회복지관(청소년지원센터)'!D66+'5-5.강서구종합사회복지관(자원봉사센터)'!D66+'5-6.강서구종합사회복지관(발달재활서비스)'!D66+'5-7.강서구종합사회복지관(심리치유서비스)'!D66</f>
        <v>0</v>
      </c>
      <c r="E67" s="42">
        <f>'5-1. 강서종합사회복지관'!E66+'5-2.강서종합사회복지관(재가노인지원서비스)'!E66+'5-3.강서구종합사회복지관(강서지역아동센터)'!E66+'5-4.강서구종합사회복지관(청소년지원센터)'!E66+'5-5.강서구종합사회복지관(자원봉사센터)'!E66+'5-6.강서구종합사회복지관(발달재활서비스)'!E66+'5-7.강서구종합사회복지관(심리치유서비스)'!E66</f>
        <v>0</v>
      </c>
      <c r="F67" s="42">
        <f t="shared" si="4"/>
        <v>0</v>
      </c>
      <c r="G67" s="148" t="e">
        <f t="shared" si="5"/>
        <v>#DIV/0!</v>
      </c>
      <c r="H67" s="43"/>
    </row>
    <row r="68" spans="1:8" ht="21" customHeight="1">
      <c r="A68" s="371"/>
      <c r="B68" s="1381"/>
      <c r="C68" s="179" t="s">
        <v>70</v>
      </c>
      <c r="D68" s="42">
        <f>'5-1. 강서종합사회복지관'!D67+'5-2.강서종합사회복지관(재가노인지원서비스)'!D67+'5-3.강서구종합사회복지관(강서지역아동센터)'!D67+'5-4.강서구종합사회복지관(청소년지원센터)'!D67+'5-5.강서구종합사회복지관(자원봉사센터)'!D67+'5-6.강서구종합사회복지관(발달재활서비스)'!D67+'5-7.강서구종합사회복지관(심리치유서비스)'!D67</f>
        <v>0</v>
      </c>
      <c r="E68" s="42">
        <f>'5-1. 강서종합사회복지관'!E67+'5-2.강서종합사회복지관(재가노인지원서비스)'!E67+'5-3.강서구종합사회복지관(강서지역아동센터)'!E67+'5-4.강서구종합사회복지관(청소년지원센터)'!E67+'5-5.강서구종합사회복지관(자원봉사센터)'!E67+'5-6.강서구종합사회복지관(발달재활서비스)'!E67+'5-7.강서구종합사회복지관(심리치유서비스)'!E67</f>
        <v>0</v>
      </c>
      <c r="F68" s="151">
        <f t="shared" si="4"/>
        <v>0</v>
      </c>
      <c r="G68" s="148" t="e">
        <f t="shared" si="5"/>
        <v>#DIV/0!</v>
      </c>
      <c r="H68" s="80"/>
    </row>
    <row r="69" spans="1:8" ht="21" customHeight="1">
      <c r="A69" s="371"/>
      <c r="B69" s="1381"/>
      <c r="C69" s="175" t="s">
        <v>85</v>
      </c>
      <c r="D69" s="42">
        <f>'5-1. 강서종합사회복지관'!D68+'5-2.강서종합사회복지관(재가노인지원서비스)'!D68+'5-3.강서구종합사회복지관(강서지역아동센터)'!D68+'5-4.강서구종합사회복지관(청소년지원센터)'!D68+'5-5.강서구종합사회복지관(자원봉사센터)'!D68+'5-6.강서구종합사회복지관(발달재활서비스)'!D68+'5-7.강서구종합사회복지관(심리치유서비스)'!D68</f>
        <v>0</v>
      </c>
      <c r="E69" s="42">
        <f>'5-1. 강서종합사회복지관'!E68+'5-2.강서종합사회복지관(재가노인지원서비스)'!E68+'5-3.강서구종합사회복지관(강서지역아동센터)'!E68+'5-4.강서구종합사회복지관(청소년지원센터)'!E68+'5-5.강서구종합사회복지관(자원봉사센터)'!E68+'5-6.강서구종합사회복지관(발달재활서비스)'!E68+'5-7.강서구종합사회복지관(심리치유서비스)'!E68</f>
        <v>0</v>
      </c>
      <c r="F69" s="70">
        <f t="shared" si="4"/>
        <v>0</v>
      </c>
      <c r="G69" s="148" t="e">
        <f t="shared" si="5"/>
        <v>#DIV/0!</v>
      </c>
      <c r="H69" s="87"/>
    </row>
    <row r="70" spans="1:8" ht="21" customHeight="1">
      <c r="A70" s="371"/>
      <c r="B70" s="1381"/>
      <c r="C70" s="175" t="s">
        <v>132</v>
      </c>
      <c r="D70" s="42">
        <f>'5-1. 강서종합사회복지관'!D69+'5-2.강서종합사회복지관(재가노인지원서비스)'!D69+'5-3.강서구종합사회복지관(강서지역아동센터)'!D69+'5-4.강서구종합사회복지관(청소년지원센터)'!D69+'5-5.강서구종합사회복지관(자원봉사센터)'!D69+'5-6.강서구종합사회복지관(발달재활서비스)'!D69+'5-7.강서구종합사회복지관(심리치유서비스)'!D69</f>
        <v>0</v>
      </c>
      <c r="E70" s="42">
        <f>'5-1. 강서종합사회복지관'!E69+'5-2.강서종합사회복지관(재가노인지원서비스)'!E69+'5-3.강서구종합사회복지관(강서지역아동센터)'!E69+'5-4.강서구종합사회복지관(청소년지원센터)'!E69+'5-5.강서구종합사회복지관(자원봉사센터)'!E69+'5-6.강서구종합사회복지관(발달재활서비스)'!E69+'5-7.강서구종합사회복지관(심리치유서비스)'!E69</f>
        <v>0</v>
      </c>
      <c r="F70" s="70">
        <f t="shared" si="4"/>
        <v>0</v>
      </c>
      <c r="G70" s="148" t="e">
        <f t="shared" si="5"/>
        <v>#DIV/0!</v>
      </c>
      <c r="H70" s="87"/>
    </row>
    <row r="71" spans="1:8">
      <c r="A71" s="371"/>
      <c r="B71" s="1381"/>
      <c r="C71" s="285" t="s">
        <v>93</v>
      </c>
      <c r="D71" s="330">
        <f>SUM(D64:D70)</f>
        <v>0</v>
      </c>
      <c r="E71" s="330">
        <f>SUM(E64:E70)</f>
        <v>0</v>
      </c>
      <c r="F71" s="42">
        <f t="shared" si="4"/>
        <v>0</v>
      </c>
      <c r="G71" s="148" t="e">
        <f t="shared" si="5"/>
        <v>#DIV/0!</v>
      </c>
      <c r="H71" s="43"/>
    </row>
    <row r="72" spans="1:8">
      <c r="A72" s="372" t="s">
        <v>80</v>
      </c>
      <c r="B72" s="1717" t="s">
        <v>62</v>
      </c>
      <c r="C72" s="1718"/>
      <c r="D72" s="579">
        <f>SUM(D59,D63,D71)</f>
        <v>0</v>
      </c>
      <c r="E72" s="579">
        <f>SUM(E59,E63,E71)</f>
        <v>0</v>
      </c>
      <c r="F72" s="523">
        <f t="shared" si="4"/>
        <v>0</v>
      </c>
      <c r="G72" s="543" t="e">
        <f t="shared" si="5"/>
        <v>#DIV/0!</v>
      </c>
      <c r="H72" s="47"/>
    </row>
    <row r="73" spans="1:8" ht="20.25" customHeight="1">
      <c r="A73" s="1418" t="s">
        <v>228</v>
      </c>
      <c r="B73" s="1380" t="s">
        <v>92</v>
      </c>
      <c r="C73" s="180" t="s">
        <v>208</v>
      </c>
      <c r="D73" s="570">
        <f>'5-1. 강서종합사회복지관'!D72+'5-2.강서종합사회복지관(재가노인지원서비스)'!D72+'5-3.강서구종합사회복지관(강서지역아동센터)'!D72+'5-4.강서구종합사회복지관(청소년지원센터)'!D72+'5-5.강서구종합사회복지관(자원봉사센터)'!D72+'5-6.강서구종합사회복지관(발달재활서비스)'!D72+'5-7.강서구종합사회복지관(심리치유서비스)'!D72</f>
        <v>0</v>
      </c>
      <c r="E73" s="570">
        <f>'5-1. 강서종합사회복지관'!E72+'5-2.강서종합사회복지관(재가노인지원서비스)'!E72+'5-3.강서구종합사회복지관(강서지역아동센터)'!E72+'5-4.강서구종합사회복지관(청소년지원센터)'!E72+'5-5.강서구종합사회복지관(자원봉사센터)'!E72+'5-6.강서구종합사회복지관(발달재활서비스)'!E72+'5-7.강서구종합사회복지관(심리치유서비스)'!E72</f>
        <v>0</v>
      </c>
      <c r="F73" s="440">
        <f t="shared" si="4"/>
        <v>0</v>
      </c>
      <c r="G73" s="148" t="e">
        <f t="shared" si="5"/>
        <v>#DIV/0!</v>
      </c>
      <c r="H73" s="666"/>
    </row>
    <row r="74" spans="1:8" ht="20.25" customHeight="1">
      <c r="A74" s="1418"/>
      <c r="B74" s="1380"/>
      <c r="C74" s="493" t="s">
        <v>92</v>
      </c>
      <c r="D74" s="570"/>
      <c r="E74" s="570"/>
      <c r="F74" s="42"/>
      <c r="G74" s="148"/>
      <c r="H74" s="43"/>
    </row>
    <row r="75" spans="1:8" ht="20.25" customHeight="1">
      <c r="A75" s="1419"/>
      <c r="B75" s="1381"/>
      <c r="C75" s="175" t="s">
        <v>246</v>
      </c>
      <c r="D75" s="570">
        <f>'5-1. 강서종합사회복지관'!D74+'5-2.강서종합사회복지관(재가노인지원서비스)'!D74+'5-3.강서구종합사회복지관(강서지역아동센터)'!D74+'5-4.강서구종합사회복지관(청소년지원센터)'!D74+'5-5.강서구종합사회복지관(자원봉사센터)'!D74+'5-6.강서구종합사회복지관(발달재활서비스)'!D74+'5-7.강서구종합사회복지관(심리치유서비스)'!D74</f>
        <v>0</v>
      </c>
      <c r="E75" s="570">
        <f>'5-1. 강서종합사회복지관'!E74+'5-2.강서종합사회복지관(재가노인지원서비스)'!E74+'5-3.강서구종합사회복지관(강서지역아동센터)'!E74+'5-4.강서구종합사회복지관(청소년지원센터)'!E74+'5-5.강서구종합사회복지관(자원봉사센터)'!E74+'5-6.강서구종합사회복지관(발달재활서비스)'!E74+'5-7.강서구종합사회복지관(심리치유서비스)'!E74</f>
        <v>0</v>
      </c>
      <c r="F75" s="42">
        <f>E75-D75</f>
        <v>0</v>
      </c>
      <c r="G75" s="148" t="e">
        <f>F75/D75*100%</f>
        <v>#DIV/0!</v>
      </c>
      <c r="H75" s="43"/>
    </row>
    <row r="76" spans="1:8">
      <c r="A76" s="1420"/>
      <c r="B76" s="1723" t="s">
        <v>62</v>
      </c>
      <c r="C76" s="1724"/>
      <c r="D76" s="572">
        <f>SUM(D73:D75)</f>
        <v>0</v>
      </c>
      <c r="E76" s="572">
        <f>SUM(E73:E75)</f>
        <v>0</v>
      </c>
      <c r="F76" s="523">
        <f>E76-D76</f>
        <v>0</v>
      </c>
      <c r="G76" s="543" t="e">
        <f>F76/D76*100%</f>
        <v>#DIV/0!</v>
      </c>
      <c r="H76" s="47"/>
    </row>
    <row r="77" spans="1:8">
      <c r="A77" s="1395" t="s">
        <v>91</v>
      </c>
      <c r="B77" s="1398" t="s">
        <v>87</v>
      </c>
      <c r="C77" s="586" t="s">
        <v>64</v>
      </c>
      <c r="D77" s="74"/>
      <c r="E77" s="74"/>
      <c r="F77" s="75"/>
      <c r="G77" s="436"/>
      <c r="H77" s="83"/>
    </row>
    <row r="78" spans="1:8">
      <c r="A78" s="1396"/>
      <c r="B78" s="1399"/>
      <c r="C78" s="646" t="s">
        <v>199</v>
      </c>
      <c r="D78" s="267"/>
      <c r="E78" s="267"/>
      <c r="F78" s="70"/>
      <c r="G78" s="148"/>
      <c r="H78" s="283"/>
    </row>
    <row r="79" spans="1:8">
      <c r="A79" s="1396"/>
      <c r="B79" s="1399"/>
      <c r="C79" s="646" t="s">
        <v>90</v>
      </c>
      <c r="D79" s="267"/>
      <c r="E79" s="267"/>
      <c r="F79" s="70"/>
      <c r="G79" s="148"/>
      <c r="H79" s="283"/>
    </row>
    <row r="80" spans="1:8">
      <c r="A80" s="1396"/>
      <c r="B80" s="1399"/>
      <c r="C80" s="273" t="s">
        <v>69</v>
      </c>
      <c r="D80" s="50"/>
      <c r="E80" s="50"/>
      <c r="F80" s="70"/>
      <c r="G80" s="148"/>
      <c r="H80" s="87"/>
    </row>
    <row r="81" spans="1:8">
      <c r="A81" s="1396"/>
      <c r="B81" s="1399"/>
      <c r="C81" s="273" t="s">
        <v>217</v>
      </c>
      <c r="D81" s="50"/>
      <c r="E81" s="50"/>
      <c r="F81" s="70"/>
      <c r="G81" s="148"/>
      <c r="H81" s="87"/>
    </row>
    <row r="82" spans="1:8">
      <c r="A82" s="1396"/>
      <c r="B82" s="1400"/>
      <c r="C82" s="587" t="s">
        <v>93</v>
      </c>
      <c r="D82" s="77"/>
      <c r="E82" s="77"/>
      <c r="F82" s="77"/>
      <c r="G82" s="276"/>
      <c r="H82" s="85"/>
    </row>
    <row r="83" spans="1:8" ht="18.75" customHeight="1">
      <c r="A83" s="1396"/>
      <c r="B83" s="1401" t="s">
        <v>91</v>
      </c>
      <c r="C83" s="178" t="s">
        <v>191</v>
      </c>
      <c r="D83" s="74">
        <f>'5-1. 강서종합사회복지관'!D82+'5-2.강서종합사회복지관(재가노인지원서비스)'!D82+'5-3.강서구종합사회복지관(강서지역아동센터)'!D82+'5-4.강서구종합사회복지관(청소년지원센터)'!D82+'5-5.강서구종합사회복지관(자원봉사센터)'!D82+'5-6.강서구종합사회복지관(발달재활서비스)'!D82+'5-7.강서구종합사회복지관(심리치유서비스)'!D82</f>
        <v>0</v>
      </c>
      <c r="E83" s="74">
        <f>'5-1. 강서종합사회복지관'!E82+'5-2.강서종합사회복지관(재가노인지원서비스)'!E82+'5-3.강서구종합사회복지관(강서지역아동센터)'!E82+'5-4.강서구종합사회복지관(청소년지원센터)'!E82+'5-5.강서구종합사회복지관(자원봉사센터)'!E82+'5-6.강서구종합사회복지관(발달재활서비스)'!E82+'5-7.강서구종합사회복지관(심리치유서비스)'!E82</f>
        <v>0</v>
      </c>
      <c r="F83" s="75">
        <f>E83-D83</f>
        <v>0</v>
      </c>
      <c r="G83" s="436" t="e">
        <f>F83/D83*100%</f>
        <v>#DIV/0!</v>
      </c>
      <c r="H83" s="83"/>
    </row>
    <row r="84" spans="1:8" ht="18.75" customHeight="1">
      <c r="A84" s="1396"/>
      <c r="B84" s="1402"/>
      <c r="C84" s="648" t="s">
        <v>98</v>
      </c>
      <c r="D84" s="267">
        <f>'5-1. 강서종합사회복지관'!D83+'5-2.강서종합사회복지관(재가노인지원서비스)'!D83+'5-3.강서구종합사회복지관(강서지역아동센터)'!D83+'5-4.강서구종합사회복지관(청소년지원센터)'!D83+'5-5.강서구종합사회복지관(자원봉사센터)'!D83+'5-6.강서구종합사회복지관(발달재활서비스)'!D83+'5-7.강서구종합사회복지관(심리치유서비스)'!D83</f>
        <v>0</v>
      </c>
      <c r="E84" s="267">
        <f>'5-1. 강서종합사회복지관'!E83+'5-2.강서종합사회복지관(재가노인지원서비스)'!E83+'5-3.강서구종합사회복지관(강서지역아동센터)'!E83+'5-4.강서구종합사회복지관(청소년지원센터)'!E83+'5-5.강서구종합사회복지관(자원봉사센터)'!E83+'5-6.강서구종합사회복지관(발달재활서비스)'!E83+'5-7.강서구종합사회복지관(심리치유서비스)'!E83</f>
        <v>0</v>
      </c>
      <c r="F84" s="70">
        <f>E84-D84</f>
        <v>0</v>
      </c>
      <c r="G84" s="148" t="e">
        <f>F84/D84*100%</f>
        <v>#DIV/0!</v>
      </c>
      <c r="H84" s="87"/>
    </row>
    <row r="85" spans="1:8" ht="18.75" customHeight="1">
      <c r="A85" s="1396"/>
      <c r="B85" s="1402"/>
      <c r="C85" s="648" t="s">
        <v>115</v>
      </c>
      <c r="D85" s="267">
        <f>'5-1. 강서종합사회복지관'!D84+'5-2.강서종합사회복지관(재가노인지원서비스)'!D84+'5-3.강서구종합사회복지관(강서지역아동센터)'!D84+'5-4.강서구종합사회복지관(청소년지원센터)'!D84+'5-5.강서구종합사회복지관(자원봉사센터)'!D84+'5-6.강서구종합사회복지관(발달재활서비스)'!D84+'5-7.강서구종합사회복지관(심리치유서비스)'!D84</f>
        <v>0</v>
      </c>
      <c r="E85" s="267">
        <f>'5-1. 강서종합사회복지관'!E84+'5-2.강서종합사회복지관(재가노인지원서비스)'!E84+'5-3.강서구종합사회복지관(강서지역아동센터)'!E84+'5-4.강서구종합사회복지관(청소년지원센터)'!E84+'5-5.강서구종합사회복지관(자원봉사센터)'!E84+'5-6.강서구종합사회복지관(발달재활서비스)'!E84+'5-7.강서구종합사회복지관(심리치유서비스)'!E84</f>
        <v>0</v>
      </c>
      <c r="F85" s="70">
        <f>E85-D85</f>
        <v>0</v>
      </c>
      <c r="G85" s="148" t="e">
        <f>F85/D85*100%</f>
        <v>#DIV/0!</v>
      </c>
      <c r="H85" s="87"/>
    </row>
    <row r="86" spans="1:8" ht="18.75" customHeight="1">
      <c r="A86" s="1396"/>
      <c r="B86" s="1402"/>
      <c r="C86" s="648" t="s">
        <v>240</v>
      </c>
      <c r="D86" s="267"/>
      <c r="E86" s="267"/>
      <c r="F86" s="70"/>
      <c r="G86" s="148"/>
      <c r="H86" s="87"/>
    </row>
    <row r="87" spans="1:8" ht="18.75" customHeight="1">
      <c r="A87" s="1396"/>
      <c r="B87" s="1402"/>
      <c r="C87" s="648" t="s">
        <v>110</v>
      </c>
      <c r="D87" s="267">
        <f>'5-1. 강서종합사회복지관'!D86+'5-2.강서종합사회복지관(재가노인지원서비스)'!D86+'5-3.강서구종합사회복지관(강서지역아동센터)'!D86+'5-4.강서구종합사회복지관(청소년지원센터)'!D86+'5-5.강서구종합사회복지관(자원봉사센터)'!D86+'5-6.강서구종합사회복지관(발달재활서비스)'!D86+'5-7.강서구종합사회복지관(심리치유서비스)'!D86</f>
        <v>0</v>
      </c>
      <c r="E87" s="267">
        <f>'5-1. 강서종합사회복지관'!E86+'5-2.강서종합사회복지관(재가노인지원서비스)'!E86+'5-3.강서구종합사회복지관(강서지역아동센터)'!E86+'5-4.강서구종합사회복지관(청소년지원센터)'!E86+'5-5.강서구종합사회복지관(자원봉사센터)'!E86+'5-6.강서구종합사회복지관(발달재활서비스)'!E86+'5-7.강서구종합사회복지관(심리치유서비스)'!E86</f>
        <v>0</v>
      </c>
      <c r="F87" s="70">
        <f>E87-D87</f>
        <v>0</v>
      </c>
      <c r="G87" s="148" t="e">
        <f>F87/D87*100%</f>
        <v>#DIV/0!</v>
      </c>
      <c r="H87" s="87"/>
    </row>
    <row r="88" spans="1:8" ht="18.75" customHeight="1">
      <c r="A88" s="1396"/>
      <c r="B88" s="1402"/>
      <c r="C88" s="648" t="s">
        <v>249</v>
      </c>
      <c r="D88" s="267">
        <f>'5-1. 강서종합사회복지관'!D87+'5-2.강서종합사회복지관(재가노인지원서비스)'!D87+'5-3.강서구종합사회복지관(강서지역아동센터)'!D87+'5-4.강서구종합사회복지관(청소년지원센터)'!D87+'5-5.강서구종합사회복지관(자원봉사센터)'!D87+'5-6.강서구종합사회복지관(발달재활서비스)'!D87+'5-7.강서구종합사회복지관(심리치유서비스)'!D87</f>
        <v>0</v>
      </c>
      <c r="E88" s="267">
        <f>'5-1. 강서종합사회복지관'!E87+'5-2.강서종합사회복지관(재가노인지원서비스)'!E87+'5-3.강서구종합사회복지관(강서지역아동센터)'!E87+'5-4.강서구종합사회복지관(청소년지원센터)'!E87+'5-5.강서구종합사회복지관(자원봉사센터)'!E87+'5-6.강서구종합사회복지관(발달재활서비스)'!E87+'5-7.강서구종합사회복지관(심리치유서비스)'!E87</f>
        <v>0</v>
      </c>
      <c r="F88" s="70">
        <f>E88-D88</f>
        <v>0</v>
      </c>
      <c r="G88" s="148" t="e">
        <f>F88/D88*100%</f>
        <v>#DIV/0!</v>
      </c>
      <c r="H88" s="87"/>
    </row>
    <row r="89" spans="1:8" ht="18.75" customHeight="1">
      <c r="A89" s="1396"/>
      <c r="B89" s="1402"/>
      <c r="C89" s="648" t="s">
        <v>104</v>
      </c>
      <c r="D89" s="267">
        <f>'5-1. 강서종합사회복지관'!D88+'5-2.강서종합사회복지관(재가노인지원서비스)'!D88+'5-3.강서구종합사회복지관(강서지역아동센터)'!D88+'5-4.강서구종합사회복지관(청소년지원센터)'!D88+'5-5.강서구종합사회복지관(자원봉사센터)'!D88+'5-6.강서구종합사회복지관(발달재활서비스)'!D88+'5-7.강서구종합사회복지관(심리치유서비스)'!D88</f>
        <v>0</v>
      </c>
      <c r="E89" s="267">
        <f>'5-1. 강서종합사회복지관'!E88+'5-2.강서종합사회복지관(재가노인지원서비스)'!E88+'5-3.강서구종합사회복지관(강서지역아동센터)'!E88+'5-4.강서구종합사회복지관(청소년지원센터)'!E88+'5-5.강서구종합사회복지관(자원봉사센터)'!E88+'5-6.강서구종합사회복지관(발달재활서비스)'!E88+'5-7.강서구종합사회복지관(심리치유서비스)'!E88</f>
        <v>0</v>
      </c>
      <c r="F89" s="70">
        <f>E89-D89</f>
        <v>0</v>
      </c>
      <c r="G89" s="148" t="e">
        <f>F89/D89*100%</f>
        <v>#DIV/0!</v>
      </c>
      <c r="H89" s="87"/>
    </row>
    <row r="90" spans="1:8" ht="18.75" customHeight="1">
      <c r="A90" s="1396"/>
      <c r="B90" s="1402"/>
      <c r="C90" s="648" t="s">
        <v>239</v>
      </c>
      <c r="D90" s="267">
        <f>'5-1. 강서종합사회복지관'!D89+'5-2.강서종합사회복지관(재가노인지원서비스)'!D89+'5-3.강서구종합사회복지관(강서지역아동센터)'!D89+'5-4.강서구종합사회복지관(청소년지원센터)'!D89+'5-5.강서구종합사회복지관(자원봉사센터)'!D89+'5-6.강서구종합사회복지관(발달재활서비스)'!D89+'5-7.강서구종합사회복지관(심리치유서비스)'!D89</f>
        <v>0</v>
      </c>
      <c r="E90" s="267">
        <f>'5-1. 강서종합사회복지관'!E89+'5-2.강서종합사회복지관(재가노인지원서비스)'!E89+'5-3.강서구종합사회복지관(강서지역아동센터)'!E89+'5-4.강서구종합사회복지관(청소년지원센터)'!E89+'5-5.강서구종합사회복지관(자원봉사센터)'!E89+'5-6.강서구종합사회복지관(발달재활서비스)'!E89+'5-7.강서구종합사회복지관(심리치유서비스)'!E89</f>
        <v>0</v>
      </c>
      <c r="F90" s="70">
        <f>E90-D90</f>
        <v>0</v>
      </c>
      <c r="G90" s="148" t="e">
        <f>F90/D90*100%</f>
        <v>#DIV/0!</v>
      </c>
      <c r="H90" s="87"/>
    </row>
    <row r="91" spans="1:8" ht="18.75" customHeight="1">
      <c r="A91" s="1396"/>
      <c r="B91" s="1402"/>
      <c r="C91" s="648" t="s">
        <v>188</v>
      </c>
      <c r="D91" s="267"/>
      <c r="E91" s="267"/>
      <c r="F91" s="70"/>
      <c r="G91" s="148"/>
      <c r="H91" s="87"/>
    </row>
    <row r="92" spans="1:8" ht="18.75" customHeight="1">
      <c r="A92" s="1396"/>
      <c r="B92" s="1402"/>
      <c r="C92" s="648" t="s">
        <v>194</v>
      </c>
      <c r="D92" s="267"/>
      <c r="E92" s="267"/>
      <c r="F92" s="70"/>
      <c r="G92" s="148"/>
      <c r="H92" s="87"/>
    </row>
    <row r="93" spans="1:8" ht="18.75" customHeight="1">
      <c r="A93" s="1396"/>
      <c r="B93" s="1402"/>
      <c r="C93" s="648" t="s">
        <v>203</v>
      </c>
      <c r="D93" s="267"/>
      <c r="E93" s="267"/>
      <c r="F93" s="70"/>
      <c r="G93" s="148"/>
      <c r="H93" s="87"/>
    </row>
    <row r="94" spans="1:8" ht="18.75" customHeight="1">
      <c r="A94" s="1396"/>
      <c r="B94" s="1402"/>
      <c r="C94" s="648" t="s">
        <v>179</v>
      </c>
      <c r="D94" s="267"/>
      <c r="E94" s="267"/>
      <c r="F94" s="70"/>
      <c r="G94" s="148"/>
      <c r="H94" s="87"/>
    </row>
    <row r="95" spans="1:8" ht="18.75" customHeight="1">
      <c r="A95" s="1396"/>
      <c r="B95" s="1402"/>
      <c r="C95" s="648" t="s">
        <v>214</v>
      </c>
      <c r="D95" s="267"/>
      <c r="E95" s="267"/>
      <c r="F95" s="70"/>
      <c r="G95" s="148"/>
      <c r="H95" s="87"/>
    </row>
    <row r="96" spans="1:8" ht="18.75" customHeight="1">
      <c r="A96" s="1396"/>
      <c r="B96" s="1402"/>
      <c r="C96" s="648" t="s">
        <v>108</v>
      </c>
      <c r="D96" s="267">
        <f>'5-1. 강서종합사회복지관'!D95+'5-2.강서종합사회복지관(재가노인지원서비스)'!D95+'5-3.강서구종합사회복지관(강서지역아동센터)'!D95+'5-4.강서구종합사회복지관(청소년지원센터)'!D95+'5-5.강서구종합사회복지관(자원봉사센터)'!D95+'5-6.강서구종합사회복지관(발달재활서비스)'!D95+'5-7.강서구종합사회복지관(심리치유서비스)'!D95</f>
        <v>0</v>
      </c>
      <c r="E96" s="267">
        <f>'5-1. 강서종합사회복지관'!E95+'5-2.강서종합사회복지관(재가노인지원서비스)'!E95+'5-3.강서구종합사회복지관(강서지역아동센터)'!E95+'5-4.강서구종합사회복지관(청소년지원센터)'!E95+'5-5.강서구종합사회복지관(자원봉사센터)'!E95+'5-6.강서구종합사회복지관(발달재활서비스)'!E95+'5-7.강서구종합사회복지관(심리치유서비스)'!E95</f>
        <v>0</v>
      </c>
      <c r="F96" s="70">
        <f>E96-D96</f>
        <v>0</v>
      </c>
      <c r="G96" s="148" t="e">
        <f>F96/D96*100%</f>
        <v>#DIV/0!</v>
      </c>
      <c r="H96" s="87"/>
    </row>
    <row r="97" spans="1:8" ht="18.75" customHeight="1">
      <c r="A97" s="1396"/>
      <c r="B97" s="1402"/>
      <c r="C97" s="648" t="s">
        <v>225</v>
      </c>
      <c r="D97" s="267"/>
      <c r="E97" s="267"/>
      <c r="F97" s="70"/>
      <c r="G97" s="148"/>
      <c r="H97" s="87"/>
    </row>
    <row r="98" spans="1:8" ht="18.75" customHeight="1">
      <c r="A98" s="1396"/>
      <c r="B98" s="1402"/>
      <c r="C98" s="648" t="s">
        <v>101</v>
      </c>
      <c r="D98" s="267"/>
      <c r="E98" s="267"/>
      <c r="F98" s="70"/>
      <c r="G98" s="148"/>
      <c r="H98" s="87"/>
    </row>
    <row r="99" spans="1:8" ht="16.5" customHeight="1">
      <c r="A99" s="1396"/>
      <c r="B99" s="1402"/>
      <c r="C99" s="648" t="s">
        <v>100</v>
      </c>
      <c r="D99" s="267"/>
      <c r="E99" s="267"/>
      <c r="F99" s="70"/>
      <c r="G99" s="148"/>
      <c r="H99" s="87"/>
    </row>
    <row r="100" spans="1:8" ht="16.5" customHeight="1">
      <c r="A100" s="1396"/>
      <c r="B100" s="1402"/>
      <c r="C100" s="648" t="s">
        <v>222</v>
      </c>
      <c r="D100" s="267"/>
      <c r="E100" s="267"/>
      <c r="F100" s="70"/>
      <c r="G100" s="148"/>
      <c r="H100" s="87"/>
    </row>
    <row r="101" spans="1:8" ht="16.5" customHeight="1">
      <c r="A101" s="1396"/>
      <c r="B101" s="1402"/>
      <c r="C101" s="648" t="s">
        <v>213</v>
      </c>
      <c r="D101" s="267"/>
      <c r="E101" s="267"/>
      <c r="F101" s="70"/>
      <c r="G101" s="148"/>
      <c r="H101" s="87"/>
    </row>
    <row r="102" spans="1:8" ht="16.5" customHeight="1">
      <c r="A102" s="1396"/>
      <c r="B102" s="1402"/>
      <c r="C102" s="648" t="s">
        <v>111</v>
      </c>
      <c r="D102" s="267"/>
      <c r="E102" s="267"/>
      <c r="F102" s="70"/>
      <c r="G102" s="148"/>
      <c r="H102" s="87"/>
    </row>
    <row r="103" spans="1:8" ht="16.5" customHeight="1">
      <c r="A103" s="1396"/>
      <c r="B103" s="1402"/>
      <c r="C103" s="648" t="s">
        <v>182</v>
      </c>
      <c r="D103" s="267"/>
      <c r="E103" s="267"/>
      <c r="F103" s="70"/>
      <c r="G103" s="148"/>
      <c r="H103" s="87"/>
    </row>
    <row r="104" spans="1:8" ht="16.5" customHeight="1">
      <c r="A104" s="1396"/>
      <c r="B104" s="1402"/>
      <c r="C104" s="648" t="s">
        <v>224</v>
      </c>
      <c r="D104" s="267"/>
      <c r="E104" s="267"/>
      <c r="F104" s="70"/>
      <c r="G104" s="148"/>
      <c r="H104" s="87"/>
    </row>
    <row r="105" spans="1:8" ht="19.5" customHeight="1">
      <c r="A105" s="1396"/>
      <c r="B105" s="1403"/>
      <c r="C105" s="491" t="s">
        <v>93</v>
      </c>
      <c r="D105" s="522">
        <f>SUM(D83:D104)</f>
        <v>0</v>
      </c>
      <c r="E105" s="522">
        <f>SUM(E83:E104)</f>
        <v>0</v>
      </c>
      <c r="F105" s="522">
        <f t="shared" ref="F105:F119" si="6">E105-D105</f>
        <v>0</v>
      </c>
      <c r="G105" s="543" t="e">
        <f t="shared" ref="G105:G119" si="7">F105/D105*100%</f>
        <v>#DIV/0!</v>
      </c>
      <c r="H105" s="85"/>
    </row>
    <row r="106" spans="1:8" ht="24" customHeight="1">
      <c r="A106" s="1397"/>
      <c r="B106" s="1750" t="s">
        <v>62</v>
      </c>
      <c r="C106" s="1750"/>
      <c r="D106" s="578">
        <f>SUM(D82,D105)</f>
        <v>0</v>
      </c>
      <c r="E106" s="578">
        <f>SUM(E82,E105)</f>
        <v>0</v>
      </c>
      <c r="F106" s="556">
        <f t="shared" si="6"/>
        <v>0</v>
      </c>
      <c r="G106" s="557" t="e">
        <f t="shared" si="7"/>
        <v>#DIV/0!</v>
      </c>
      <c r="H106" s="577"/>
    </row>
    <row r="107" spans="1:8">
      <c r="A107" s="1396" t="s">
        <v>68</v>
      </c>
      <c r="B107" s="644" t="s">
        <v>68</v>
      </c>
      <c r="C107" s="365" t="s">
        <v>68</v>
      </c>
      <c r="D107" s="262">
        <f>'5-1. 강서종합사회복지관'!D106+'5-2.강서종합사회복지관(재가노인지원서비스)'!D106+'5-3.강서구종합사회복지관(강서지역아동센터)'!D106+'5-4.강서구종합사회복지관(청소년지원센터)'!D106+'5-5.강서구종합사회복지관(자원봉사센터)'!D106+'5-6.강서구종합사회복지관(발달재활서비스)'!D106+'5-7.강서구종합사회복지관(심리치유서비스)'!D106</f>
        <v>0</v>
      </c>
      <c r="E107" s="262">
        <f>'5-1. 강서종합사회복지관'!E106+'5-2.강서종합사회복지관(재가노인지원서비스)'!E106+'5-3.강서구종합사회복지관(강서지역아동센터)'!E106+'5-4.강서구종합사회복지관(청소년지원센터)'!E106+'5-5.강서구종합사회복지관(자원봉사센터)'!E106+'5-6.강서구종합사회복지관(발달재활서비스)'!E106+'5-7.강서구종합사회복지관(심리치유서비스)'!E106</f>
        <v>0</v>
      </c>
      <c r="F107" s="42">
        <f t="shared" si="6"/>
        <v>0</v>
      </c>
      <c r="G107" s="148" t="e">
        <f t="shared" si="7"/>
        <v>#DIV/0!</v>
      </c>
      <c r="H107" s="43"/>
    </row>
    <row r="108" spans="1:8">
      <c r="A108" s="1397"/>
      <c r="B108" s="1479" t="s">
        <v>62</v>
      </c>
      <c r="C108" s="1480"/>
      <c r="D108" s="572">
        <f>D107</f>
        <v>0</v>
      </c>
      <c r="E108" s="572">
        <f>E107</f>
        <v>0</v>
      </c>
      <c r="F108" s="523">
        <f t="shared" si="6"/>
        <v>0</v>
      </c>
      <c r="G108" s="543" t="e">
        <f t="shared" si="7"/>
        <v>#DIV/0!</v>
      </c>
      <c r="H108" s="48"/>
    </row>
    <row r="109" spans="1:8">
      <c r="A109" s="1748" t="s">
        <v>116</v>
      </c>
      <c r="B109" s="1416" t="s">
        <v>116</v>
      </c>
      <c r="C109" s="640" t="s">
        <v>58</v>
      </c>
      <c r="D109" s="726">
        <f>'5-1. 강서종합사회복지관'!D108+'5-2.강서종합사회복지관(재가노인지원서비스)'!D108+'5-3.강서구종합사회복지관(강서지역아동센터)'!D108+'5-4.강서구종합사회복지관(청소년지원센터)'!D108+'5-5.강서구종합사회복지관(자원봉사센터)'!D108+'5-6.강서구종합사회복지관(발달재활서비스)'!D108+'5-7.강서구종합사회복지관(심리치유서비스)'!D108</f>
        <v>0</v>
      </c>
      <c r="E109" s="439">
        <f>'5-1. 강서종합사회복지관'!E108+'5-2.강서종합사회복지관(재가노인지원서비스)'!E108+'5-3.강서구종합사회복지관(강서지역아동센터)'!E108+'5-4.강서구종합사회복지관(청소년지원센터)'!E108+'5-5.강서구종합사회복지관(자원봉사센터)'!E108+'5-6.강서구종합사회복지관(발달재활서비스)'!E108+'5-7.강서구종합사회복지관(심리치유서비스)'!E108</f>
        <v>0</v>
      </c>
      <c r="F109" s="184">
        <f t="shared" si="6"/>
        <v>0</v>
      </c>
      <c r="G109" s="436" t="e">
        <f t="shared" si="7"/>
        <v>#DIV/0!</v>
      </c>
      <c r="H109" s="708"/>
    </row>
    <row r="110" spans="1:8">
      <c r="A110" s="1378"/>
      <c r="B110" s="1381"/>
      <c r="C110" s="642" t="s">
        <v>59</v>
      </c>
      <c r="D110" s="257">
        <f>'5-1. 강서종합사회복지관'!D109+'5-2.강서종합사회복지관(재가노인지원서비스)'!D109+'5-3.강서구종합사회복지관(강서지역아동센터)'!D109+'5-4.강서구종합사회복지관(청소년지원센터)'!D109+'5-5.강서구종합사회복지관(자원봉사센터)'!D109+'5-6.강서구종합사회복지관(발달재활서비스)'!D109+'5-7.강서구종합사회복지관(심리치유서비스)'!D109</f>
        <v>0</v>
      </c>
      <c r="E110" s="257">
        <f>'5-1. 강서종합사회복지관'!E109+'5-2.강서종합사회복지관(재가노인지원서비스)'!E109+'5-3.강서구종합사회복지관(강서지역아동센터)'!E109+'5-4.강서구종합사회복지관(청소년지원센터)'!E109+'5-5.강서구종합사회복지관(자원봉사센터)'!E109+'5-6.강서구종합사회복지관(발달재활서비스)'!E109+'5-7.강서구종합사회복지관(심리치유서비스)'!E109</f>
        <v>0</v>
      </c>
      <c r="F110" s="42">
        <f t="shared" si="6"/>
        <v>0</v>
      </c>
      <c r="G110" s="148" t="e">
        <f t="shared" si="7"/>
        <v>#DIV/0!</v>
      </c>
      <c r="H110" s="43"/>
    </row>
    <row r="111" spans="1:8">
      <c r="A111" s="1749"/>
      <c r="B111" s="1715" t="s">
        <v>62</v>
      </c>
      <c r="C111" s="1716"/>
      <c r="D111" s="725">
        <f>SUM(D109:D110)</f>
        <v>0</v>
      </c>
      <c r="E111" s="725">
        <f>SUM(E109:E110)</f>
        <v>0</v>
      </c>
      <c r="F111" s="614">
        <f t="shared" si="6"/>
        <v>0</v>
      </c>
      <c r="G111" s="575" t="e">
        <f t="shared" si="7"/>
        <v>#DIV/0!</v>
      </c>
      <c r="H111" s="48"/>
    </row>
    <row r="112" spans="1:8" ht="20.25" customHeight="1">
      <c r="A112" s="1409" t="s">
        <v>119</v>
      </c>
      <c r="B112" s="1412" t="s">
        <v>32</v>
      </c>
      <c r="C112" s="178" t="s">
        <v>183</v>
      </c>
      <c r="D112" s="700"/>
      <c r="E112" s="703"/>
      <c r="F112" s="184">
        <f t="shared" si="6"/>
        <v>0</v>
      </c>
      <c r="G112" s="436" t="e">
        <f t="shared" si="7"/>
        <v>#DIV/0!</v>
      </c>
      <c r="H112" s="704"/>
    </row>
    <row r="113" spans="1:8">
      <c r="A113" s="1410"/>
      <c r="B113" s="1413"/>
      <c r="C113" s="648" t="s">
        <v>99</v>
      </c>
      <c r="D113" s="699"/>
      <c r="E113" s="699"/>
      <c r="F113" s="42">
        <f t="shared" si="6"/>
        <v>0</v>
      </c>
      <c r="G113" s="148" t="e">
        <f t="shared" si="7"/>
        <v>#DIV/0!</v>
      </c>
      <c r="H113" s="705"/>
    </row>
    <row r="114" spans="1:8">
      <c r="A114" s="1411"/>
      <c r="B114" s="1715" t="s">
        <v>62</v>
      </c>
      <c r="C114" s="1716"/>
      <c r="D114" s="579">
        <f>SUM(D112:D113)</f>
        <v>0</v>
      </c>
      <c r="E114" s="579">
        <f>SUM(E112:E113)</f>
        <v>0</v>
      </c>
      <c r="F114" s="46">
        <f t="shared" si="6"/>
        <v>0</v>
      </c>
      <c r="G114" s="276" t="e">
        <f t="shared" si="7"/>
        <v>#DIV/0!</v>
      </c>
      <c r="H114" s="48"/>
    </row>
    <row r="115" spans="1:8">
      <c r="A115" s="1409" t="s">
        <v>15</v>
      </c>
      <c r="B115" s="1412" t="s">
        <v>32</v>
      </c>
      <c r="C115" s="178" t="s">
        <v>109</v>
      </c>
      <c r="D115" s="700"/>
      <c r="E115" s="700"/>
      <c r="F115" s="184">
        <f t="shared" si="6"/>
        <v>0</v>
      </c>
      <c r="G115" s="436" t="e">
        <f t="shared" si="7"/>
        <v>#DIV/0!</v>
      </c>
      <c r="H115" s="704"/>
    </row>
    <row r="116" spans="1:8" ht="34">
      <c r="A116" s="1410"/>
      <c r="B116" s="1413"/>
      <c r="C116" s="648" t="s">
        <v>11</v>
      </c>
      <c r="D116" s="699"/>
      <c r="E116" s="699"/>
      <c r="F116" s="42">
        <f t="shared" si="6"/>
        <v>0</v>
      </c>
      <c r="G116" s="148" t="e">
        <f t="shared" si="7"/>
        <v>#DIV/0!</v>
      </c>
      <c r="H116" s="705"/>
    </row>
    <row r="117" spans="1:8">
      <c r="A117" s="1411"/>
      <c r="B117" s="1715" t="s">
        <v>62</v>
      </c>
      <c r="C117" s="1716"/>
      <c r="D117" s="579">
        <f>SUM(D115:D116)</f>
        <v>0</v>
      </c>
      <c r="E117" s="579">
        <f>SUM(E115:E116)</f>
        <v>0</v>
      </c>
      <c r="F117" s="46">
        <f t="shared" si="6"/>
        <v>0</v>
      </c>
      <c r="G117" s="276" t="e">
        <f t="shared" si="7"/>
        <v>#DIV/0!</v>
      </c>
      <c r="H117" s="48"/>
    </row>
    <row r="118" spans="1:8">
      <c r="A118" s="696" t="s">
        <v>153</v>
      </c>
      <c r="B118" s="697" t="s">
        <v>153</v>
      </c>
      <c r="C118" s="698" t="s">
        <v>160</v>
      </c>
      <c r="D118" s="689">
        <f>'5-1. 강서종합사회복지관'!D111+'5-2.강서종합사회복지관(재가노인지원서비스)'!D111+'5-3.강서구종합사회복지관(강서지역아동센터)'!D111+'5-4.강서구종합사회복지관(청소년지원센터)'!D111+'5-5.강서구종합사회복지관(자원봉사센터)'!D111+'5-6.강서구종합사회복지관(발달재활서비스)'!D111+'5-7.강서구종합사회복지관(심리치유서비스)'!D111</f>
        <v>0</v>
      </c>
      <c r="E118" s="689">
        <f>'5-1. 강서종합사회복지관'!E111+'5-2.강서종합사회복지관(재가노인지원서비스)'!E111+'5-3.강서구종합사회복지관(강서지역아동센터)'!E111+'5-4.강서구종합사회복지관(청소년지원센터)'!E111+'5-5.강서구종합사회복지관(자원봉사센터)'!E111+'5-6.강서구종합사회복지관(발달재활서비스)'!E111+'5-7.강서구종합사회복지관(심리치유서비스)'!E111</f>
        <v>0</v>
      </c>
      <c r="F118" s="669">
        <f t="shared" si="6"/>
        <v>0</v>
      </c>
      <c r="G118" s="670" t="e">
        <f t="shared" si="7"/>
        <v>#DIV/0!</v>
      </c>
      <c r="H118" s="671"/>
    </row>
    <row r="119" spans="1:8">
      <c r="A119" s="1742" t="s">
        <v>60</v>
      </c>
      <c r="B119" s="1743"/>
      <c r="C119" s="1744"/>
      <c r="D119" s="711">
        <f>SUM(D72,D76,D106,D108,D111,D118,D117,D114)</f>
        <v>0</v>
      </c>
      <c r="E119" s="711">
        <f>SUM(E72,E76,E106,E108,E111,E118,E117,E114)</f>
        <v>0</v>
      </c>
      <c r="F119" s="711">
        <f t="shared" si="6"/>
        <v>0</v>
      </c>
      <c r="G119" s="728" t="e">
        <f t="shared" si="7"/>
        <v>#DIV/0!</v>
      </c>
      <c r="H119" s="712"/>
    </row>
  </sheetData>
  <mergeCells count="66">
    <mergeCell ref="A115:A117"/>
    <mergeCell ref="B115:B116"/>
    <mergeCell ref="B117:C117"/>
    <mergeCell ref="A119:C119"/>
    <mergeCell ref="A2:H2"/>
    <mergeCell ref="A3:H4"/>
    <mergeCell ref="A5:H5"/>
    <mergeCell ref="A6:C6"/>
    <mergeCell ref="D6:D7"/>
    <mergeCell ref="E6:E7"/>
    <mergeCell ref="F6:F7"/>
    <mergeCell ref="G6:G7"/>
    <mergeCell ref="H6:H7"/>
    <mergeCell ref="A8:A13"/>
    <mergeCell ref="B8:B12"/>
    <mergeCell ref="B13:C13"/>
    <mergeCell ref="A14:A22"/>
    <mergeCell ref="B14:B21"/>
    <mergeCell ref="B22:C22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41:A45"/>
    <mergeCell ref="B41:B44"/>
    <mergeCell ref="B45:C45"/>
    <mergeCell ref="A46:A48"/>
    <mergeCell ref="B46:B47"/>
    <mergeCell ref="B48:C48"/>
    <mergeCell ref="A49:C49"/>
    <mergeCell ref="A50:H50"/>
    <mergeCell ref="G51:G52"/>
    <mergeCell ref="H51:H52"/>
    <mergeCell ref="B53:B59"/>
    <mergeCell ref="F51:F52"/>
    <mergeCell ref="B60:B63"/>
    <mergeCell ref="B64:B71"/>
    <mergeCell ref="A51:C51"/>
    <mergeCell ref="D51:D52"/>
    <mergeCell ref="E51:E52"/>
    <mergeCell ref="A112:A114"/>
    <mergeCell ref="B112:B113"/>
    <mergeCell ref="B114:C114"/>
    <mergeCell ref="B72:C72"/>
    <mergeCell ref="A73:A76"/>
    <mergeCell ref="B73:B75"/>
    <mergeCell ref="B76:C76"/>
    <mergeCell ref="A109:A111"/>
    <mergeCell ref="B109:B110"/>
    <mergeCell ref="B111:C111"/>
    <mergeCell ref="A77:A106"/>
    <mergeCell ref="B77:B82"/>
    <mergeCell ref="B83:B105"/>
    <mergeCell ref="B106:C106"/>
    <mergeCell ref="A107:A108"/>
    <mergeCell ref="B108:C108"/>
  </mergeCells>
  <phoneticPr fontId="23" type="noConversion"/>
  <pageMargins left="0.25" right="0.25" top="0.75" bottom="0.75" header="0.30000001192092896" footer="0.30000001192092896"/>
  <pageSetup paperSize="9" scale="7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CC99FF"/>
  </sheetPr>
  <dimension ref="A2:H112"/>
  <sheetViews>
    <sheetView topLeftCell="A97" zoomScaleNormal="100" zoomScaleSheetLayoutView="75" workbookViewId="0">
      <selection activeCell="D115" sqref="D115"/>
    </sheetView>
  </sheetViews>
  <sheetFormatPr defaultColWidth="8.58203125" defaultRowHeight="17"/>
  <cols>
    <col min="1" max="1" width="14.33203125" style="1" customWidth="1"/>
    <col min="2" max="2" width="16" style="1" customWidth="1"/>
    <col min="3" max="3" width="25.08203125" style="1" customWidth="1"/>
    <col min="4" max="4" width="18.83203125" style="1" customWidth="1"/>
    <col min="5" max="5" width="19.5" style="1" customWidth="1"/>
    <col min="6" max="6" width="23.33203125" style="1" customWidth="1"/>
    <col min="7" max="7" width="13.08203125" style="1" customWidth="1"/>
    <col min="8" max="8" width="40.75" style="1" customWidth="1"/>
  </cols>
  <sheetData>
    <row r="2" spans="1:8" ht="34.15" customHeight="1">
      <c r="A2" s="1745" t="s">
        <v>263</v>
      </c>
      <c r="B2" s="1746"/>
      <c r="C2" s="1746"/>
      <c r="D2" s="1746"/>
      <c r="E2" s="1746"/>
      <c r="F2" s="1746"/>
      <c r="G2" s="1746"/>
      <c r="H2" s="1746"/>
    </row>
    <row r="3" spans="1:8">
      <c r="A3" s="1611" t="s">
        <v>251</v>
      </c>
      <c r="B3" s="1611"/>
      <c r="C3" s="1611"/>
      <c r="D3" s="1611"/>
      <c r="E3" s="1611"/>
      <c r="F3" s="1611"/>
      <c r="G3" s="1611"/>
      <c r="H3" s="1611"/>
    </row>
    <row r="4" spans="1:8">
      <c r="A4" s="1611"/>
      <c r="B4" s="1611"/>
      <c r="C4" s="1611"/>
      <c r="D4" s="1611"/>
      <c r="E4" s="1611"/>
      <c r="F4" s="1611"/>
      <c r="G4" s="1611"/>
      <c r="H4" s="1611"/>
    </row>
    <row r="5" spans="1:8">
      <c r="A5" s="1747" t="s">
        <v>23</v>
      </c>
      <c r="B5" s="1747"/>
      <c r="C5" s="1747"/>
      <c r="D5" s="1747"/>
      <c r="E5" s="1747"/>
      <c r="F5" s="1747"/>
      <c r="G5" s="1747"/>
      <c r="H5" s="1747"/>
    </row>
    <row r="6" spans="1:8" ht="17.5" customHeight="1">
      <c r="A6" s="1407" t="s">
        <v>75</v>
      </c>
      <c r="B6" s="1408"/>
      <c r="C6" s="1408"/>
      <c r="D6" s="1367" t="s">
        <v>234</v>
      </c>
      <c r="E6" s="1367" t="s">
        <v>21</v>
      </c>
      <c r="F6" s="1367" t="s">
        <v>236</v>
      </c>
      <c r="G6" s="1369" t="s">
        <v>163</v>
      </c>
      <c r="H6" s="1371" t="s">
        <v>147</v>
      </c>
    </row>
    <row r="7" spans="1:8" ht="18" customHeight="1">
      <c r="A7" s="88" t="s">
        <v>71</v>
      </c>
      <c r="B7" s="154" t="s">
        <v>61</v>
      </c>
      <c r="C7" s="154" t="s">
        <v>73</v>
      </c>
      <c r="D7" s="1368"/>
      <c r="E7" s="1368"/>
      <c r="F7" s="1368"/>
      <c r="G7" s="1370"/>
      <c r="H7" s="1372"/>
    </row>
    <row r="8" spans="1:8" ht="25.5" customHeight="1">
      <c r="A8" s="1467" t="s">
        <v>18</v>
      </c>
      <c r="B8" s="1402" t="s">
        <v>95</v>
      </c>
      <c r="C8" s="355" t="s">
        <v>105</v>
      </c>
      <c r="D8" s="279"/>
      <c r="E8" s="279"/>
      <c r="F8" s="286"/>
      <c r="G8" s="508"/>
      <c r="H8" s="324"/>
    </row>
    <row r="9" spans="1:8" ht="25.5" customHeight="1">
      <c r="A9" s="1467"/>
      <c r="B9" s="1402"/>
      <c r="C9" s="356" t="s">
        <v>185</v>
      </c>
      <c r="D9" s="274"/>
      <c r="E9" s="274"/>
      <c r="F9" s="286"/>
      <c r="G9" s="508"/>
      <c r="H9" s="325"/>
    </row>
    <row r="10" spans="1:8" ht="25.5" customHeight="1">
      <c r="A10" s="1467"/>
      <c r="B10" s="1402"/>
      <c r="C10" s="356" t="s">
        <v>173</v>
      </c>
      <c r="D10" s="274"/>
      <c r="E10" s="274"/>
      <c r="F10" s="286"/>
      <c r="G10" s="508"/>
      <c r="H10" s="325"/>
    </row>
    <row r="11" spans="1:8" ht="25.5" customHeight="1">
      <c r="A11" s="1467"/>
      <c r="B11" s="1402"/>
      <c r="C11" s="356" t="s">
        <v>176</v>
      </c>
      <c r="D11" s="274"/>
      <c r="E11" s="274"/>
      <c r="F11" s="286"/>
      <c r="G11" s="508"/>
      <c r="H11" s="325"/>
    </row>
    <row r="12" spans="1:8" ht="21" customHeight="1">
      <c r="A12" s="1467"/>
      <c r="B12" s="1380"/>
      <c r="C12" s="356" t="s">
        <v>158</v>
      </c>
      <c r="D12" s="274"/>
      <c r="E12" s="274"/>
      <c r="F12" s="286"/>
      <c r="G12" s="508"/>
      <c r="H12" s="325"/>
    </row>
    <row r="13" spans="1:8" ht="25.5" customHeight="1">
      <c r="A13" s="1468"/>
      <c r="B13" s="1475" t="s">
        <v>62</v>
      </c>
      <c r="C13" s="1475"/>
      <c r="D13" s="275"/>
      <c r="E13" s="275"/>
      <c r="F13" s="287"/>
      <c r="G13" s="650"/>
      <c r="H13" s="326"/>
    </row>
    <row r="14" spans="1:8" ht="15" customHeight="1">
      <c r="A14" s="1514" t="s">
        <v>126</v>
      </c>
      <c r="B14" s="1402" t="s">
        <v>126</v>
      </c>
      <c r="C14" s="355" t="s">
        <v>114</v>
      </c>
      <c r="D14" s="279"/>
      <c r="E14" s="279"/>
      <c r="F14" s="286"/>
      <c r="G14" s="508"/>
      <c r="H14" s="327"/>
    </row>
    <row r="15" spans="1:8" ht="15" customHeight="1">
      <c r="A15" s="1514"/>
      <c r="B15" s="1402"/>
      <c r="C15" s="356" t="s">
        <v>97</v>
      </c>
      <c r="D15" s="274"/>
      <c r="E15" s="274"/>
      <c r="F15" s="286"/>
      <c r="G15" s="508"/>
      <c r="H15" s="328"/>
    </row>
    <row r="16" spans="1:8" ht="15" customHeight="1">
      <c r="A16" s="1514"/>
      <c r="B16" s="1402"/>
      <c r="C16" s="356" t="s">
        <v>102</v>
      </c>
      <c r="D16" s="274"/>
      <c r="E16" s="274"/>
      <c r="F16" s="286"/>
      <c r="G16" s="508"/>
      <c r="H16" s="328"/>
    </row>
    <row r="17" spans="1:8" ht="15" customHeight="1">
      <c r="A17" s="1514"/>
      <c r="B17" s="1402"/>
      <c r="C17" s="356" t="s">
        <v>94</v>
      </c>
      <c r="D17" s="274"/>
      <c r="E17" s="274"/>
      <c r="F17" s="286"/>
      <c r="G17" s="508"/>
      <c r="H17" s="328"/>
    </row>
    <row r="18" spans="1:8" ht="15" customHeight="1">
      <c r="A18" s="1514"/>
      <c r="B18" s="1402"/>
      <c r="C18" s="355" t="s">
        <v>171</v>
      </c>
      <c r="D18" s="274"/>
      <c r="E18" s="274"/>
      <c r="F18" s="286"/>
      <c r="G18" s="508"/>
      <c r="H18" s="325"/>
    </row>
    <row r="19" spans="1:8" ht="15" customHeight="1">
      <c r="A19" s="1514"/>
      <c r="B19" s="1402"/>
      <c r="C19" s="175" t="s">
        <v>189</v>
      </c>
      <c r="D19" s="649"/>
      <c r="E19" s="649"/>
      <c r="F19" s="286">
        <f t="shared" ref="F19:F30" si="0">E19-D19</f>
        <v>0</v>
      </c>
      <c r="G19" s="508" t="e">
        <f>F19/D19*100%</f>
        <v>#DIV/0!</v>
      </c>
      <c r="H19" s="325"/>
    </row>
    <row r="20" spans="1:8" ht="15" customHeight="1">
      <c r="A20" s="1514"/>
      <c r="B20" s="1402"/>
      <c r="C20" s="175" t="s">
        <v>186</v>
      </c>
      <c r="D20" s="649"/>
      <c r="E20" s="649"/>
      <c r="F20" s="286">
        <f t="shared" si="0"/>
        <v>0</v>
      </c>
      <c r="G20" s="508" t="e">
        <f>F20/D20*100%</f>
        <v>#DIV/0!</v>
      </c>
      <c r="H20" s="325"/>
    </row>
    <row r="21" spans="1:8" ht="15" customHeight="1">
      <c r="A21" s="1514"/>
      <c r="B21" s="1380"/>
      <c r="C21" s="175" t="s">
        <v>202</v>
      </c>
      <c r="D21" s="69"/>
      <c r="E21" s="41"/>
      <c r="F21" s="42">
        <f t="shared" si="0"/>
        <v>0</v>
      </c>
      <c r="G21" s="508"/>
      <c r="H21" s="43"/>
    </row>
    <row r="22" spans="1:8" ht="17.5">
      <c r="A22" s="1741"/>
      <c r="B22" s="1516" t="s">
        <v>62</v>
      </c>
      <c r="C22" s="1517"/>
      <c r="D22" s="523">
        <f>SUM(D14:D21)</f>
        <v>0</v>
      </c>
      <c r="E22" s="523">
        <f>SUM(E14:E21)</f>
        <v>0</v>
      </c>
      <c r="F22" s="651">
        <f t="shared" si="0"/>
        <v>0</v>
      </c>
      <c r="G22" s="615" t="e">
        <f>F22/D22*100%</f>
        <v>#DIV/0!</v>
      </c>
      <c r="H22" s="47"/>
    </row>
    <row r="23" spans="1:8" ht="19.5" customHeight="1">
      <c r="A23" s="1469" t="s">
        <v>211</v>
      </c>
      <c r="B23" s="1401" t="s">
        <v>211</v>
      </c>
      <c r="C23" s="176" t="s">
        <v>187</v>
      </c>
      <c r="D23" s="74"/>
      <c r="E23" s="75"/>
      <c r="F23" s="189">
        <f t="shared" si="0"/>
        <v>0</v>
      </c>
      <c r="G23" s="508"/>
      <c r="H23" s="83"/>
    </row>
    <row r="24" spans="1:8" ht="19.5" customHeight="1">
      <c r="A24" s="1470"/>
      <c r="B24" s="1402"/>
      <c r="C24" s="356" t="s">
        <v>130</v>
      </c>
      <c r="D24" s="50"/>
      <c r="E24" s="70"/>
      <c r="F24" s="190">
        <f t="shared" si="0"/>
        <v>0</v>
      </c>
      <c r="G24" s="508" t="e">
        <f t="shared" ref="G24:G30" si="1">F24/D24*100%</f>
        <v>#DIV/0!</v>
      </c>
      <c r="H24" s="84"/>
    </row>
    <row r="25" spans="1:8" ht="19.5" customHeight="1">
      <c r="A25" s="1470"/>
      <c r="B25" s="1402"/>
      <c r="C25" s="356" t="s">
        <v>145</v>
      </c>
      <c r="D25" s="50"/>
      <c r="E25" s="70"/>
      <c r="F25" s="190">
        <f t="shared" si="0"/>
        <v>0</v>
      </c>
      <c r="G25" s="508" t="e">
        <f t="shared" si="1"/>
        <v>#DIV/0!</v>
      </c>
      <c r="H25" s="84"/>
    </row>
    <row r="26" spans="1:8" ht="19.5" customHeight="1">
      <c r="A26" s="1470"/>
      <c r="B26" s="1380"/>
      <c r="C26" s="356" t="s">
        <v>157</v>
      </c>
      <c r="D26" s="50"/>
      <c r="E26" s="70"/>
      <c r="F26" s="190">
        <f t="shared" si="0"/>
        <v>0</v>
      </c>
      <c r="G26" s="508" t="e">
        <f t="shared" si="1"/>
        <v>#DIV/0!</v>
      </c>
      <c r="H26" s="517"/>
    </row>
    <row r="27" spans="1:8" ht="17.5">
      <c r="A27" s="1471"/>
      <c r="B27" s="1464" t="s">
        <v>62</v>
      </c>
      <c r="C27" s="1499"/>
      <c r="D27" s="522">
        <f>SUM(D23:D26)</f>
        <v>0</v>
      </c>
      <c r="E27" s="522">
        <f>SUM(E23:E26)</f>
        <v>0</v>
      </c>
      <c r="F27" s="652">
        <f t="shared" si="0"/>
        <v>0</v>
      </c>
      <c r="G27" s="524" t="e">
        <f t="shared" si="1"/>
        <v>#DIV/0!</v>
      </c>
      <c r="H27" s="85"/>
    </row>
    <row r="28" spans="1:8" ht="18.75" customHeight="1">
      <c r="A28" s="1418" t="s">
        <v>170</v>
      </c>
      <c r="B28" s="1380" t="s">
        <v>170</v>
      </c>
      <c r="C28" s="180" t="s">
        <v>120</v>
      </c>
      <c r="D28" s="73"/>
      <c r="E28" s="73"/>
      <c r="F28" s="42">
        <f t="shared" si="0"/>
        <v>0</v>
      </c>
      <c r="G28" s="508" t="e">
        <f t="shared" si="1"/>
        <v>#DIV/0!</v>
      </c>
      <c r="H28" s="657"/>
    </row>
    <row r="29" spans="1:8" ht="18.75" customHeight="1">
      <c r="A29" s="1419"/>
      <c r="B29" s="1381"/>
      <c r="C29" s="180" t="s">
        <v>140</v>
      </c>
      <c r="D29" s="69"/>
      <c r="E29" s="42"/>
      <c r="F29" s="42">
        <f t="shared" si="0"/>
        <v>0</v>
      </c>
      <c r="G29" s="508" t="e">
        <f t="shared" si="1"/>
        <v>#DIV/0!</v>
      </c>
      <c r="H29" s="658"/>
    </row>
    <row r="30" spans="1:8" ht="17.5">
      <c r="A30" s="1420"/>
      <c r="B30" s="1475" t="s">
        <v>62</v>
      </c>
      <c r="C30" s="1475"/>
      <c r="D30" s="542">
        <f>SUM(D28:D29)</f>
        <v>0</v>
      </c>
      <c r="E30" s="614">
        <f>SUM(E28:E29)</f>
        <v>0</v>
      </c>
      <c r="F30" s="614">
        <f t="shared" si="0"/>
        <v>0</v>
      </c>
      <c r="G30" s="615" t="e">
        <f t="shared" si="1"/>
        <v>#DIV/0!</v>
      </c>
      <c r="H30" s="48"/>
    </row>
    <row r="31" spans="1:8" ht="16.5" customHeight="1">
      <c r="A31" s="1466" t="s">
        <v>192</v>
      </c>
      <c r="B31" s="1401" t="s">
        <v>192</v>
      </c>
      <c r="C31" s="176" t="s">
        <v>96</v>
      </c>
      <c r="D31" s="75"/>
      <c r="E31" s="73"/>
      <c r="F31" s="73"/>
      <c r="G31" s="508"/>
      <c r="H31" s="83"/>
    </row>
    <row r="32" spans="1:8" ht="16.5" customHeight="1">
      <c r="A32" s="1467"/>
      <c r="B32" s="1380"/>
      <c r="C32" s="356" t="s">
        <v>144</v>
      </c>
      <c r="D32" s="70"/>
      <c r="E32" s="70"/>
      <c r="F32" s="70"/>
      <c r="G32" s="508"/>
      <c r="H32" s="87"/>
    </row>
    <row r="33" spans="1:8" ht="17.5">
      <c r="A33" s="1468"/>
      <c r="B33" s="357"/>
      <c r="C33" s="357" t="s">
        <v>62</v>
      </c>
      <c r="D33" s="77"/>
      <c r="E33" s="77"/>
      <c r="F33" s="46"/>
      <c r="G33" s="519"/>
      <c r="H33" s="85"/>
    </row>
    <row r="34" spans="1:8" ht="19.5" customHeight="1">
      <c r="A34" s="364"/>
      <c r="B34" s="1402" t="s">
        <v>57</v>
      </c>
      <c r="C34" s="355" t="s">
        <v>142</v>
      </c>
      <c r="D34" s="73"/>
      <c r="E34" s="73"/>
      <c r="F34" s="75">
        <f t="shared" ref="F34:F44" si="2">E34-D34</f>
        <v>0</v>
      </c>
      <c r="G34" s="508" t="e">
        <f t="shared" ref="G34:G41" si="3">F34/D34*100%</f>
        <v>#DIV/0!</v>
      </c>
      <c r="H34" s="283"/>
    </row>
    <row r="35" spans="1:8" ht="19.5" customHeight="1">
      <c r="A35" s="1396" t="s">
        <v>57</v>
      </c>
      <c r="B35" s="1380"/>
      <c r="C35" s="175" t="s">
        <v>103</v>
      </c>
      <c r="D35" s="70"/>
      <c r="E35" s="50"/>
      <c r="F35" s="73">
        <f t="shared" si="2"/>
        <v>0</v>
      </c>
      <c r="G35" s="508" t="e">
        <f t="shared" si="3"/>
        <v>#DIV/0!</v>
      </c>
      <c r="H35" s="87"/>
    </row>
    <row r="36" spans="1:8" ht="17.5">
      <c r="A36" s="1397"/>
      <c r="B36" s="1509" t="s">
        <v>62</v>
      </c>
      <c r="C36" s="1510"/>
      <c r="D36" s="653">
        <f>SUM(D34:D35)</f>
        <v>0</v>
      </c>
      <c r="E36" s="653">
        <f>SUM(E34:E35)</f>
        <v>0</v>
      </c>
      <c r="F36" s="588">
        <f t="shared" si="2"/>
        <v>0</v>
      </c>
      <c r="G36" s="615" t="e">
        <f t="shared" si="3"/>
        <v>#DIV/0!</v>
      </c>
      <c r="H36" s="48"/>
    </row>
    <row r="37" spans="1:8" ht="21" customHeight="1">
      <c r="A37" s="1395" t="s">
        <v>77</v>
      </c>
      <c r="B37" s="1401" t="s">
        <v>77</v>
      </c>
      <c r="C37" s="178" t="s">
        <v>123</v>
      </c>
      <c r="D37" s="72"/>
      <c r="E37" s="49"/>
      <c r="F37" s="42">
        <f t="shared" si="2"/>
        <v>0</v>
      </c>
      <c r="G37" s="508" t="e">
        <f t="shared" si="3"/>
        <v>#DIV/0!</v>
      </c>
      <c r="H37" s="78"/>
    </row>
    <row r="38" spans="1:8" ht="21" customHeight="1">
      <c r="A38" s="1396"/>
      <c r="B38" s="1380"/>
      <c r="C38" s="796" t="s">
        <v>244</v>
      </c>
      <c r="D38" s="79"/>
      <c r="E38" s="151"/>
      <c r="F38" s="42">
        <f t="shared" si="2"/>
        <v>0</v>
      </c>
      <c r="G38" s="508" t="e">
        <f t="shared" si="3"/>
        <v>#DIV/0!</v>
      </c>
      <c r="H38" s="282"/>
    </row>
    <row r="39" spans="1:8" ht="17.5">
      <c r="A39" s="1397"/>
      <c r="B39" s="1479" t="s">
        <v>62</v>
      </c>
      <c r="C39" s="1480"/>
      <c r="D39" s="522">
        <f>SUM(D37:D38)</f>
        <v>0</v>
      </c>
      <c r="E39" s="522">
        <f>SUM(E37:E38)</f>
        <v>0</v>
      </c>
      <c r="F39" s="523">
        <f t="shared" si="2"/>
        <v>0</v>
      </c>
      <c r="G39" s="525" t="e">
        <f t="shared" si="3"/>
        <v>#DIV/0!</v>
      </c>
      <c r="H39" s="85"/>
    </row>
    <row r="40" spans="1:8" ht="16.5" customHeight="1">
      <c r="A40" s="1738" t="s">
        <v>86</v>
      </c>
      <c r="B40" s="1380" t="s">
        <v>86</v>
      </c>
      <c r="C40" s="795" t="s">
        <v>204</v>
      </c>
      <c r="D40" s="73"/>
      <c r="E40" s="267"/>
      <c r="F40" s="42">
        <f t="shared" si="2"/>
        <v>0</v>
      </c>
      <c r="G40" s="508" t="e">
        <f t="shared" si="3"/>
        <v>#DIV/0!</v>
      </c>
      <c r="H40" s="667"/>
    </row>
    <row r="41" spans="1:8" ht="16.5" customHeight="1">
      <c r="A41" s="1739"/>
      <c r="B41" s="1381"/>
      <c r="C41" s="642" t="s">
        <v>231</v>
      </c>
      <c r="D41" s="70"/>
      <c r="E41" s="50"/>
      <c r="F41" s="42">
        <f t="shared" si="2"/>
        <v>0</v>
      </c>
      <c r="G41" s="508" t="e">
        <f t="shared" si="3"/>
        <v>#DIV/0!</v>
      </c>
      <c r="H41" s="87"/>
    </row>
    <row r="42" spans="1:8" ht="16.5" customHeight="1">
      <c r="A42" s="1739"/>
      <c r="B42" s="1381"/>
      <c r="C42" s="356" t="s">
        <v>181</v>
      </c>
      <c r="D42" s="70"/>
      <c r="E42" s="50"/>
      <c r="F42" s="42">
        <f t="shared" si="2"/>
        <v>0</v>
      </c>
      <c r="G42" s="508"/>
      <c r="H42" s="87"/>
    </row>
    <row r="43" spans="1:8" ht="16.5" customHeight="1">
      <c r="A43" s="1739"/>
      <c r="B43" s="1381"/>
      <c r="C43" s="356" t="s">
        <v>207</v>
      </c>
      <c r="D43" s="70"/>
      <c r="E43" s="50"/>
      <c r="F43" s="42">
        <f t="shared" si="2"/>
        <v>0</v>
      </c>
      <c r="G43" s="508" t="e">
        <f>F43/D43*100%</f>
        <v>#DIV/0!</v>
      </c>
      <c r="H43" s="87"/>
    </row>
    <row r="44" spans="1:8" ht="17.5">
      <c r="A44" s="1751"/>
      <c r="B44" s="1494" t="s">
        <v>62</v>
      </c>
      <c r="C44" s="1494"/>
      <c r="D44" s="654">
        <f>SUM(D40:D43)</f>
        <v>0</v>
      </c>
      <c r="E44" s="654">
        <f>SUM(E40:E43)</f>
        <v>0</v>
      </c>
      <c r="F44" s="655">
        <f t="shared" si="2"/>
        <v>0</v>
      </c>
      <c r="G44" s="656" t="e">
        <f>F44/D44*100%</f>
        <v>#DIV/0!</v>
      </c>
      <c r="H44" s="87"/>
    </row>
    <row r="45" spans="1:8" ht="30" customHeight="1">
      <c r="A45" s="1419" t="s">
        <v>119</v>
      </c>
      <c r="B45" s="1381" t="s">
        <v>25</v>
      </c>
      <c r="C45" s="356" t="s">
        <v>183</v>
      </c>
      <c r="D45" s="70"/>
      <c r="E45" s="50"/>
      <c r="F45" s="42"/>
      <c r="G45" s="508"/>
      <c r="H45" s="283"/>
    </row>
    <row r="46" spans="1:8" ht="21" customHeight="1">
      <c r="A46" s="1419"/>
      <c r="B46" s="1381"/>
      <c r="C46" s="356" t="s">
        <v>99</v>
      </c>
      <c r="D46" s="70"/>
      <c r="E46" s="50"/>
      <c r="F46" s="42"/>
      <c r="G46" s="508"/>
      <c r="H46" s="87"/>
    </row>
    <row r="47" spans="1:8" ht="23.25" customHeight="1">
      <c r="A47" s="1734"/>
      <c r="B47" s="1494" t="s">
        <v>62</v>
      </c>
      <c r="C47" s="1494"/>
      <c r="D47" s="149"/>
      <c r="E47" s="149"/>
      <c r="F47" s="151"/>
      <c r="G47" s="508"/>
      <c r="H47" s="153"/>
    </row>
    <row r="48" spans="1:8">
      <c r="A48" s="1495" t="s">
        <v>60</v>
      </c>
      <c r="B48" s="1496"/>
      <c r="C48" s="1497"/>
      <c r="D48" s="331">
        <f>SUM(D22,D27,D30,D36,D39,D44,D47)</f>
        <v>0</v>
      </c>
      <c r="E48" s="331">
        <f>SUM(E22,E27,E30,E36,E39,E44,E47)</f>
        <v>0</v>
      </c>
      <c r="F48" s="331">
        <f>E48-D48</f>
        <v>0</v>
      </c>
      <c r="G48" s="526" t="e">
        <f>F48/D48*100%</f>
        <v>#DIV/0!</v>
      </c>
      <c r="H48" s="82"/>
    </row>
    <row r="49" spans="1:8">
      <c r="A49" s="1735" t="s">
        <v>0</v>
      </c>
      <c r="B49" s="1481"/>
      <c r="C49" s="1481"/>
      <c r="D49" s="1481"/>
      <c r="E49" s="1481"/>
      <c r="F49" s="1481"/>
      <c r="G49" s="1481"/>
      <c r="H49" s="1736"/>
    </row>
    <row r="50" spans="1:8" ht="17.5" customHeight="1">
      <c r="A50" s="1407" t="s">
        <v>75</v>
      </c>
      <c r="B50" s="1408"/>
      <c r="C50" s="1408"/>
      <c r="D50" s="1367" t="s">
        <v>234</v>
      </c>
      <c r="E50" s="1367" t="s">
        <v>21</v>
      </c>
      <c r="F50" s="1367" t="s">
        <v>236</v>
      </c>
      <c r="G50" s="1369" t="s">
        <v>163</v>
      </c>
      <c r="H50" s="1371" t="s">
        <v>147</v>
      </c>
    </row>
    <row r="51" spans="1:8" ht="18" customHeight="1">
      <c r="A51" s="88" t="s">
        <v>71</v>
      </c>
      <c r="B51" s="154" t="s">
        <v>61</v>
      </c>
      <c r="C51" s="154" t="s">
        <v>73</v>
      </c>
      <c r="D51" s="1368"/>
      <c r="E51" s="1368"/>
      <c r="F51" s="1368"/>
      <c r="G51" s="1370"/>
      <c r="H51" s="1372"/>
    </row>
    <row r="52" spans="1:8">
      <c r="A52" s="188" t="s">
        <v>78</v>
      </c>
      <c r="B52" s="1416" t="s">
        <v>65</v>
      </c>
      <c r="C52" s="539" t="s">
        <v>67</v>
      </c>
      <c r="D52" s="49"/>
      <c r="E52" s="49"/>
      <c r="F52" s="184">
        <f t="shared" ref="F52:F83" si="4">E52-D52</f>
        <v>0</v>
      </c>
      <c r="G52" s="660" t="e">
        <f>F52/D52*100%</f>
        <v>#DIV/0!</v>
      </c>
      <c r="H52" s="547"/>
    </row>
    <row r="53" spans="1:8">
      <c r="A53" s="68"/>
      <c r="B53" s="1381"/>
      <c r="C53" s="179" t="s">
        <v>88</v>
      </c>
      <c r="D53" s="41"/>
      <c r="E53" s="41"/>
      <c r="F53" s="42">
        <f t="shared" si="4"/>
        <v>0</v>
      </c>
      <c r="G53" s="504" t="e">
        <f>F53/D53*100%</f>
        <v>#DIV/0!</v>
      </c>
      <c r="H53" s="43"/>
    </row>
    <row r="54" spans="1:8">
      <c r="A54" s="68"/>
      <c r="B54" s="1381"/>
      <c r="C54" s="179" t="s">
        <v>221</v>
      </c>
      <c r="D54" s="42"/>
      <c r="E54" s="41"/>
      <c r="F54" s="42">
        <f t="shared" si="4"/>
        <v>0</v>
      </c>
      <c r="G54" s="504"/>
      <c r="H54" s="43"/>
    </row>
    <row r="55" spans="1:8" ht="21" customHeight="1">
      <c r="A55" s="68"/>
      <c r="B55" s="1381"/>
      <c r="C55" s="179" t="s">
        <v>248</v>
      </c>
      <c r="D55" s="41"/>
      <c r="E55" s="41"/>
      <c r="F55" s="42">
        <f t="shared" si="4"/>
        <v>0</v>
      </c>
      <c r="G55" s="504" t="e">
        <f t="shared" ref="G55:G72" si="5">F55/D55*100%</f>
        <v>#DIV/0!</v>
      </c>
      <c r="H55" s="43"/>
    </row>
    <row r="56" spans="1:8" ht="19.5" customHeight="1">
      <c r="A56" s="68"/>
      <c r="B56" s="1381"/>
      <c r="C56" s="179" t="s">
        <v>178</v>
      </c>
      <c r="D56" s="41"/>
      <c r="E56" s="41"/>
      <c r="F56" s="42">
        <f t="shared" si="4"/>
        <v>0</v>
      </c>
      <c r="G56" s="504" t="e">
        <f t="shared" si="5"/>
        <v>#DIV/0!</v>
      </c>
      <c r="H56" s="43"/>
    </row>
    <row r="57" spans="1:8" ht="19.5" customHeight="1">
      <c r="A57" s="68"/>
      <c r="B57" s="1381"/>
      <c r="C57" s="179" t="s">
        <v>127</v>
      </c>
      <c r="D57" s="41"/>
      <c r="E57" s="41"/>
      <c r="F57" s="42">
        <f t="shared" si="4"/>
        <v>0</v>
      </c>
      <c r="G57" s="504" t="e">
        <f t="shared" si="5"/>
        <v>#DIV/0!</v>
      </c>
      <c r="H57" s="43"/>
    </row>
    <row r="58" spans="1:8">
      <c r="A58" s="68"/>
      <c r="B58" s="1417"/>
      <c r="C58" s="541" t="s">
        <v>93</v>
      </c>
      <c r="D58" s="542">
        <f>SUM(D52:D57)</f>
        <v>0</v>
      </c>
      <c r="E58" s="542">
        <f>SUM(E52:E57)</f>
        <v>0</v>
      </c>
      <c r="F58" s="523">
        <f t="shared" si="4"/>
        <v>0</v>
      </c>
      <c r="G58" s="659" t="e">
        <f t="shared" si="5"/>
        <v>#DIV/0!</v>
      </c>
      <c r="H58" s="47"/>
    </row>
    <row r="59" spans="1:8" ht="21.75" customHeight="1">
      <c r="A59" s="68"/>
      <c r="B59" s="1380" t="s">
        <v>124</v>
      </c>
      <c r="C59" s="647" t="s">
        <v>135</v>
      </c>
      <c r="D59" s="81"/>
      <c r="E59" s="41"/>
      <c r="F59" s="42">
        <f t="shared" si="4"/>
        <v>0</v>
      </c>
      <c r="G59" s="504" t="e">
        <f t="shared" si="5"/>
        <v>#DIV/0!</v>
      </c>
      <c r="H59" s="43"/>
    </row>
    <row r="60" spans="1:8" ht="21.75" customHeight="1">
      <c r="A60" s="68"/>
      <c r="B60" s="1381"/>
      <c r="C60" s="265" t="s">
        <v>184</v>
      </c>
      <c r="D60" s="41"/>
      <c r="E60" s="41"/>
      <c r="F60" s="42">
        <f t="shared" si="4"/>
        <v>0</v>
      </c>
      <c r="G60" s="504" t="e">
        <f t="shared" si="5"/>
        <v>#DIV/0!</v>
      </c>
      <c r="H60" s="43"/>
    </row>
    <row r="61" spans="1:8">
      <c r="A61" s="68"/>
      <c r="B61" s="1381"/>
      <c r="C61" s="179" t="s">
        <v>84</v>
      </c>
      <c r="D61" s="41"/>
      <c r="E61" s="41"/>
      <c r="F61" s="42">
        <f t="shared" si="4"/>
        <v>0</v>
      </c>
      <c r="G61" s="504" t="e">
        <f t="shared" si="5"/>
        <v>#DIV/0!</v>
      </c>
      <c r="H61" s="43"/>
    </row>
    <row r="62" spans="1:8">
      <c r="A62" s="68"/>
      <c r="B62" s="1417"/>
      <c r="C62" s="541" t="s">
        <v>93</v>
      </c>
      <c r="D62" s="542">
        <f>SUM(D59:D61)</f>
        <v>0</v>
      </c>
      <c r="E62" s="542">
        <f>SUM(E59:E61)</f>
        <v>0</v>
      </c>
      <c r="F62" s="523">
        <f t="shared" si="4"/>
        <v>0</v>
      </c>
      <c r="G62" s="659" t="e">
        <f t="shared" si="5"/>
        <v>#DIV/0!</v>
      </c>
      <c r="H62" s="47"/>
    </row>
    <row r="63" spans="1:8">
      <c r="A63" s="68"/>
      <c r="B63" s="1380" t="s">
        <v>87</v>
      </c>
      <c r="C63" s="265" t="s">
        <v>89</v>
      </c>
      <c r="D63" s="42"/>
      <c r="E63" s="41"/>
      <c r="F63" s="42">
        <f t="shared" si="4"/>
        <v>0</v>
      </c>
      <c r="G63" s="504" t="e">
        <f t="shared" si="5"/>
        <v>#DIV/0!</v>
      </c>
      <c r="H63" s="43"/>
    </row>
    <row r="64" spans="1:8">
      <c r="A64" s="68"/>
      <c r="B64" s="1381"/>
      <c r="C64" s="179" t="s">
        <v>237</v>
      </c>
      <c r="D64" s="252"/>
      <c r="E64" s="81"/>
      <c r="F64" s="42">
        <f t="shared" si="4"/>
        <v>0</v>
      </c>
      <c r="G64" s="504" t="e">
        <f t="shared" si="5"/>
        <v>#DIV/0!</v>
      </c>
      <c r="H64" s="43"/>
    </row>
    <row r="65" spans="1:8">
      <c r="A65" s="68"/>
      <c r="B65" s="1381"/>
      <c r="C65" s="179" t="s">
        <v>129</v>
      </c>
      <c r="D65" s="252"/>
      <c r="E65" s="81"/>
      <c r="F65" s="42">
        <f t="shared" si="4"/>
        <v>0</v>
      </c>
      <c r="G65" s="504" t="e">
        <f t="shared" si="5"/>
        <v>#DIV/0!</v>
      </c>
      <c r="H65" s="43"/>
    </row>
    <row r="66" spans="1:8">
      <c r="A66" s="68"/>
      <c r="B66" s="1381"/>
      <c r="C66" s="179" t="s">
        <v>141</v>
      </c>
      <c r="D66" s="252"/>
      <c r="E66" s="81"/>
      <c r="F66" s="42">
        <f t="shared" si="4"/>
        <v>0</v>
      </c>
      <c r="G66" s="504" t="e">
        <f t="shared" si="5"/>
        <v>#DIV/0!</v>
      </c>
      <c r="H66" s="43"/>
    </row>
    <row r="67" spans="1:8">
      <c r="A67" s="110"/>
      <c r="B67" s="1381"/>
      <c r="C67" s="179" t="s">
        <v>70</v>
      </c>
      <c r="D67" s="253"/>
      <c r="E67" s="185"/>
      <c r="F67" s="151">
        <f t="shared" si="4"/>
        <v>0</v>
      </c>
      <c r="G67" s="504" t="e">
        <f t="shared" si="5"/>
        <v>#DIV/0!</v>
      </c>
      <c r="H67" s="80"/>
    </row>
    <row r="68" spans="1:8">
      <c r="A68" s="110"/>
      <c r="B68" s="1381"/>
      <c r="C68" s="648" t="s">
        <v>85</v>
      </c>
      <c r="D68" s="50"/>
      <c r="E68" s="50"/>
      <c r="F68" s="70">
        <f t="shared" si="4"/>
        <v>0</v>
      </c>
      <c r="G68" s="504" t="e">
        <f t="shared" si="5"/>
        <v>#DIV/0!</v>
      </c>
      <c r="H68" s="87"/>
    </row>
    <row r="69" spans="1:8">
      <c r="A69" s="110"/>
      <c r="B69" s="1381"/>
      <c r="C69" s="648" t="s">
        <v>132</v>
      </c>
      <c r="D69" s="50"/>
      <c r="E69" s="50"/>
      <c r="F69" s="70">
        <f t="shared" si="4"/>
        <v>0</v>
      </c>
      <c r="G69" s="504" t="e">
        <f t="shared" si="5"/>
        <v>#DIV/0!</v>
      </c>
      <c r="H69" s="87"/>
    </row>
    <row r="70" spans="1:8">
      <c r="A70" s="110"/>
      <c r="B70" s="1417"/>
      <c r="C70" s="548" t="s">
        <v>93</v>
      </c>
      <c r="D70" s="583">
        <f>SUM(D63:D69)</f>
        <v>0</v>
      </c>
      <c r="E70" s="583">
        <f>SUM(E63:E69)</f>
        <v>0</v>
      </c>
      <c r="F70" s="523">
        <f t="shared" si="4"/>
        <v>0</v>
      </c>
      <c r="G70" s="659" t="e">
        <f t="shared" si="5"/>
        <v>#DIV/0!</v>
      </c>
      <c r="H70" s="48"/>
    </row>
    <row r="71" spans="1:8">
      <c r="A71" s="155" t="s">
        <v>80</v>
      </c>
      <c r="B71" s="1715" t="s">
        <v>62</v>
      </c>
      <c r="C71" s="1716"/>
      <c r="D71" s="579">
        <f>SUM(D58,D62,D70)</f>
        <v>0</v>
      </c>
      <c r="E71" s="579">
        <f>SUM(E58,E62,E70)</f>
        <v>0</v>
      </c>
      <c r="F71" s="523">
        <f t="shared" si="4"/>
        <v>0</v>
      </c>
      <c r="G71" s="659" t="e">
        <f t="shared" si="5"/>
        <v>#DIV/0!</v>
      </c>
      <c r="H71" s="47"/>
    </row>
    <row r="72" spans="1:8" ht="24" customHeight="1">
      <c r="A72" s="1500" t="s">
        <v>228</v>
      </c>
      <c r="B72" s="1416" t="s">
        <v>92</v>
      </c>
      <c r="C72" s="178" t="s">
        <v>208</v>
      </c>
      <c r="D72" s="568"/>
      <c r="E72" s="662"/>
      <c r="F72" s="585">
        <f t="shared" si="4"/>
        <v>0</v>
      </c>
      <c r="G72" s="665" t="e">
        <f t="shared" si="5"/>
        <v>#DIV/0!</v>
      </c>
      <c r="H72" s="666"/>
    </row>
    <row r="73" spans="1:8" ht="24" customHeight="1">
      <c r="A73" s="1418"/>
      <c r="B73" s="1380"/>
      <c r="C73" s="647" t="s">
        <v>92</v>
      </c>
      <c r="D73" s="550"/>
      <c r="E73" s="551"/>
      <c r="F73" s="447">
        <f t="shared" si="4"/>
        <v>0</v>
      </c>
      <c r="G73" s="264"/>
      <c r="H73" s="664"/>
    </row>
    <row r="74" spans="1:8" ht="24" customHeight="1">
      <c r="A74" s="1419"/>
      <c r="B74" s="1381"/>
      <c r="C74" s="648" t="s">
        <v>246</v>
      </c>
      <c r="D74" s="255"/>
      <c r="E74" s="81"/>
      <c r="F74" s="42">
        <f t="shared" si="4"/>
        <v>0</v>
      </c>
      <c r="G74" s="148" t="e">
        <f>F74/D74*100%</f>
        <v>#DIV/0!</v>
      </c>
      <c r="H74" s="43"/>
    </row>
    <row r="75" spans="1:8">
      <c r="A75" s="1420"/>
      <c r="B75" s="1723" t="s">
        <v>62</v>
      </c>
      <c r="C75" s="1724"/>
      <c r="D75" s="572">
        <f>SUM(D72:D74)</f>
        <v>0</v>
      </c>
      <c r="E75" s="572">
        <f>SUM(E72:E74)</f>
        <v>0</v>
      </c>
      <c r="F75" s="523">
        <f t="shared" si="4"/>
        <v>0</v>
      </c>
      <c r="G75" s="543" t="e">
        <f>F75/D75*100%</f>
        <v>#DIV/0!</v>
      </c>
      <c r="H75" s="48"/>
    </row>
    <row r="76" spans="1:8">
      <c r="A76" s="1396" t="s">
        <v>91</v>
      </c>
      <c r="B76" s="1398" t="s">
        <v>87</v>
      </c>
      <c r="C76" s="586" t="s">
        <v>64</v>
      </c>
      <c r="D76" s="74"/>
      <c r="E76" s="74"/>
      <c r="F76" s="75">
        <f t="shared" si="4"/>
        <v>0</v>
      </c>
      <c r="G76" s="660"/>
      <c r="H76" s="83"/>
    </row>
    <row r="77" spans="1:8">
      <c r="A77" s="1396"/>
      <c r="B77" s="1399"/>
      <c r="C77" s="646" t="s">
        <v>199</v>
      </c>
      <c r="D77" s="267"/>
      <c r="E77" s="267"/>
      <c r="F77" s="70">
        <f t="shared" si="4"/>
        <v>0</v>
      </c>
      <c r="G77" s="504"/>
      <c r="H77" s="283"/>
    </row>
    <row r="78" spans="1:8">
      <c r="A78" s="1396"/>
      <c r="B78" s="1399"/>
      <c r="C78" s="646" t="s">
        <v>90</v>
      </c>
      <c r="D78" s="267"/>
      <c r="E78" s="267"/>
      <c r="F78" s="70">
        <f t="shared" si="4"/>
        <v>0</v>
      </c>
      <c r="G78" s="504"/>
      <c r="H78" s="283"/>
    </row>
    <row r="79" spans="1:8">
      <c r="A79" s="1396"/>
      <c r="B79" s="1399"/>
      <c r="C79" s="273" t="s">
        <v>69</v>
      </c>
      <c r="D79" s="50"/>
      <c r="E79" s="50"/>
      <c r="F79" s="70">
        <f t="shared" si="4"/>
        <v>0</v>
      </c>
      <c r="G79" s="504"/>
      <c r="H79" s="87"/>
    </row>
    <row r="80" spans="1:8">
      <c r="A80" s="1396"/>
      <c r="B80" s="1399"/>
      <c r="C80" s="273" t="s">
        <v>217</v>
      </c>
      <c r="D80" s="50"/>
      <c r="E80" s="50"/>
      <c r="F80" s="70">
        <f t="shared" si="4"/>
        <v>0</v>
      </c>
      <c r="G80" s="504"/>
      <c r="H80" s="87"/>
    </row>
    <row r="81" spans="1:8">
      <c r="A81" s="1396"/>
      <c r="B81" s="1400"/>
      <c r="C81" s="587" t="s">
        <v>93</v>
      </c>
      <c r="D81" s="77">
        <f>SUM(D76:D80)</f>
        <v>0</v>
      </c>
      <c r="E81" s="77">
        <f>SUM(E76:E80)</f>
        <v>0</v>
      </c>
      <c r="F81" s="77">
        <f t="shared" si="4"/>
        <v>0</v>
      </c>
      <c r="G81" s="663"/>
      <c r="H81" s="85"/>
    </row>
    <row r="82" spans="1:8" ht="17.25" customHeight="1">
      <c r="A82" s="1396"/>
      <c r="B82" s="1401" t="s">
        <v>91</v>
      </c>
      <c r="C82" s="178" t="s">
        <v>191</v>
      </c>
      <c r="D82" s="74"/>
      <c r="E82" s="74"/>
      <c r="F82" s="75">
        <f t="shared" si="4"/>
        <v>0</v>
      </c>
      <c r="G82" s="436" t="e">
        <f>F82/D82*100%</f>
        <v>#DIV/0!</v>
      </c>
      <c r="H82" s="668"/>
    </row>
    <row r="83" spans="1:8" ht="17.25" customHeight="1">
      <c r="A83" s="1396"/>
      <c r="B83" s="1402"/>
      <c r="C83" s="648" t="s">
        <v>98</v>
      </c>
      <c r="D83" s="50"/>
      <c r="E83" s="50"/>
      <c r="F83" s="70">
        <f t="shared" si="4"/>
        <v>0</v>
      </c>
      <c r="G83" s="148" t="e">
        <f>F83/D83*100%</f>
        <v>#DIV/0!</v>
      </c>
      <c r="H83" s="517"/>
    </row>
    <row r="84" spans="1:8" ht="17.25" customHeight="1">
      <c r="A84" s="1396"/>
      <c r="B84" s="1402"/>
      <c r="C84" s="648" t="s">
        <v>115</v>
      </c>
      <c r="D84" s="50"/>
      <c r="E84" s="50"/>
      <c r="F84" s="70">
        <f t="shared" ref="F84:F112" si="6">E84-D84</f>
        <v>0</v>
      </c>
      <c r="G84" s="148" t="e">
        <f>F84/D84*100%</f>
        <v>#DIV/0!</v>
      </c>
      <c r="H84" s="517"/>
    </row>
    <row r="85" spans="1:8" ht="17.25" customHeight="1">
      <c r="A85" s="1396"/>
      <c r="B85" s="1402"/>
      <c r="C85" s="648" t="s">
        <v>240</v>
      </c>
      <c r="D85" s="50"/>
      <c r="E85" s="50"/>
      <c r="F85" s="70">
        <f t="shared" si="6"/>
        <v>0</v>
      </c>
      <c r="G85" s="148"/>
      <c r="H85" s="87"/>
    </row>
    <row r="86" spans="1:8" ht="17.25" customHeight="1">
      <c r="A86" s="1396"/>
      <c r="B86" s="1402"/>
      <c r="C86" s="648" t="s">
        <v>110</v>
      </c>
      <c r="D86" s="50"/>
      <c r="E86" s="50"/>
      <c r="F86" s="70">
        <f t="shared" si="6"/>
        <v>0</v>
      </c>
      <c r="G86" s="148"/>
      <c r="H86" s="87"/>
    </row>
    <row r="87" spans="1:8" ht="17.25" customHeight="1">
      <c r="A87" s="1396"/>
      <c r="B87" s="1402"/>
      <c r="C87" s="648" t="s">
        <v>249</v>
      </c>
      <c r="D87" s="50"/>
      <c r="E87" s="50"/>
      <c r="F87" s="70">
        <f t="shared" si="6"/>
        <v>0</v>
      </c>
      <c r="G87" s="148"/>
      <c r="H87" s="87"/>
    </row>
    <row r="88" spans="1:8" ht="17.25" customHeight="1">
      <c r="A88" s="1396"/>
      <c r="B88" s="1402"/>
      <c r="C88" s="648" t="s">
        <v>104</v>
      </c>
      <c r="D88" s="50"/>
      <c r="E88" s="50"/>
      <c r="F88" s="70">
        <f t="shared" si="6"/>
        <v>0</v>
      </c>
      <c r="G88" s="148"/>
      <c r="H88" s="87"/>
    </row>
    <row r="89" spans="1:8" ht="17.25" customHeight="1">
      <c r="A89" s="1396"/>
      <c r="B89" s="1402"/>
      <c r="C89" s="648" t="s">
        <v>239</v>
      </c>
      <c r="D89" s="50"/>
      <c r="E89" s="50"/>
      <c r="F89" s="70">
        <f t="shared" si="6"/>
        <v>0</v>
      </c>
      <c r="G89" s="148"/>
      <c r="H89" s="87"/>
    </row>
    <row r="90" spans="1:8" ht="17.25" customHeight="1">
      <c r="A90" s="1396"/>
      <c r="B90" s="1402"/>
      <c r="C90" s="648" t="s">
        <v>188</v>
      </c>
      <c r="D90" s="50"/>
      <c r="E90" s="50"/>
      <c r="F90" s="70">
        <f t="shared" si="6"/>
        <v>0</v>
      </c>
      <c r="G90" s="148"/>
      <c r="H90" s="87"/>
    </row>
    <row r="91" spans="1:8" ht="17.25" customHeight="1">
      <c r="A91" s="1396"/>
      <c r="B91" s="1402"/>
      <c r="C91" s="648" t="s">
        <v>194</v>
      </c>
      <c r="D91" s="50"/>
      <c r="E91" s="50"/>
      <c r="F91" s="70">
        <f t="shared" si="6"/>
        <v>0</v>
      </c>
      <c r="G91" s="148"/>
      <c r="H91" s="87"/>
    </row>
    <row r="92" spans="1:8" ht="17.25" customHeight="1">
      <c r="A92" s="1396"/>
      <c r="B92" s="1402"/>
      <c r="C92" s="648" t="s">
        <v>203</v>
      </c>
      <c r="D92" s="50"/>
      <c r="E92" s="50"/>
      <c r="F92" s="70">
        <f t="shared" si="6"/>
        <v>0</v>
      </c>
      <c r="G92" s="148"/>
      <c r="H92" s="87"/>
    </row>
    <row r="93" spans="1:8" ht="17.25" customHeight="1">
      <c r="A93" s="1396"/>
      <c r="B93" s="1402"/>
      <c r="C93" s="648" t="s">
        <v>179</v>
      </c>
      <c r="D93" s="50"/>
      <c r="E93" s="50"/>
      <c r="F93" s="70">
        <f t="shared" si="6"/>
        <v>0</v>
      </c>
      <c r="G93" s="148"/>
      <c r="H93" s="87"/>
    </row>
    <row r="94" spans="1:8" ht="17.25" customHeight="1">
      <c r="A94" s="1396"/>
      <c r="B94" s="1402"/>
      <c r="C94" s="648" t="s">
        <v>214</v>
      </c>
      <c r="D94" s="50"/>
      <c r="E94" s="50"/>
      <c r="F94" s="70">
        <f t="shared" si="6"/>
        <v>0</v>
      </c>
      <c r="G94" s="148"/>
      <c r="H94" s="87"/>
    </row>
    <row r="95" spans="1:8" ht="17.25" customHeight="1">
      <c r="A95" s="1396"/>
      <c r="B95" s="1402"/>
      <c r="C95" s="648" t="s">
        <v>108</v>
      </c>
      <c r="D95" s="50"/>
      <c r="E95" s="50"/>
      <c r="F95" s="70">
        <f t="shared" si="6"/>
        <v>0</v>
      </c>
      <c r="G95" s="148"/>
      <c r="H95" s="87"/>
    </row>
    <row r="96" spans="1:8" ht="19.5" customHeight="1">
      <c r="A96" s="1396"/>
      <c r="B96" s="1402"/>
      <c r="C96" s="648" t="s">
        <v>225</v>
      </c>
      <c r="D96" s="50"/>
      <c r="E96" s="50"/>
      <c r="F96" s="70">
        <f t="shared" si="6"/>
        <v>0</v>
      </c>
      <c r="G96" s="148"/>
      <c r="H96" s="87"/>
    </row>
    <row r="97" spans="1:8" ht="19.5" customHeight="1">
      <c r="A97" s="1396"/>
      <c r="B97" s="1402"/>
      <c r="C97" s="648" t="s">
        <v>101</v>
      </c>
      <c r="D97" s="50"/>
      <c r="E97" s="50"/>
      <c r="F97" s="70">
        <f t="shared" si="6"/>
        <v>0</v>
      </c>
      <c r="G97" s="148"/>
      <c r="H97" s="87"/>
    </row>
    <row r="98" spans="1:8" ht="19.5" customHeight="1">
      <c r="A98" s="1396"/>
      <c r="B98" s="1402"/>
      <c r="C98" s="648" t="s">
        <v>100</v>
      </c>
      <c r="D98" s="50"/>
      <c r="E98" s="50"/>
      <c r="F98" s="70">
        <f t="shared" si="6"/>
        <v>0</v>
      </c>
      <c r="G98" s="148"/>
      <c r="H98" s="87"/>
    </row>
    <row r="99" spans="1:8" ht="19.5" customHeight="1">
      <c r="A99" s="1396"/>
      <c r="B99" s="1402"/>
      <c r="C99" s="648" t="s">
        <v>222</v>
      </c>
      <c r="D99" s="50"/>
      <c r="E99" s="50"/>
      <c r="F99" s="70">
        <f t="shared" si="6"/>
        <v>0</v>
      </c>
      <c r="G99" s="148"/>
      <c r="H99" s="87"/>
    </row>
    <row r="100" spans="1:8" ht="19.5" customHeight="1">
      <c r="A100" s="1396"/>
      <c r="B100" s="1402"/>
      <c r="C100" s="648" t="s">
        <v>213</v>
      </c>
      <c r="D100" s="50"/>
      <c r="E100" s="50"/>
      <c r="F100" s="70">
        <f t="shared" si="6"/>
        <v>0</v>
      </c>
      <c r="G100" s="148"/>
      <c r="H100" s="87"/>
    </row>
    <row r="101" spans="1:8" ht="19.5" customHeight="1">
      <c r="A101" s="1396"/>
      <c r="B101" s="1402"/>
      <c r="C101" s="648" t="s">
        <v>111</v>
      </c>
      <c r="D101" s="50"/>
      <c r="E101" s="50"/>
      <c r="F101" s="70">
        <f t="shared" si="6"/>
        <v>0</v>
      </c>
      <c r="G101" s="148"/>
      <c r="H101" s="87"/>
    </row>
    <row r="102" spans="1:8" ht="19.5" customHeight="1">
      <c r="A102" s="1396"/>
      <c r="B102" s="1402"/>
      <c r="C102" s="648" t="s">
        <v>182</v>
      </c>
      <c r="D102" s="50"/>
      <c r="E102" s="50"/>
      <c r="F102" s="70">
        <f t="shared" si="6"/>
        <v>0</v>
      </c>
      <c r="G102" s="148"/>
      <c r="H102" s="87"/>
    </row>
    <row r="103" spans="1:8" ht="19.5" customHeight="1">
      <c r="A103" s="1396"/>
      <c r="B103" s="1402"/>
      <c r="C103" s="648" t="s">
        <v>224</v>
      </c>
      <c r="D103" s="50"/>
      <c r="E103" s="50"/>
      <c r="F103" s="70">
        <f t="shared" si="6"/>
        <v>0</v>
      </c>
      <c r="G103" s="148"/>
      <c r="H103" s="87"/>
    </row>
    <row r="104" spans="1:8" ht="19.5" customHeight="1">
      <c r="A104" s="1396"/>
      <c r="B104" s="1403"/>
      <c r="C104" s="491" t="s">
        <v>93</v>
      </c>
      <c r="D104" s="522">
        <f>SUM(D82:D103)</f>
        <v>0</v>
      </c>
      <c r="E104" s="522">
        <f>SUM(E82:E103)</f>
        <v>0</v>
      </c>
      <c r="F104" s="522">
        <f t="shared" si="6"/>
        <v>0</v>
      </c>
      <c r="G104" s="543" t="e">
        <f t="shared" ref="G104:G112" si="7">F104/D104*100%</f>
        <v>#DIV/0!</v>
      </c>
      <c r="H104" s="85"/>
    </row>
    <row r="105" spans="1:8" ht="18" customHeight="1">
      <c r="A105" s="1397"/>
      <c r="B105" s="1750" t="s">
        <v>62</v>
      </c>
      <c r="C105" s="1750"/>
      <c r="D105" s="578">
        <f>SUM(D81,D104)</f>
        <v>0</v>
      </c>
      <c r="E105" s="578">
        <f>SUM(E81,E104)</f>
        <v>0</v>
      </c>
      <c r="F105" s="556">
        <f t="shared" si="6"/>
        <v>0</v>
      </c>
      <c r="G105" s="557" t="e">
        <f t="shared" si="7"/>
        <v>#DIV/0!</v>
      </c>
      <c r="H105" s="577"/>
    </row>
    <row r="106" spans="1:8" ht="24.75" customHeight="1">
      <c r="A106" s="1396" t="s">
        <v>68</v>
      </c>
      <c r="B106" s="244" t="s">
        <v>68</v>
      </c>
      <c r="C106" s="265" t="s">
        <v>68</v>
      </c>
      <c r="D106" s="802"/>
      <c r="E106" s="81"/>
      <c r="F106" s="42">
        <f t="shared" si="6"/>
        <v>0</v>
      </c>
      <c r="G106" s="196" t="e">
        <f t="shared" si="7"/>
        <v>#DIV/0!</v>
      </c>
      <c r="H106" s="43"/>
    </row>
    <row r="107" spans="1:8">
      <c r="A107" s="1397"/>
      <c r="B107" s="1479" t="s">
        <v>62</v>
      </c>
      <c r="C107" s="1480"/>
      <c r="D107" s="256">
        <f>D106</f>
        <v>0</v>
      </c>
      <c r="E107" s="256">
        <f>E106</f>
        <v>0</v>
      </c>
      <c r="F107" s="187">
        <f t="shared" si="6"/>
        <v>0</v>
      </c>
      <c r="G107" s="281" t="e">
        <f t="shared" si="7"/>
        <v>#DIV/0!</v>
      </c>
      <c r="H107" s="48"/>
    </row>
    <row r="108" spans="1:8" ht="24.75" customHeight="1">
      <c r="A108" s="1378" t="s">
        <v>116</v>
      </c>
      <c r="B108" s="1380" t="s">
        <v>116</v>
      </c>
      <c r="C108" s="180" t="s">
        <v>58</v>
      </c>
      <c r="D108" s="799"/>
      <c r="E108" s="260"/>
      <c r="F108" s="186">
        <f t="shared" si="6"/>
        <v>0</v>
      </c>
      <c r="G108" s="148" t="e">
        <f t="shared" si="7"/>
        <v>#DIV/0!</v>
      </c>
      <c r="H108" s="45"/>
    </row>
    <row r="109" spans="1:8" ht="20.25" customHeight="1">
      <c r="A109" s="1378"/>
      <c r="B109" s="1381"/>
      <c r="C109" s="175" t="s">
        <v>59</v>
      </c>
      <c r="D109" s="800"/>
      <c r="E109" s="81"/>
      <c r="F109" s="42">
        <f t="shared" si="6"/>
        <v>0</v>
      </c>
      <c r="G109" s="148" t="e">
        <f t="shared" si="7"/>
        <v>#DIV/0!</v>
      </c>
      <c r="H109" s="43"/>
    </row>
    <row r="110" spans="1:8">
      <c r="A110" s="1749"/>
      <c r="B110" s="1715" t="s">
        <v>62</v>
      </c>
      <c r="C110" s="1716"/>
      <c r="D110" s="801">
        <f>SUM(D108:D109)</f>
        <v>0</v>
      </c>
      <c r="E110" s="798">
        <f>SUM(E108:E109)</f>
        <v>0</v>
      </c>
      <c r="F110" s="523">
        <f t="shared" si="6"/>
        <v>0</v>
      </c>
      <c r="G110" s="543" t="e">
        <f t="shared" si="7"/>
        <v>#DIV/0!</v>
      </c>
      <c r="H110" s="47"/>
    </row>
    <row r="111" spans="1:8" ht="23.25" customHeight="1">
      <c r="A111" s="181" t="s">
        <v>153</v>
      </c>
      <c r="B111" s="182" t="s">
        <v>153</v>
      </c>
      <c r="C111" s="266" t="s">
        <v>160</v>
      </c>
      <c r="D111" s="690"/>
      <c r="E111" s="261"/>
      <c r="F111" s="151">
        <f t="shared" si="6"/>
        <v>0</v>
      </c>
      <c r="G111" s="197" t="e">
        <f t="shared" si="7"/>
        <v>#DIV/0!</v>
      </c>
      <c r="H111" s="156"/>
    </row>
    <row r="112" spans="1:8" s="672" customFormat="1">
      <c r="A112" s="1495" t="s">
        <v>60</v>
      </c>
      <c r="B112" s="1496"/>
      <c r="C112" s="1497"/>
      <c r="D112" s="331">
        <f>SUM(D71,D75,D105,D107,D110,D111)</f>
        <v>0</v>
      </c>
      <c r="E112" s="331">
        <f>SUM(E71,E75,E105,E107,E110,E111)</f>
        <v>0</v>
      </c>
      <c r="F112" s="331">
        <f t="shared" si="6"/>
        <v>0</v>
      </c>
      <c r="G112" s="526" t="e">
        <f t="shared" si="7"/>
        <v>#DIV/0!</v>
      </c>
      <c r="H112" s="82"/>
    </row>
  </sheetData>
  <mergeCells count="60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H49"/>
    <mergeCell ref="A50:C50"/>
    <mergeCell ref="D50:D51"/>
    <mergeCell ref="E50:E51"/>
    <mergeCell ref="F50:F51"/>
    <mergeCell ref="G50:G51"/>
    <mergeCell ref="H50:H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H2"/>
    <mergeCell ref="A3:H4"/>
    <mergeCell ref="A5:H5"/>
    <mergeCell ref="A6:C6"/>
    <mergeCell ref="D6:D7"/>
    <mergeCell ref="E6:E7"/>
    <mergeCell ref="F6:F7"/>
    <mergeCell ref="G6:G7"/>
    <mergeCell ref="H6:H7"/>
  </mergeCells>
  <phoneticPr fontId="23" type="noConversion"/>
  <pageMargins left="0.69972223043441772" right="0.69972223043441772" top="0.75" bottom="0.75" header="0.30000001192092896" footer="0.30000001192092896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19</vt:i4>
      </vt:variant>
    </vt:vector>
  </HeadingPairs>
  <TitlesOfParts>
    <vt:vector size="19" baseType="lpstr">
      <vt:lpstr>2026년 예산(안) 지부별총괄표</vt:lpstr>
      <vt:lpstr>총괄표(세입.세출)</vt:lpstr>
      <vt:lpstr>1.본부사무국</vt:lpstr>
      <vt:lpstr>2.서울지부</vt:lpstr>
      <vt:lpstr>3.부산지부</vt:lpstr>
      <vt:lpstr>4. 서울Y 봉천종합사회복지관</vt:lpstr>
      <vt:lpstr>5.서울Y누리봄</vt:lpstr>
      <vt:lpstr>5. 강서종합사회복지관(총괄)</vt:lpstr>
      <vt:lpstr>5-1. 강서종합사회복지관</vt:lpstr>
      <vt:lpstr>5-2.강서종합사회복지관(재가노인지원서비스)</vt:lpstr>
      <vt:lpstr>5-3.강서구종합사회복지관(강서지역아동센터)</vt:lpstr>
      <vt:lpstr>5-4.강서구종합사회복지관(청소년지원센터)</vt:lpstr>
      <vt:lpstr>5-5.강서구종합사회복지관(자원봉사센터)</vt:lpstr>
      <vt:lpstr>5-6.강서구종합사회복지관(발달재활서비스)</vt:lpstr>
      <vt:lpstr>5-7.강서구종합사회복지관(심리치유서비스)</vt:lpstr>
      <vt:lpstr>7. 강서구어린이집</vt:lpstr>
      <vt:lpstr>6.강서구지역자활센터(장기요양사업)</vt:lpstr>
      <vt:lpstr>5.울산씨밀레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PC</cp:lastModifiedBy>
  <cp:revision>5</cp:revision>
  <cp:lastPrinted>2024-09-25T00:39:12Z</cp:lastPrinted>
  <dcterms:created xsi:type="dcterms:W3CDTF">2020-12-29T07:45:36Z</dcterms:created>
  <dcterms:modified xsi:type="dcterms:W3CDTF">2025-12-05T04:02:00Z</dcterms:modified>
  <cp:version>1100.0100.01</cp:version>
</cp:coreProperties>
</file>