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3차 임시이사회(20240925)\부산지부\부산_자활\"/>
    </mc:Choice>
  </mc:AlternateContent>
  <bookViews>
    <workbookView xWindow="4785" yWindow="930" windowWidth="18525" windowHeight="14415" tabRatio="828" firstSheet="16" activeTab="16"/>
  </bookViews>
  <sheets>
    <sheet name="2024년 추경예산(안) 지부별총괄표" sheetId="35" state="hidden" r:id="rId1"/>
    <sheet name="총괄표(세입.세출)" sheetId="40" state="hidden" r:id="rId2"/>
    <sheet name="1. 본부사무국(작성방법)" sheetId="17" state="hidden" r:id="rId3"/>
    <sheet name="2.서울지부" sheetId="41" state="hidden" r:id="rId4"/>
    <sheet name="3.부산지부" sheetId="42" state="hidden" r:id="rId5"/>
    <sheet name="4. 서울Y 봉천종합사회복지관" sheetId="10" state="hidden" r:id="rId6"/>
    <sheet name="5.서울Y누리봄" sheetId="43" state="hidden" r:id="rId7"/>
    <sheet name="6. 강서종합사회복지관(총괄)" sheetId="44" state="hidden" r:id="rId8"/>
    <sheet name="6-1. 강서종합사회복지관" sheetId="48" state="hidden" r:id="rId9"/>
    <sheet name="6-2.강서종합사회복지관(재가노인지원서비스)" sheetId="49" state="hidden" r:id="rId10"/>
    <sheet name="6-3.강서구종합사회복지관(강서지역아동센터)" sheetId="50" state="hidden" r:id="rId11"/>
    <sheet name="6-4.강서구종합사회복지관(청소년지원센터)" sheetId="51" state="hidden" r:id="rId12"/>
    <sheet name="6-5.강서구종합사회복지관(자원봉사센터)" sheetId="54" state="hidden" r:id="rId13"/>
    <sheet name="6-6.강서구종합사회복지관(발달재활서비스)" sheetId="52" state="hidden" r:id="rId14"/>
    <sheet name="6-7.강서구종합사회복지관(심리치유서비스)" sheetId="53" state="hidden" r:id="rId15"/>
    <sheet name="7. 강서구어린이집" sheetId="37" state="hidden" r:id="rId16"/>
    <sheet name="부산 강서구지역자활센터(장기요양사업)" sheetId="47" r:id="rId17"/>
    <sheet name="9.은학의집(총괄)" sheetId="45" state="hidden" r:id="rId18"/>
    <sheet name="9-1.은학의집(재가복지)" sheetId="55" state="hidden" r:id="rId19"/>
    <sheet name="9-2은학의집(요양시설)" sheetId="56" state="hidden" r:id="rId20"/>
    <sheet name="9.울산씨밀레" sheetId="46" state="hidden" r:id="rId21"/>
    <sheet name="Sheet1" sheetId="38" state="hidden" r:id="rId22"/>
  </sheets>
  <calcPr calcId="162913" iterateDelta="1.0000000474974513E-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47" l="1"/>
  <c r="H65" i="47"/>
  <c r="H66" i="47"/>
  <c r="H67" i="47"/>
  <c r="H68" i="47"/>
  <c r="H69" i="47"/>
  <c r="H70" i="47"/>
  <c r="H71" i="47"/>
  <c r="H72" i="47"/>
  <c r="H73" i="47"/>
  <c r="H74" i="47"/>
  <c r="H63" i="47"/>
  <c r="H64" i="47"/>
  <c r="H55" i="47"/>
  <c r="H56" i="47"/>
  <c r="H57" i="47"/>
  <c r="H58" i="47"/>
  <c r="H59" i="47"/>
  <c r="H60" i="47"/>
  <c r="H61" i="47"/>
  <c r="H62" i="47"/>
  <c r="H54" i="47"/>
  <c r="H52" i="47"/>
  <c r="H51" i="47"/>
  <c r="H47" i="47"/>
  <c r="H43" i="47"/>
  <c r="H42" i="47"/>
  <c r="H40" i="47" l="1"/>
  <c r="H39" i="47"/>
  <c r="H37" i="47"/>
  <c r="H33" i="47"/>
  <c r="H32" i="47"/>
  <c r="H31" i="47"/>
  <c r="H13" i="47"/>
  <c r="H10" i="47"/>
  <c r="H11" i="47"/>
  <c r="H12" i="47"/>
  <c r="H9" i="47"/>
  <c r="G18" i="35" l="1"/>
  <c r="G17" i="35"/>
  <c r="E33" i="47" l="1"/>
  <c r="F33" i="47"/>
  <c r="G91" i="47"/>
  <c r="G73" i="47"/>
  <c r="G72" i="47"/>
  <c r="F54" i="42" l="1"/>
  <c r="D54" i="42"/>
  <c r="G53" i="42"/>
  <c r="H53" i="42" s="1"/>
  <c r="G52" i="42"/>
  <c r="H52" i="42" s="1"/>
  <c r="G51" i="42"/>
  <c r="H51" i="42" s="1"/>
  <c r="F50" i="42"/>
  <c r="E50" i="42"/>
  <c r="D50" i="42"/>
  <c r="G49" i="42"/>
  <c r="H49" i="42" s="1"/>
  <c r="F48" i="42"/>
  <c r="E48" i="42"/>
  <c r="D48" i="42"/>
  <c r="G47" i="42"/>
  <c r="H47" i="42" s="1"/>
  <c r="G46" i="42"/>
  <c r="G45" i="42"/>
  <c r="H45" i="42" s="1"/>
  <c r="G44" i="42"/>
  <c r="H44" i="42" s="1"/>
  <c r="F42" i="42"/>
  <c r="G42" i="42" s="1"/>
  <c r="H42" i="42" s="1"/>
  <c r="D42" i="42"/>
  <c r="G41" i="42"/>
  <c r="H41" i="42" s="1"/>
  <c r="G40" i="42"/>
  <c r="H40" i="42" s="1"/>
  <c r="G39" i="42"/>
  <c r="H39" i="42" s="1"/>
  <c r="G38" i="42"/>
  <c r="H38" i="42" s="1"/>
  <c r="G37" i="42"/>
  <c r="H37" i="42" s="1"/>
  <c r="F36" i="42"/>
  <c r="D36" i="42"/>
  <c r="D43" i="42" s="1"/>
  <c r="G35" i="42"/>
  <c r="H35" i="42" s="1"/>
  <c r="G34" i="42"/>
  <c r="H34" i="42" s="1"/>
  <c r="F33" i="42"/>
  <c r="F43" i="42" s="1"/>
  <c r="E33" i="42"/>
  <c r="E43" i="42" s="1"/>
  <c r="D33" i="42"/>
  <c r="G32" i="42"/>
  <c r="H32" i="42" s="1"/>
  <c r="G31" i="42"/>
  <c r="H31" i="42" s="1"/>
  <c r="G30" i="42"/>
  <c r="H30" i="42" s="1"/>
  <c r="G29" i="42"/>
  <c r="H29" i="42" s="1"/>
  <c r="F24" i="42"/>
  <c r="E24" i="42"/>
  <c r="D24" i="42"/>
  <c r="G23" i="42"/>
  <c r="H23" i="42" s="1"/>
  <c r="G22" i="42"/>
  <c r="H22" i="42" s="1"/>
  <c r="G21" i="42"/>
  <c r="H21" i="42" s="1"/>
  <c r="F20" i="42"/>
  <c r="E20" i="42"/>
  <c r="D20" i="42"/>
  <c r="G19" i="42"/>
  <c r="H19" i="42" s="1"/>
  <c r="G18" i="42"/>
  <c r="H18" i="42" s="1"/>
  <c r="G17" i="42"/>
  <c r="H17" i="42" s="1"/>
  <c r="F16" i="42"/>
  <c r="D16" i="42"/>
  <c r="G15" i="42"/>
  <c r="H15" i="42" s="1"/>
  <c r="F14" i="42"/>
  <c r="E14" i="42"/>
  <c r="E25" i="42" s="1"/>
  <c r="D14" i="42"/>
  <c r="G13" i="42"/>
  <c r="H13" i="42" s="1"/>
  <c r="G12" i="42"/>
  <c r="H12" i="42" s="1"/>
  <c r="G11" i="42"/>
  <c r="H11" i="42" s="1"/>
  <c r="G10" i="42"/>
  <c r="H10" i="42" s="1"/>
  <c r="G9" i="42"/>
  <c r="H9" i="42" s="1"/>
  <c r="G8" i="42"/>
  <c r="H8" i="42" s="1"/>
  <c r="D55" i="42" l="1"/>
  <c r="G16" i="42"/>
  <c r="H16" i="42" s="1"/>
  <c r="G20" i="42"/>
  <c r="H20" i="42" s="1"/>
  <c r="G24" i="42"/>
  <c r="H24" i="42" s="1"/>
  <c r="G36" i="42"/>
  <c r="H36" i="42" s="1"/>
  <c r="G50" i="42"/>
  <c r="H50" i="42" s="1"/>
  <c r="G54" i="42"/>
  <c r="G48" i="42"/>
  <c r="H48" i="42" s="1"/>
  <c r="G14" i="42"/>
  <c r="H14" i="42" s="1"/>
  <c r="D25" i="42"/>
  <c r="E55" i="42"/>
  <c r="F55" i="42"/>
  <c r="G55" i="42" s="1"/>
  <c r="H55" i="42" s="1"/>
  <c r="G43" i="42"/>
  <c r="H43" i="42" s="1"/>
  <c r="F25" i="42"/>
  <c r="G25" i="42" s="1"/>
  <c r="H25" i="42" s="1"/>
  <c r="G33" i="42"/>
  <c r="H33" i="42" s="1"/>
  <c r="F87" i="44" l="1"/>
  <c r="F107" i="44"/>
  <c r="F106" i="44"/>
  <c r="E107" i="44"/>
  <c r="E106" i="44"/>
  <c r="D107" i="44"/>
  <c r="D106" i="44"/>
  <c r="F104" i="44"/>
  <c r="E104" i="44"/>
  <c r="D104" i="44"/>
  <c r="F93" i="44"/>
  <c r="F86" i="44"/>
  <c r="F85" i="44"/>
  <c r="F84" i="44"/>
  <c r="F82" i="44"/>
  <c r="F81" i="44"/>
  <c r="F80" i="44"/>
  <c r="E93" i="44"/>
  <c r="E83" i="44"/>
  <c r="E88" i="44"/>
  <c r="E87" i="44"/>
  <c r="E86" i="44"/>
  <c r="E85" i="44"/>
  <c r="E84" i="44"/>
  <c r="E82" i="44"/>
  <c r="E81" i="44"/>
  <c r="E80" i="44"/>
  <c r="D93" i="44"/>
  <c r="D88" i="44"/>
  <c r="D86" i="44"/>
  <c r="D87" i="44"/>
  <c r="D85" i="44"/>
  <c r="D84" i="44"/>
  <c r="D83" i="44"/>
  <c r="D82" i="44"/>
  <c r="D81" i="44"/>
  <c r="D80" i="44"/>
  <c r="F72" i="44"/>
  <c r="F71" i="44"/>
  <c r="E72" i="44"/>
  <c r="E71" i="44"/>
  <c r="D72" i="44"/>
  <c r="D71" i="44"/>
  <c r="F68" i="44"/>
  <c r="F67" i="44"/>
  <c r="F66" i="44"/>
  <c r="F65" i="44"/>
  <c r="F64" i="44"/>
  <c r="F63" i="44"/>
  <c r="F62" i="44"/>
  <c r="E68" i="44"/>
  <c r="E67" i="44"/>
  <c r="E66" i="44"/>
  <c r="E65" i="44"/>
  <c r="E64" i="44"/>
  <c r="E63" i="44"/>
  <c r="E62" i="44"/>
  <c r="D68" i="44"/>
  <c r="D67" i="44"/>
  <c r="D66" i="44"/>
  <c r="D65" i="44"/>
  <c r="D64" i="44"/>
  <c r="D63" i="44"/>
  <c r="D62" i="44"/>
  <c r="F60" i="44"/>
  <c r="F59" i="44"/>
  <c r="F58" i="44"/>
  <c r="E60" i="44"/>
  <c r="E59" i="44"/>
  <c r="E58" i="44"/>
  <c r="D60" i="44"/>
  <c r="D59" i="44"/>
  <c r="D58" i="44"/>
  <c r="F56" i="44"/>
  <c r="F55" i="44"/>
  <c r="F54" i="44"/>
  <c r="F53" i="44"/>
  <c r="F52" i="44"/>
  <c r="F51" i="44"/>
  <c r="E56" i="44"/>
  <c r="E55" i="44"/>
  <c r="E54" i="44"/>
  <c r="E53" i="44"/>
  <c r="E52" i="44"/>
  <c r="E51" i="44"/>
  <c r="D56" i="44"/>
  <c r="D55" i="44"/>
  <c r="D54" i="44"/>
  <c r="D53" i="44"/>
  <c r="D52" i="44"/>
  <c r="D51" i="44"/>
  <c r="F42" i="44"/>
  <c r="F41" i="44"/>
  <c r="F40" i="44"/>
  <c r="E42" i="44"/>
  <c r="E41" i="44"/>
  <c r="E40" i="44"/>
  <c r="D42" i="44"/>
  <c r="D41" i="44"/>
  <c r="D40" i="44"/>
  <c r="F38" i="44"/>
  <c r="F37" i="44"/>
  <c r="E38" i="44"/>
  <c r="E37" i="44"/>
  <c r="D38" i="44"/>
  <c r="D37" i="44"/>
  <c r="F35" i="44"/>
  <c r="F34" i="44"/>
  <c r="E35" i="44"/>
  <c r="E34" i="44"/>
  <c r="D35" i="44"/>
  <c r="D34" i="44"/>
  <c r="D32" i="44"/>
  <c r="D31" i="44"/>
  <c r="F29" i="44"/>
  <c r="F28" i="44"/>
  <c r="E29" i="44"/>
  <c r="E28" i="44"/>
  <c r="D29" i="44"/>
  <c r="D28" i="44"/>
  <c r="F26" i="44"/>
  <c r="F25" i="44"/>
  <c r="F24" i="44"/>
  <c r="F23" i="44"/>
  <c r="E26" i="44"/>
  <c r="E25" i="44"/>
  <c r="E24" i="44"/>
  <c r="E23" i="44"/>
  <c r="D26" i="44"/>
  <c r="D25" i="44"/>
  <c r="D24" i="44"/>
  <c r="D23" i="44"/>
  <c r="F21" i="44"/>
  <c r="F20" i="44"/>
  <c r="F19" i="44"/>
  <c r="E21" i="44"/>
  <c r="E20" i="44"/>
  <c r="E19" i="44"/>
  <c r="D21" i="44"/>
  <c r="D20" i="44"/>
  <c r="D19" i="44"/>
  <c r="E57" i="53"/>
  <c r="E108" i="54"/>
  <c r="E105" i="54"/>
  <c r="E102" i="54"/>
  <c r="E103" i="54" s="1"/>
  <c r="E79" i="54"/>
  <c r="E73" i="54"/>
  <c r="E69" i="54"/>
  <c r="E61" i="54"/>
  <c r="E57" i="54"/>
  <c r="E70" i="54" l="1"/>
  <c r="E110" i="54"/>
  <c r="E108" i="49" l="1"/>
  <c r="E105" i="49"/>
  <c r="E102" i="49"/>
  <c r="E79" i="49"/>
  <c r="E73" i="49"/>
  <c r="E69" i="49"/>
  <c r="E61" i="49"/>
  <c r="E57" i="49"/>
  <c r="E46" i="49"/>
  <c r="E43" i="49"/>
  <c r="E39" i="49"/>
  <c r="E36" i="49"/>
  <c r="E33" i="49"/>
  <c r="E30" i="49"/>
  <c r="E27" i="49"/>
  <c r="E103" i="49" l="1"/>
  <c r="E70" i="49"/>
  <c r="E110" i="49"/>
  <c r="E108" i="50" l="1"/>
  <c r="E105" i="50"/>
  <c r="E102" i="50"/>
  <c r="E79" i="50"/>
  <c r="E73" i="50"/>
  <c r="E69" i="50"/>
  <c r="E61" i="50"/>
  <c r="E57" i="50"/>
  <c r="E46" i="50"/>
  <c r="E43" i="50"/>
  <c r="E39" i="50"/>
  <c r="E36" i="50"/>
  <c r="E33" i="50"/>
  <c r="E30" i="50"/>
  <c r="E27" i="50"/>
  <c r="E70" i="50" l="1"/>
  <c r="E103" i="50"/>
  <c r="E110" i="50" s="1"/>
  <c r="E108" i="51"/>
  <c r="E105" i="51"/>
  <c r="E102" i="51"/>
  <c r="E79" i="51"/>
  <c r="E103" i="51" s="1"/>
  <c r="E73" i="51"/>
  <c r="E69" i="51"/>
  <c r="E61" i="51"/>
  <c r="E57" i="51"/>
  <c r="E46" i="51"/>
  <c r="E43" i="51"/>
  <c r="E39" i="51"/>
  <c r="E36" i="51"/>
  <c r="E33" i="51"/>
  <c r="E30" i="51"/>
  <c r="E27" i="51"/>
  <c r="E70" i="51" l="1"/>
  <c r="E110" i="51" s="1"/>
  <c r="F43" i="50"/>
  <c r="H9" i="40" l="1"/>
  <c r="I9" i="40" s="1"/>
  <c r="H140" i="40" l="1"/>
  <c r="I140" i="40" s="1"/>
  <c r="H141" i="40"/>
  <c r="I141" i="40" s="1"/>
  <c r="H142" i="40"/>
  <c r="I142" i="40" s="1"/>
  <c r="H143" i="40"/>
  <c r="I143" i="40" s="1"/>
  <c r="H144" i="40"/>
  <c r="I144" i="40" s="1"/>
  <c r="H145" i="40"/>
  <c r="I145" i="40" s="1"/>
  <c r="H146" i="40"/>
  <c r="I146" i="40" s="1"/>
  <c r="H147" i="40"/>
  <c r="I147" i="40" s="1"/>
  <c r="H148" i="40"/>
  <c r="H91" i="10"/>
  <c r="H92" i="10"/>
  <c r="H93" i="10"/>
  <c r="G90" i="10"/>
  <c r="H90" i="10" s="1"/>
  <c r="G91" i="10"/>
  <c r="G92" i="10"/>
  <c r="G93" i="10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I148" i="40" l="1"/>
  <c r="H149" i="40"/>
  <c r="I149" i="40" s="1"/>
  <c r="H150" i="40"/>
  <c r="I150" i="40" s="1"/>
  <c r="G109" i="56" l="1"/>
  <c r="H109" i="56" s="1"/>
  <c r="F108" i="56"/>
  <c r="E108" i="56"/>
  <c r="D108" i="56"/>
  <c r="G107" i="56"/>
  <c r="H107" i="56" s="1"/>
  <c r="G106" i="56"/>
  <c r="H106" i="56" s="1"/>
  <c r="F105" i="56"/>
  <c r="E105" i="56"/>
  <c r="D105" i="56"/>
  <c r="G104" i="56"/>
  <c r="H104" i="56" s="1"/>
  <c r="F102" i="56"/>
  <c r="G102" i="56" s="1"/>
  <c r="H102" i="56" s="1"/>
  <c r="E102" i="56"/>
  <c r="D102" i="56"/>
  <c r="G101" i="56"/>
  <c r="H101" i="56" s="1"/>
  <c r="G100" i="56"/>
  <c r="H100" i="56" s="1"/>
  <c r="G99" i="56"/>
  <c r="H99" i="56" s="1"/>
  <c r="G98" i="56"/>
  <c r="H98" i="56" s="1"/>
  <c r="G97" i="56"/>
  <c r="H97" i="56" s="1"/>
  <c r="G96" i="56"/>
  <c r="H96" i="56" s="1"/>
  <c r="G95" i="56"/>
  <c r="H95" i="56" s="1"/>
  <c r="G94" i="56"/>
  <c r="H94" i="56" s="1"/>
  <c r="G93" i="56"/>
  <c r="H93" i="56" s="1"/>
  <c r="G92" i="56"/>
  <c r="H92" i="56" s="1"/>
  <c r="G91" i="56"/>
  <c r="H91" i="56" s="1"/>
  <c r="G90" i="56"/>
  <c r="H90" i="56" s="1"/>
  <c r="G89" i="56"/>
  <c r="H89" i="56" s="1"/>
  <c r="G88" i="56"/>
  <c r="H88" i="56" s="1"/>
  <c r="G87" i="56"/>
  <c r="H87" i="56" s="1"/>
  <c r="G86" i="56"/>
  <c r="H86" i="56" s="1"/>
  <c r="G85" i="56"/>
  <c r="H85" i="56" s="1"/>
  <c r="G84" i="56"/>
  <c r="H84" i="56" s="1"/>
  <c r="G83" i="56"/>
  <c r="H83" i="56" s="1"/>
  <c r="G82" i="56"/>
  <c r="H82" i="56" s="1"/>
  <c r="G81" i="56"/>
  <c r="H81" i="56" s="1"/>
  <c r="G80" i="56"/>
  <c r="H80" i="56" s="1"/>
  <c r="F79" i="56"/>
  <c r="E79" i="56"/>
  <c r="D79" i="56"/>
  <c r="G78" i="56"/>
  <c r="H78" i="56" s="1"/>
  <c r="G77" i="56"/>
  <c r="H77" i="56" s="1"/>
  <c r="G76" i="56"/>
  <c r="H76" i="56" s="1"/>
  <c r="G75" i="56"/>
  <c r="H75" i="56" s="1"/>
  <c r="G74" i="56"/>
  <c r="H74" i="56" s="1"/>
  <c r="F73" i="56"/>
  <c r="E73" i="56"/>
  <c r="D73" i="56"/>
  <c r="G72" i="56"/>
  <c r="H72" i="56" s="1"/>
  <c r="G71" i="56"/>
  <c r="H71" i="56" s="1"/>
  <c r="F69" i="56"/>
  <c r="E69" i="56"/>
  <c r="D69" i="56"/>
  <c r="G68" i="56"/>
  <c r="H68" i="56" s="1"/>
  <c r="G67" i="56"/>
  <c r="H67" i="56" s="1"/>
  <c r="G66" i="56"/>
  <c r="H66" i="56" s="1"/>
  <c r="G65" i="56"/>
  <c r="H65" i="56" s="1"/>
  <c r="G64" i="56"/>
  <c r="H64" i="56" s="1"/>
  <c r="G63" i="56"/>
  <c r="H63" i="56" s="1"/>
  <c r="G62" i="56"/>
  <c r="H62" i="56" s="1"/>
  <c r="F61" i="56"/>
  <c r="E61" i="56"/>
  <c r="D61" i="56"/>
  <c r="G60" i="56"/>
  <c r="H60" i="56" s="1"/>
  <c r="G59" i="56"/>
  <c r="H59" i="56" s="1"/>
  <c r="G58" i="56"/>
  <c r="H58" i="56" s="1"/>
  <c r="F57" i="56"/>
  <c r="E57" i="56"/>
  <c r="D57" i="56"/>
  <c r="G56" i="56"/>
  <c r="H56" i="56" s="1"/>
  <c r="G55" i="56"/>
  <c r="H55" i="56" s="1"/>
  <c r="G54" i="56"/>
  <c r="H54" i="56" s="1"/>
  <c r="G53" i="56"/>
  <c r="H53" i="56" s="1"/>
  <c r="G52" i="56"/>
  <c r="H52" i="56" s="1"/>
  <c r="G51" i="56"/>
  <c r="H51" i="56" s="1"/>
  <c r="F46" i="56"/>
  <c r="E46" i="56"/>
  <c r="D46" i="56"/>
  <c r="G45" i="56"/>
  <c r="H45" i="56" s="1"/>
  <c r="G44" i="56"/>
  <c r="H44" i="56" s="1"/>
  <c r="F43" i="56"/>
  <c r="E43" i="56"/>
  <c r="D43" i="56"/>
  <c r="G42" i="56"/>
  <c r="H42" i="56" s="1"/>
  <c r="G41" i="56"/>
  <c r="H41" i="56" s="1"/>
  <c r="G40" i="56"/>
  <c r="H40" i="56" s="1"/>
  <c r="F39" i="56"/>
  <c r="E39" i="56"/>
  <c r="D39" i="56"/>
  <c r="G38" i="56"/>
  <c r="H38" i="56" s="1"/>
  <c r="G37" i="56"/>
  <c r="H37" i="56" s="1"/>
  <c r="F36" i="56"/>
  <c r="E36" i="56"/>
  <c r="D36" i="56"/>
  <c r="G35" i="56"/>
  <c r="H35" i="56" s="1"/>
  <c r="G34" i="56"/>
  <c r="H34" i="56" s="1"/>
  <c r="F33" i="56"/>
  <c r="E33" i="56"/>
  <c r="D33" i="56"/>
  <c r="G32" i="56"/>
  <c r="H32" i="56" s="1"/>
  <c r="G31" i="56"/>
  <c r="H31" i="56" s="1"/>
  <c r="F30" i="56"/>
  <c r="E30" i="56"/>
  <c r="D30" i="56"/>
  <c r="G29" i="56"/>
  <c r="H29" i="56" s="1"/>
  <c r="G28" i="56"/>
  <c r="H28" i="56" s="1"/>
  <c r="F27" i="56"/>
  <c r="E27" i="56"/>
  <c r="D27" i="56"/>
  <c r="G26" i="56"/>
  <c r="H26" i="56" s="1"/>
  <c r="G25" i="56"/>
  <c r="H25" i="56" s="1"/>
  <c r="G24" i="56"/>
  <c r="H24" i="56" s="1"/>
  <c r="G23" i="56"/>
  <c r="H23" i="56" s="1"/>
  <c r="F22" i="56"/>
  <c r="E22" i="56"/>
  <c r="D22" i="56"/>
  <c r="G21" i="56"/>
  <c r="H21" i="56" s="1"/>
  <c r="G20" i="56"/>
  <c r="H20" i="56" s="1"/>
  <c r="G19" i="56"/>
  <c r="H19" i="56" s="1"/>
  <c r="G18" i="56"/>
  <c r="H18" i="56" s="1"/>
  <c r="G17" i="56"/>
  <c r="H17" i="56" s="1"/>
  <c r="G16" i="56"/>
  <c r="H16" i="56" s="1"/>
  <c r="G15" i="56"/>
  <c r="H15" i="56" s="1"/>
  <c r="G14" i="56"/>
  <c r="H14" i="56" s="1"/>
  <c r="F13" i="56"/>
  <c r="E13" i="56"/>
  <c r="D13" i="56"/>
  <c r="G12" i="56"/>
  <c r="H12" i="56" s="1"/>
  <c r="G11" i="56"/>
  <c r="H11" i="56" s="1"/>
  <c r="G10" i="56"/>
  <c r="H10" i="56" s="1"/>
  <c r="G9" i="56"/>
  <c r="H9" i="56" s="1"/>
  <c r="G8" i="56"/>
  <c r="H8" i="56" s="1"/>
  <c r="G109" i="55"/>
  <c r="H109" i="55" s="1"/>
  <c r="F108" i="55"/>
  <c r="G108" i="55" s="1"/>
  <c r="H108" i="55" s="1"/>
  <c r="E108" i="55"/>
  <c r="D108" i="55"/>
  <c r="G107" i="55"/>
  <c r="H107" i="55" s="1"/>
  <c r="G106" i="55"/>
  <c r="H106" i="55" s="1"/>
  <c r="F105" i="55"/>
  <c r="E105" i="55"/>
  <c r="D105" i="55"/>
  <c r="G104" i="55"/>
  <c r="H104" i="55" s="1"/>
  <c r="F102" i="55"/>
  <c r="G102" i="55" s="1"/>
  <c r="H102" i="55" s="1"/>
  <c r="E102" i="55"/>
  <c r="D102" i="55"/>
  <c r="G101" i="55"/>
  <c r="H101" i="55" s="1"/>
  <c r="G100" i="55"/>
  <c r="H100" i="55" s="1"/>
  <c r="G99" i="55"/>
  <c r="H99" i="55" s="1"/>
  <c r="G98" i="55"/>
  <c r="H98" i="55" s="1"/>
  <c r="G97" i="55"/>
  <c r="H97" i="55" s="1"/>
  <c r="G96" i="55"/>
  <c r="H96" i="55" s="1"/>
  <c r="G95" i="55"/>
  <c r="H95" i="55" s="1"/>
  <c r="G94" i="55"/>
  <c r="H94" i="55" s="1"/>
  <c r="G93" i="55"/>
  <c r="H93" i="55" s="1"/>
  <c r="G92" i="55"/>
  <c r="H92" i="55" s="1"/>
  <c r="G91" i="55"/>
  <c r="H91" i="55" s="1"/>
  <c r="G90" i="55"/>
  <c r="H90" i="55" s="1"/>
  <c r="G89" i="55"/>
  <c r="H89" i="55" s="1"/>
  <c r="G88" i="55"/>
  <c r="H88" i="55" s="1"/>
  <c r="G87" i="55"/>
  <c r="H87" i="55" s="1"/>
  <c r="G86" i="55"/>
  <c r="H86" i="55" s="1"/>
  <c r="G85" i="55"/>
  <c r="H85" i="55" s="1"/>
  <c r="G84" i="55"/>
  <c r="H84" i="55" s="1"/>
  <c r="G83" i="55"/>
  <c r="H83" i="55" s="1"/>
  <c r="G82" i="55"/>
  <c r="H82" i="55" s="1"/>
  <c r="G81" i="55"/>
  <c r="H81" i="55" s="1"/>
  <c r="G80" i="55"/>
  <c r="H80" i="55" s="1"/>
  <c r="F79" i="55"/>
  <c r="F103" i="55" s="1"/>
  <c r="E79" i="55"/>
  <c r="D79" i="55"/>
  <c r="G78" i="55"/>
  <c r="H78" i="55" s="1"/>
  <c r="G77" i="55"/>
  <c r="H77" i="55" s="1"/>
  <c r="G76" i="55"/>
  <c r="H76" i="55" s="1"/>
  <c r="G75" i="55"/>
  <c r="H75" i="55" s="1"/>
  <c r="G74" i="55"/>
  <c r="H74" i="55" s="1"/>
  <c r="F73" i="55"/>
  <c r="E73" i="55"/>
  <c r="D73" i="55"/>
  <c r="G72" i="55"/>
  <c r="H72" i="55" s="1"/>
  <c r="G71" i="55"/>
  <c r="H71" i="55" s="1"/>
  <c r="F69" i="55"/>
  <c r="E69" i="55"/>
  <c r="D69" i="55"/>
  <c r="G68" i="55"/>
  <c r="H68" i="55" s="1"/>
  <c r="G67" i="55"/>
  <c r="H67" i="55" s="1"/>
  <c r="G66" i="55"/>
  <c r="H66" i="55" s="1"/>
  <c r="G65" i="55"/>
  <c r="H65" i="55" s="1"/>
  <c r="G64" i="55"/>
  <c r="H64" i="55" s="1"/>
  <c r="G63" i="55"/>
  <c r="H63" i="55" s="1"/>
  <c r="G62" i="55"/>
  <c r="H62" i="55" s="1"/>
  <c r="F61" i="55"/>
  <c r="E61" i="55"/>
  <c r="D61" i="55"/>
  <c r="G60" i="55"/>
  <c r="H60" i="55" s="1"/>
  <c r="G59" i="55"/>
  <c r="H59" i="55" s="1"/>
  <c r="G58" i="55"/>
  <c r="H58" i="55" s="1"/>
  <c r="F57" i="55"/>
  <c r="E57" i="55"/>
  <c r="D57" i="55"/>
  <c r="D70" i="55" s="1"/>
  <c r="G56" i="55"/>
  <c r="H56" i="55" s="1"/>
  <c r="G55" i="55"/>
  <c r="H55" i="55" s="1"/>
  <c r="G54" i="55"/>
  <c r="H54" i="55" s="1"/>
  <c r="G53" i="55"/>
  <c r="H53" i="55" s="1"/>
  <c r="G52" i="55"/>
  <c r="H52" i="55" s="1"/>
  <c r="G51" i="55"/>
  <c r="H51" i="55" s="1"/>
  <c r="F46" i="55"/>
  <c r="E46" i="55"/>
  <c r="D46" i="55"/>
  <c r="G45" i="55"/>
  <c r="H45" i="55" s="1"/>
  <c r="G44" i="55"/>
  <c r="H44" i="55" s="1"/>
  <c r="F43" i="55"/>
  <c r="E43" i="55"/>
  <c r="D43" i="55"/>
  <c r="G42" i="55"/>
  <c r="H42" i="55" s="1"/>
  <c r="G41" i="55"/>
  <c r="H41" i="55" s="1"/>
  <c r="G40" i="55"/>
  <c r="H40" i="55" s="1"/>
  <c r="F39" i="55"/>
  <c r="E39" i="55"/>
  <c r="D39" i="55"/>
  <c r="G38" i="55"/>
  <c r="H38" i="55" s="1"/>
  <c r="G37" i="55"/>
  <c r="H37" i="55" s="1"/>
  <c r="F36" i="55"/>
  <c r="E36" i="55"/>
  <c r="D36" i="55"/>
  <c r="G35" i="55"/>
  <c r="H35" i="55" s="1"/>
  <c r="G34" i="55"/>
  <c r="H34" i="55" s="1"/>
  <c r="F33" i="55"/>
  <c r="E33" i="55"/>
  <c r="D33" i="55"/>
  <c r="G32" i="55"/>
  <c r="H32" i="55" s="1"/>
  <c r="G31" i="55"/>
  <c r="H31" i="55" s="1"/>
  <c r="F30" i="55"/>
  <c r="E30" i="55"/>
  <c r="D30" i="55"/>
  <c r="G29" i="55"/>
  <c r="H29" i="55" s="1"/>
  <c r="G28" i="55"/>
  <c r="H28" i="55" s="1"/>
  <c r="F27" i="55"/>
  <c r="E27" i="55"/>
  <c r="D27" i="55"/>
  <c r="G26" i="55"/>
  <c r="H26" i="55" s="1"/>
  <c r="G25" i="55"/>
  <c r="H25" i="55" s="1"/>
  <c r="G24" i="55"/>
  <c r="H24" i="55" s="1"/>
  <c r="G23" i="55"/>
  <c r="H23" i="55" s="1"/>
  <c r="F22" i="55"/>
  <c r="E22" i="55"/>
  <c r="D22" i="55"/>
  <c r="G21" i="55"/>
  <c r="H21" i="55" s="1"/>
  <c r="G20" i="55"/>
  <c r="H20" i="55" s="1"/>
  <c r="G19" i="55"/>
  <c r="H19" i="55" s="1"/>
  <c r="G18" i="55"/>
  <c r="H18" i="55" s="1"/>
  <c r="G17" i="55"/>
  <c r="H17" i="55" s="1"/>
  <c r="G16" i="55"/>
  <c r="H16" i="55" s="1"/>
  <c r="G15" i="55"/>
  <c r="H15" i="55" s="1"/>
  <c r="G14" i="55"/>
  <c r="H14" i="55" s="1"/>
  <c r="F13" i="55"/>
  <c r="E13" i="55"/>
  <c r="D13" i="55"/>
  <c r="G12" i="55"/>
  <c r="H12" i="55" s="1"/>
  <c r="G11" i="55"/>
  <c r="H11" i="55" s="1"/>
  <c r="G10" i="55"/>
  <c r="H10" i="55" s="1"/>
  <c r="G9" i="55"/>
  <c r="H9" i="55" s="1"/>
  <c r="G8" i="55"/>
  <c r="H8" i="55" s="1"/>
  <c r="G109" i="53"/>
  <c r="H109" i="53" s="1"/>
  <c r="F108" i="53"/>
  <c r="E108" i="53"/>
  <c r="D108" i="53"/>
  <c r="G107" i="53"/>
  <c r="H107" i="53" s="1"/>
  <c r="G106" i="53"/>
  <c r="H106" i="53" s="1"/>
  <c r="F105" i="53"/>
  <c r="E105" i="53"/>
  <c r="D105" i="53"/>
  <c r="G104" i="53"/>
  <c r="H104" i="53" s="1"/>
  <c r="F102" i="53"/>
  <c r="E102" i="53"/>
  <c r="D102" i="53"/>
  <c r="G101" i="53"/>
  <c r="H101" i="53" s="1"/>
  <c r="G100" i="53"/>
  <c r="H100" i="53" s="1"/>
  <c r="G99" i="53"/>
  <c r="H99" i="53" s="1"/>
  <c r="G98" i="53"/>
  <c r="H98" i="53" s="1"/>
  <c r="G97" i="53"/>
  <c r="H97" i="53" s="1"/>
  <c r="G96" i="53"/>
  <c r="H96" i="53" s="1"/>
  <c r="G95" i="53"/>
  <c r="H95" i="53" s="1"/>
  <c r="G94" i="53"/>
  <c r="H94" i="53" s="1"/>
  <c r="G93" i="53"/>
  <c r="H93" i="53" s="1"/>
  <c r="G92" i="53"/>
  <c r="H92" i="53" s="1"/>
  <c r="G91" i="53"/>
  <c r="H91" i="53" s="1"/>
  <c r="G90" i="53"/>
  <c r="H90" i="53" s="1"/>
  <c r="G89" i="53"/>
  <c r="H89" i="53" s="1"/>
  <c r="G88" i="53"/>
  <c r="H88" i="53" s="1"/>
  <c r="G87" i="53"/>
  <c r="H87" i="53" s="1"/>
  <c r="G86" i="53"/>
  <c r="H86" i="53" s="1"/>
  <c r="G85" i="53"/>
  <c r="H85" i="53" s="1"/>
  <c r="G84" i="53"/>
  <c r="H84" i="53" s="1"/>
  <c r="G83" i="53"/>
  <c r="H83" i="53" s="1"/>
  <c r="G82" i="53"/>
  <c r="H82" i="53" s="1"/>
  <c r="G81" i="53"/>
  <c r="H81" i="53" s="1"/>
  <c r="G80" i="53"/>
  <c r="H80" i="53" s="1"/>
  <c r="F79" i="53"/>
  <c r="F103" i="53" s="1"/>
  <c r="E79" i="53"/>
  <c r="E103" i="53" s="1"/>
  <c r="D79" i="53"/>
  <c r="G78" i="53"/>
  <c r="H78" i="53" s="1"/>
  <c r="G77" i="53"/>
  <c r="H77" i="53" s="1"/>
  <c r="G76" i="53"/>
  <c r="H76" i="53" s="1"/>
  <c r="G75" i="53"/>
  <c r="H75" i="53" s="1"/>
  <c r="G74" i="53"/>
  <c r="H74" i="53" s="1"/>
  <c r="F73" i="53"/>
  <c r="E73" i="53"/>
  <c r="D73" i="53"/>
  <c r="G72" i="53"/>
  <c r="H72" i="53" s="1"/>
  <c r="G71" i="53"/>
  <c r="H71" i="53" s="1"/>
  <c r="F69" i="53"/>
  <c r="G69" i="53" s="1"/>
  <c r="H69" i="53" s="1"/>
  <c r="E69" i="53"/>
  <c r="D69" i="53"/>
  <c r="G68" i="53"/>
  <c r="H68" i="53" s="1"/>
  <c r="G67" i="53"/>
  <c r="H67" i="53" s="1"/>
  <c r="G66" i="53"/>
  <c r="H66" i="53" s="1"/>
  <c r="G65" i="53"/>
  <c r="H65" i="53" s="1"/>
  <c r="G64" i="53"/>
  <c r="H64" i="53" s="1"/>
  <c r="G63" i="53"/>
  <c r="H63" i="53" s="1"/>
  <c r="G62" i="53"/>
  <c r="H62" i="53" s="1"/>
  <c r="F61" i="53"/>
  <c r="E61" i="53"/>
  <c r="D61" i="53"/>
  <c r="G60" i="53"/>
  <c r="H60" i="53" s="1"/>
  <c r="G59" i="53"/>
  <c r="H59" i="53" s="1"/>
  <c r="G58" i="53"/>
  <c r="H58" i="53" s="1"/>
  <c r="F57" i="53"/>
  <c r="E70" i="53"/>
  <c r="D57" i="53"/>
  <c r="D70" i="53" s="1"/>
  <c r="G56" i="53"/>
  <c r="H56" i="53" s="1"/>
  <c r="G55" i="53"/>
  <c r="H55" i="53" s="1"/>
  <c r="G54" i="53"/>
  <c r="H54" i="53" s="1"/>
  <c r="G53" i="53"/>
  <c r="H53" i="53" s="1"/>
  <c r="G52" i="53"/>
  <c r="H52" i="53" s="1"/>
  <c r="G51" i="53"/>
  <c r="H51" i="53" s="1"/>
  <c r="F46" i="53"/>
  <c r="E46" i="53"/>
  <c r="D46" i="53"/>
  <c r="G45" i="53"/>
  <c r="H45" i="53" s="1"/>
  <c r="G44" i="53"/>
  <c r="H44" i="53" s="1"/>
  <c r="F43" i="53"/>
  <c r="E43" i="53"/>
  <c r="D43" i="53"/>
  <c r="G42" i="53"/>
  <c r="H42" i="53" s="1"/>
  <c r="G41" i="53"/>
  <c r="H41" i="53" s="1"/>
  <c r="G40" i="53"/>
  <c r="H40" i="53" s="1"/>
  <c r="F39" i="53"/>
  <c r="E39" i="53"/>
  <c r="D39" i="53"/>
  <c r="G38" i="53"/>
  <c r="H38" i="53" s="1"/>
  <c r="G37" i="53"/>
  <c r="H37" i="53" s="1"/>
  <c r="F36" i="53"/>
  <c r="E36" i="53"/>
  <c r="D36" i="53"/>
  <c r="G35" i="53"/>
  <c r="H35" i="53" s="1"/>
  <c r="G34" i="53"/>
  <c r="H34" i="53" s="1"/>
  <c r="F33" i="53"/>
  <c r="E33" i="53"/>
  <c r="D33" i="53"/>
  <c r="G32" i="53"/>
  <c r="H32" i="53" s="1"/>
  <c r="G31" i="53"/>
  <c r="H31" i="53" s="1"/>
  <c r="F30" i="53"/>
  <c r="E30" i="53"/>
  <c r="D30" i="53"/>
  <c r="G29" i="53"/>
  <c r="H29" i="53" s="1"/>
  <c r="G28" i="53"/>
  <c r="H28" i="53" s="1"/>
  <c r="F27" i="53"/>
  <c r="E27" i="53"/>
  <c r="D27" i="53"/>
  <c r="G26" i="53"/>
  <c r="H26" i="53" s="1"/>
  <c r="G25" i="53"/>
  <c r="H25" i="53" s="1"/>
  <c r="G24" i="53"/>
  <c r="H24" i="53" s="1"/>
  <c r="G23" i="53"/>
  <c r="H23" i="53" s="1"/>
  <c r="F22" i="53"/>
  <c r="E22" i="53"/>
  <c r="D22" i="53"/>
  <c r="G21" i="53"/>
  <c r="H21" i="53" s="1"/>
  <c r="G20" i="53"/>
  <c r="H20" i="53" s="1"/>
  <c r="G19" i="53"/>
  <c r="H19" i="53" s="1"/>
  <c r="G18" i="53"/>
  <c r="H18" i="53" s="1"/>
  <c r="G17" i="53"/>
  <c r="H17" i="53" s="1"/>
  <c r="G16" i="53"/>
  <c r="H16" i="53" s="1"/>
  <c r="G15" i="53"/>
  <c r="H15" i="53" s="1"/>
  <c r="G14" i="53"/>
  <c r="H14" i="53" s="1"/>
  <c r="F13" i="53"/>
  <c r="E13" i="53"/>
  <c r="D13" i="53"/>
  <c r="G13" i="53" s="1"/>
  <c r="H13" i="53" s="1"/>
  <c r="G12" i="53"/>
  <c r="H12" i="53" s="1"/>
  <c r="G11" i="53"/>
  <c r="H11" i="53" s="1"/>
  <c r="G10" i="53"/>
  <c r="H10" i="53" s="1"/>
  <c r="G9" i="53"/>
  <c r="H9" i="53" s="1"/>
  <c r="G8" i="53"/>
  <c r="H8" i="53" s="1"/>
  <c r="G109" i="54"/>
  <c r="H109" i="54" s="1"/>
  <c r="F108" i="54"/>
  <c r="D108" i="54"/>
  <c r="G107" i="54"/>
  <c r="H107" i="54" s="1"/>
  <c r="G106" i="54"/>
  <c r="H106" i="54" s="1"/>
  <c r="F105" i="54"/>
  <c r="D105" i="54"/>
  <c r="G104" i="54"/>
  <c r="H104" i="54" s="1"/>
  <c r="F102" i="54"/>
  <c r="D102" i="54"/>
  <c r="G101" i="54"/>
  <c r="H101" i="54" s="1"/>
  <c r="G100" i="54"/>
  <c r="H100" i="54" s="1"/>
  <c r="G99" i="54"/>
  <c r="H99" i="54" s="1"/>
  <c r="G98" i="54"/>
  <c r="H98" i="54" s="1"/>
  <c r="G97" i="54"/>
  <c r="H97" i="54" s="1"/>
  <c r="G96" i="54"/>
  <c r="H96" i="54" s="1"/>
  <c r="G95" i="54"/>
  <c r="H95" i="54" s="1"/>
  <c r="G94" i="54"/>
  <c r="H94" i="54" s="1"/>
  <c r="G93" i="54"/>
  <c r="H93" i="54" s="1"/>
  <c r="G92" i="54"/>
  <c r="H92" i="54" s="1"/>
  <c r="G91" i="54"/>
  <c r="H91" i="54" s="1"/>
  <c r="G90" i="54"/>
  <c r="H90" i="54" s="1"/>
  <c r="G89" i="54"/>
  <c r="H89" i="54" s="1"/>
  <c r="G88" i="54"/>
  <c r="H88" i="54" s="1"/>
  <c r="G87" i="54"/>
  <c r="H87" i="54" s="1"/>
  <c r="G86" i="54"/>
  <c r="H86" i="54" s="1"/>
  <c r="G85" i="54"/>
  <c r="H85" i="54" s="1"/>
  <c r="G84" i="54"/>
  <c r="H84" i="54" s="1"/>
  <c r="G83" i="54"/>
  <c r="H83" i="54" s="1"/>
  <c r="G82" i="54"/>
  <c r="H82" i="54" s="1"/>
  <c r="G81" i="54"/>
  <c r="H81" i="54" s="1"/>
  <c r="G80" i="54"/>
  <c r="H80" i="54" s="1"/>
  <c r="F79" i="54"/>
  <c r="F103" i="54" s="1"/>
  <c r="D79" i="54"/>
  <c r="D103" i="54" s="1"/>
  <c r="G78" i="54"/>
  <c r="H78" i="54" s="1"/>
  <c r="G77" i="54"/>
  <c r="H77" i="54" s="1"/>
  <c r="G76" i="54"/>
  <c r="H76" i="54" s="1"/>
  <c r="G75" i="54"/>
  <c r="H75" i="54" s="1"/>
  <c r="G74" i="54"/>
  <c r="H74" i="54" s="1"/>
  <c r="F73" i="54"/>
  <c r="D73" i="54"/>
  <c r="G72" i="54"/>
  <c r="H72" i="54" s="1"/>
  <c r="G71" i="54"/>
  <c r="H71" i="54" s="1"/>
  <c r="F69" i="54"/>
  <c r="D69" i="54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F61" i="54"/>
  <c r="D61" i="54"/>
  <c r="G60" i="54"/>
  <c r="H60" i="54" s="1"/>
  <c r="G59" i="54"/>
  <c r="H59" i="54" s="1"/>
  <c r="G58" i="54"/>
  <c r="H58" i="54" s="1"/>
  <c r="F57" i="54"/>
  <c r="D57" i="54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F46" i="54"/>
  <c r="E46" i="54"/>
  <c r="D46" i="54"/>
  <c r="G45" i="54"/>
  <c r="H45" i="54" s="1"/>
  <c r="G44" i="54"/>
  <c r="H44" i="54" s="1"/>
  <c r="F43" i="54"/>
  <c r="E43" i="54"/>
  <c r="D43" i="54"/>
  <c r="G42" i="54"/>
  <c r="H42" i="54" s="1"/>
  <c r="G41" i="54"/>
  <c r="H41" i="54" s="1"/>
  <c r="G40" i="54"/>
  <c r="H40" i="54" s="1"/>
  <c r="F39" i="54"/>
  <c r="E39" i="54"/>
  <c r="D39" i="54"/>
  <c r="G38" i="54"/>
  <c r="H38" i="54" s="1"/>
  <c r="G37" i="54"/>
  <c r="H37" i="54" s="1"/>
  <c r="F36" i="54"/>
  <c r="E36" i="54"/>
  <c r="D36" i="54"/>
  <c r="G35" i="54"/>
  <c r="H35" i="54" s="1"/>
  <c r="G34" i="54"/>
  <c r="H34" i="54" s="1"/>
  <c r="F33" i="54"/>
  <c r="E33" i="54"/>
  <c r="D33" i="54"/>
  <c r="G32" i="54"/>
  <c r="H32" i="54" s="1"/>
  <c r="G31" i="54"/>
  <c r="H31" i="54" s="1"/>
  <c r="F30" i="54"/>
  <c r="E30" i="54"/>
  <c r="D30" i="54"/>
  <c r="G29" i="54"/>
  <c r="H29" i="54" s="1"/>
  <c r="G28" i="54"/>
  <c r="H28" i="54" s="1"/>
  <c r="F27" i="54"/>
  <c r="E27" i="54"/>
  <c r="D27" i="54"/>
  <c r="G26" i="54"/>
  <c r="H26" i="54" s="1"/>
  <c r="G25" i="54"/>
  <c r="H25" i="54" s="1"/>
  <c r="G24" i="54"/>
  <c r="H24" i="54" s="1"/>
  <c r="G23" i="54"/>
  <c r="H23" i="54" s="1"/>
  <c r="F22" i="54"/>
  <c r="E22" i="54"/>
  <c r="D22" i="54"/>
  <c r="G21" i="54"/>
  <c r="H21" i="54" s="1"/>
  <c r="G20" i="54"/>
  <c r="H20" i="54" s="1"/>
  <c r="G19" i="54"/>
  <c r="H19" i="54" s="1"/>
  <c r="G18" i="54"/>
  <c r="H18" i="54" s="1"/>
  <c r="G17" i="54"/>
  <c r="H17" i="54" s="1"/>
  <c r="G16" i="54"/>
  <c r="H16" i="54" s="1"/>
  <c r="G15" i="54"/>
  <c r="H15" i="54" s="1"/>
  <c r="G14" i="54"/>
  <c r="H14" i="54" s="1"/>
  <c r="F13" i="54"/>
  <c r="E13" i="54"/>
  <c r="D13" i="54"/>
  <c r="G13" i="54" s="1"/>
  <c r="H13" i="54" s="1"/>
  <c r="G12" i="54"/>
  <c r="H12" i="54" s="1"/>
  <c r="G11" i="54"/>
  <c r="H11" i="54" s="1"/>
  <c r="G10" i="54"/>
  <c r="H10" i="54" s="1"/>
  <c r="G9" i="54"/>
  <c r="H9" i="54" s="1"/>
  <c r="G8" i="54"/>
  <c r="H8" i="54" s="1"/>
  <c r="G109" i="52"/>
  <c r="H109" i="52" s="1"/>
  <c r="F108" i="52"/>
  <c r="E108" i="52"/>
  <c r="D108" i="52"/>
  <c r="G107" i="52"/>
  <c r="H107" i="52" s="1"/>
  <c r="G106" i="52"/>
  <c r="H106" i="52" s="1"/>
  <c r="F105" i="52"/>
  <c r="E105" i="52"/>
  <c r="D105" i="52"/>
  <c r="G104" i="52"/>
  <c r="H104" i="52" s="1"/>
  <c r="F102" i="52"/>
  <c r="E102" i="52"/>
  <c r="D102" i="52"/>
  <c r="G101" i="52"/>
  <c r="H101" i="52" s="1"/>
  <c r="G100" i="52"/>
  <c r="H100" i="52" s="1"/>
  <c r="G99" i="52"/>
  <c r="H99" i="52" s="1"/>
  <c r="G98" i="52"/>
  <c r="H98" i="52" s="1"/>
  <c r="G97" i="52"/>
  <c r="H97" i="52" s="1"/>
  <c r="G96" i="52"/>
  <c r="H96" i="52" s="1"/>
  <c r="G95" i="52"/>
  <c r="H95" i="52" s="1"/>
  <c r="G94" i="52"/>
  <c r="H94" i="52" s="1"/>
  <c r="G93" i="52"/>
  <c r="H93" i="52" s="1"/>
  <c r="G92" i="52"/>
  <c r="H92" i="52" s="1"/>
  <c r="G91" i="52"/>
  <c r="H91" i="52" s="1"/>
  <c r="G90" i="52"/>
  <c r="H90" i="52" s="1"/>
  <c r="G89" i="52"/>
  <c r="H89" i="52" s="1"/>
  <c r="G88" i="52"/>
  <c r="H88" i="52" s="1"/>
  <c r="G87" i="52"/>
  <c r="H87" i="52" s="1"/>
  <c r="G86" i="52"/>
  <c r="H86" i="52" s="1"/>
  <c r="G85" i="52"/>
  <c r="H85" i="52" s="1"/>
  <c r="G84" i="52"/>
  <c r="H84" i="52" s="1"/>
  <c r="G83" i="52"/>
  <c r="H83" i="52" s="1"/>
  <c r="G82" i="52"/>
  <c r="H82" i="52" s="1"/>
  <c r="G81" i="52"/>
  <c r="H81" i="52" s="1"/>
  <c r="G80" i="52"/>
  <c r="H80" i="52" s="1"/>
  <c r="F79" i="52"/>
  <c r="E79" i="52"/>
  <c r="D79" i="52"/>
  <c r="G78" i="52"/>
  <c r="H78" i="52" s="1"/>
  <c r="G77" i="52"/>
  <c r="H77" i="52" s="1"/>
  <c r="G76" i="52"/>
  <c r="H76" i="52" s="1"/>
  <c r="G75" i="52"/>
  <c r="H75" i="52" s="1"/>
  <c r="G74" i="52"/>
  <c r="H74" i="52" s="1"/>
  <c r="F73" i="52"/>
  <c r="E73" i="52"/>
  <c r="D73" i="52"/>
  <c r="G72" i="52"/>
  <c r="H72" i="52" s="1"/>
  <c r="G71" i="52"/>
  <c r="H71" i="52" s="1"/>
  <c r="F69" i="52"/>
  <c r="E69" i="52"/>
  <c r="D69" i="52"/>
  <c r="G68" i="52"/>
  <c r="H68" i="52" s="1"/>
  <c r="G67" i="52"/>
  <c r="H67" i="52" s="1"/>
  <c r="G66" i="52"/>
  <c r="H66" i="52" s="1"/>
  <c r="G65" i="52"/>
  <c r="H65" i="52" s="1"/>
  <c r="G64" i="52"/>
  <c r="H64" i="52" s="1"/>
  <c r="G63" i="52"/>
  <c r="H63" i="52" s="1"/>
  <c r="G62" i="52"/>
  <c r="H62" i="52" s="1"/>
  <c r="F61" i="52"/>
  <c r="E61" i="52"/>
  <c r="D61" i="52"/>
  <c r="G60" i="52"/>
  <c r="H60" i="52" s="1"/>
  <c r="G59" i="52"/>
  <c r="H59" i="52" s="1"/>
  <c r="G58" i="52"/>
  <c r="H58" i="52" s="1"/>
  <c r="F57" i="52"/>
  <c r="E57" i="52"/>
  <c r="D57" i="52"/>
  <c r="G56" i="52"/>
  <c r="H56" i="52" s="1"/>
  <c r="G55" i="52"/>
  <c r="H55" i="52" s="1"/>
  <c r="G54" i="52"/>
  <c r="H54" i="52" s="1"/>
  <c r="G53" i="52"/>
  <c r="H53" i="52" s="1"/>
  <c r="G52" i="52"/>
  <c r="H52" i="52" s="1"/>
  <c r="G51" i="52"/>
  <c r="H51" i="52" s="1"/>
  <c r="F46" i="52"/>
  <c r="E46" i="52"/>
  <c r="D46" i="52"/>
  <c r="G45" i="52"/>
  <c r="H45" i="52" s="1"/>
  <c r="G44" i="52"/>
  <c r="H44" i="52" s="1"/>
  <c r="F43" i="52"/>
  <c r="E43" i="52"/>
  <c r="D43" i="52"/>
  <c r="G42" i="52"/>
  <c r="H42" i="52" s="1"/>
  <c r="G41" i="52"/>
  <c r="H41" i="52" s="1"/>
  <c r="G40" i="52"/>
  <c r="H40" i="52" s="1"/>
  <c r="F39" i="52"/>
  <c r="E39" i="52"/>
  <c r="D39" i="52"/>
  <c r="G38" i="52"/>
  <c r="H38" i="52" s="1"/>
  <c r="G37" i="52"/>
  <c r="H37" i="52" s="1"/>
  <c r="F36" i="52"/>
  <c r="G36" i="52" s="1"/>
  <c r="H36" i="52" s="1"/>
  <c r="E36" i="52"/>
  <c r="D36" i="52"/>
  <c r="G35" i="52"/>
  <c r="H35" i="52" s="1"/>
  <c r="G34" i="52"/>
  <c r="H34" i="52" s="1"/>
  <c r="F33" i="52"/>
  <c r="E33" i="52"/>
  <c r="D33" i="52"/>
  <c r="G32" i="52"/>
  <c r="H32" i="52" s="1"/>
  <c r="G31" i="52"/>
  <c r="H31" i="52" s="1"/>
  <c r="F30" i="52"/>
  <c r="E30" i="52"/>
  <c r="D30" i="52"/>
  <c r="G29" i="52"/>
  <c r="H29" i="52" s="1"/>
  <c r="G28" i="52"/>
  <c r="H28" i="52" s="1"/>
  <c r="F27" i="52"/>
  <c r="E27" i="52"/>
  <c r="D27" i="52"/>
  <c r="G26" i="52"/>
  <c r="H26" i="52" s="1"/>
  <c r="G25" i="52"/>
  <c r="H25" i="52" s="1"/>
  <c r="G24" i="52"/>
  <c r="H24" i="52" s="1"/>
  <c r="G23" i="52"/>
  <c r="H23" i="52" s="1"/>
  <c r="F22" i="52"/>
  <c r="E22" i="52"/>
  <c r="D22" i="52"/>
  <c r="G21" i="52"/>
  <c r="H21" i="52" s="1"/>
  <c r="G20" i="52"/>
  <c r="H20" i="52" s="1"/>
  <c r="G19" i="52"/>
  <c r="H19" i="52" s="1"/>
  <c r="G18" i="52"/>
  <c r="H18" i="52" s="1"/>
  <c r="G17" i="52"/>
  <c r="H17" i="52" s="1"/>
  <c r="G16" i="52"/>
  <c r="H16" i="52" s="1"/>
  <c r="G15" i="52"/>
  <c r="H15" i="52" s="1"/>
  <c r="G14" i="52"/>
  <c r="H14" i="52" s="1"/>
  <c r="F13" i="52"/>
  <c r="E13" i="52"/>
  <c r="D13" i="52"/>
  <c r="G12" i="52"/>
  <c r="H12" i="52" s="1"/>
  <c r="G11" i="52"/>
  <c r="H11" i="52" s="1"/>
  <c r="G10" i="52"/>
  <c r="H10" i="52" s="1"/>
  <c r="G9" i="52"/>
  <c r="H9" i="52" s="1"/>
  <c r="G8" i="52"/>
  <c r="H8" i="52" s="1"/>
  <c r="G109" i="51"/>
  <c r="H109" i="51" s="1"/>
  <c r="F108" i="51"/>
  <c r="D108" i="51"/>
  <c r="G107" i="51"/>
  <c r="H107" i="51" s="1"/>
  <c r="G106" i="51"/>
  <c r="H106" i="51" s="1"/>
  <c r="F105" i="51"/>
  <c r="D105" i="51"/>
  <c r="G104" i="51"/>
  <c r="H104" i="51" s="1"/>
  <c r="F102" i="51"/>
  <c r="D102" i="51"/>
  <c r="G101" i="51"/>
  <c r="H101" i="51" s="1"/>
  <c r="G100" i="51"/>
  <c r="H100" i="51" s="1"/>
  <c r="G99" i="51"/>
  <c r="H99" i="51" s="1"/>
  <c r="G98" i="51"/>
  <c r="H98" i="51" s="1"/>
  <c r="G97" i="51"/>
  <c r="H97" i="51" s="1"/>
  <c r="G96" i="51"/>
  <c r="H96" i="51" s="1"/>
  <c r="G95" i="51"/>
  <c r="H95" i="51" s="1"/>
  <c r="G94" i="51"/>
  <c r="H94" i="51" s="1"/>
  <c r="G93" i="51"/>
  <c r="H93" i="51" s="1"/>
  <c r="G92" i="51"/>
  <c r="H92" i="51" s="1"/>
  <c r="G91" i="51"/>
  <c r="H91" i="51" s="1"/>
  <c r="G90" i="51"/>
  <c r="H90" i="51" s="1"/>
  <c r="G89" i="51"/>
  <c r="H89" i="51" s="1"/>
  <c r="G88" i="51"/>
  <c r="H88" i="51" s="1"/>
  <c r="G87" i="51"/>
  <c r="H87" i="51" s="1"/>
  <c r="G86" i="51"/>
  <c r="H86" i="51" s="1"/>
  <c r="G85" i="51"/>
  <c r="H85" i="51" s="1"/>
  <c r="G84" i="51"/>
  <c r="H84" i="51" s="1"/>
  <c r="G83" i="51"/>
  <c r="H83" i="51" s="1"/>
  <c r="G82" i="51"/>
  <c r="H82" i="51" s="1"/>
  <c r="G81" i="51"/>
  <c r="H81" i="51" s="1"/>
  <c r="G80" i="51"/>
  <c r="H80" i="51" s="1"/>
  <c r="F79" i="51"/>
  <c r="D79" i="51"/>
  <c r="G78" i="51"/>
  <c r="H78" i="51" s="1"/>
  <c r="G77" i="51"/>
  <c r="H77" i="51" s="1"/>
  <c r="G76" i="51"/>
  <c r="H76" i="51" s="1"/>
  <c r="G75" i="51"/>
  <c r="H75" i="51" s="1"/>
  <c r="G74" i="51"/>
  <c r="H74" i="51" s="1"/>
  <c r="F73" i="51"/>
  <c r="D73" i="51"/>
  <c r="G72" i="51"/>
  <c r="H72" i="51" s="1"/>
  <c r="G71" i="51"/>
  <c r="H71" i="51" s="1"/>
  <c r="F69" i="51"/>
  <c r="D69" i="51"/>
  <c r="G68" i="51"/>
  <c r="H68" i="51" s="1"/>
  <c r="G67" i="51"/>
  <c r="H67" i="51" s="1"/>
  <c r="G66" i="51"/>
  <c r="H66" i="51" s="1"/>
  <c r="G65" i="51"/>
  <c r="H65" i="51" s="1"/>
  <c r="G64" i="51"/>
  <c r="H64" i="51" s="1"/>
  <c r="G63" i="51"/>
  <c r="H63" i="51" s="1"/>
  <c r="G62" i="51"/>
  <c r="H62" i="51" s="1"/>
  <c r="F61" i="51"/>
  <c r="D61" i="51"/>
  <c r="G60" i="51"/>
  <c r="H60" i="51" s="1"/>
  <c r="G59" i="51"/>
  <c r="H59" i="51" s="1"/>
  <c r="G58" i="51"/>
  <c r="H58" i="51" s="1"/>
  <c r="F57" i="51"/>
  <c r="D57" i="51"/>
  <c r="G56" i="51"/>
  <c r="H56" i="51" s="1"/>
  <c r="G55" i="51"/>
  <c r="H55" i="51" s="1"/>
  <c r="G54" i="51"/>
  <c r="H54" i="51" s="1"/>
  <c r="G53" i="51"/>
  <c r="H53" i="51" s="1"/>
  <c r="G52" i="51"/>
  <c r="H52" i="51" s="1"/>
  <c r="G51" i="51"/>
  <c r="H51" i="51" s="1"/>
  <c r="F46" i="51"/>
  <c r="D46" i="51"/>
  <c r="G45" i="51"/>
  <c r="H45" i="51" s="1"/>
  <c r="G44" i="51"/>
  <c r="H44" i="51" s="1"/>
  <c r="F43" i="51"/>
  <c r="D43" i="51"/>
  <c r="G42" i="51"/>
  <c r="H42" i="51" s="1"/>
  <c r="G41" i="51"/>
  <c r="H41" i="51" s="1"/>
  <c r="G40" i="51"/>
  <c r="H40" i="51" s="1"/>
  <c r="F39" i="51"/>
  <c r="D39" i="51"/>
  <c r="G38" i="51"/>
  <c r="H38" i="51" s="1"/>
  <c r="G37" i="51"/>
  <c r="H37" i="51" s="1"/>
  <c r="F36" i="51"/>
  <c r="D36" i="51"/>
  <c r="G35" i="51"/>
  <c r="H35" i="51" s="1"/>
  <c r="G34" i="51"/>
  <c r="H34" i="51" s="1"/>
  <c r="F33" i="51"/>
  <c r="D33" i="51"/>
  <c r="G32" i="51"/>
  <c r="H32" i="51" s="1"/>
  <c r="G31" i="51"/>
  <c r="H31" i="51" s="1"/>
  <c r="F30" i="51"/>
  <c r="D30" i="51"/>
  <c r="G29" i="51"/>
  <c r="H29" i="51" s="1"/>
  <c r="G28" i="51"/>
  <c r="H28" i="51" s="1"/>
  <c r="F27" i="51"/>
  <c r="D27" i="51"/>
  <c r="G26" i="51"/>
  <c r="H26" i="51" s="1"/>
  <c r="G25" i="51"/>
  <c r="H25" i="51" s="1"/>
  <c r="G24" i="51"/>
  <c r="H24" i="51" s="1"/>
  <c r="G23" i="51"/>
  <c r="H23" i="51" s="1"/>
  <c r="F22" i="51"/>
  <c r="E22" i="51"/>
  <c r="E47" i="51" s="1"/>
  <c r="D22" i="51"/>
  <c r="G21" i="51"/>
  <c r="H21" i="51" s="1"/>
  <c r="G20" i="51"/>
  <c r="H20" i="51" s="1"/>
  <c r="G19" i="51"/>
  <c r="H19" i="51" s="1"/>
  <c r="G18" i="51"/>
  <c r="H18" i="51" s="1"/>
  <c r="G17" i="51"/>
  <c r="H17" i="51" s="1"/>
  <c r="G16" i="51"/>
  <c r="H16" i="51" s="1"/>
  <c r="G15" i="51"/>
  <c r="H15" i="51" s="1"/>
  <c r="G14" i="51"/>
  <c r="H14" i="51" s="1"/>
  <c r="F13" i="51"/>
  <c r="E13" i="51"/>
  <c r="D13" i="51"/>
  <c r="G12" i="51"/>
  <c r="H12" i="51" s="1"/>
  <c r="G11" i="51"/>
  <c r="H11" i="51" s="1"/>
  <c r="G10" i="51"/>
  <c r="H10" i="51" s="1"/>
  <c r="G9" i="51"/>
  <c r="H9" i="51" s="1"/>
  <c r="G8" i="51"/>
  <c r="H8" i="51" s="1"/>
  <c r="G109" i="50"/>
  <c r="H109" i="50" s="1"/>
  <c r="F108" i="50"/>
  <c r="D108" i="50"/>
  <c r="G107" i="50"/>
  <c r="H107" i="50" s="1"/>
  <c r="G106" i="50"/>
  <c r="H106" i="50" s="1"/>
  <c r="F105" i="50"/>
  <c r="D105" i="50"/>
  <c r="G104" i="50"/>
  <c r="H104" i="50" s="1"/>
  <c r="F102" i="50"/>
  <c r="D102" i="50"/>
  <c r="G101" i="50"/>
  <c r="H101" i="50" s="1"/>
  <c r="G100" i="50"/>
  <c r="H100" i="50" s="1"/>
  <c r="G99" i="50"/>
  <c r="H99" i="50" s="1"/>
  <c r="G98" i="50"/>
  <c r="H98" i="50" s="1"/>
  <c r="G97" i="50"/>
  <c r="H97" i="50" s="1"/>
  <c r="G96" i="50"/>
  <c r="H96" i="50" s="1"/>
  <c r="G95" i="50"/>
  <c r="H95" i="50" s="1"/>
  <c r="G94" i="50"/>
  <c r="H94" i="50" s="1"/>
  <c r="G93" i="50"/>
  <c r="H93" i="50" s="1"/>
  <c r="G92" i="50"/>
  <c r="H92" i="50" s="1"/>
  <c r="G91" i="50"/>
  <c r="H91" i="50" s="1"/>
  <c r="G90" i="50"/>
  <c r="H90" i="50" s="1"/>
  <c r="G89" i="50"/>
  <c r="H89" i="50" s="1"/>
  <c r="G88" i="50"/>
  <c r="H88" i="50" s="1"/>
  <c r="G87" i="50"/>
  <c r="H87" i="50" s="1"/>
  <c r="G86" i="50"/>
  <c r="H86" i="50" s="1"/>
  <c r="G85" i="50"/>
  <c r="H85" i="50" s="1"/>
  <c r="G84" i="50"/>
  <c r="H84" i="50" s="1"/>
  <c r="G83" i="50"/>
  <c r="H83" i="50" s="1"/>
  <c r="G82" i="50"/>
  <c r="H82" i="50" s="1"/>
  <c r="G81" i="50"/>
  <c r="H81" i="50" s="1"/>
  <c r="G80" i="50"/>
  <c r="H80" i="50" s="1"/>
  <c r="F79" i="50"/>
  <c r="D79" i="50"/>
  <c r="G78" i="50"/>
  <c r="H78" i="50" s="1"/>
  <c r="G77" i="50"/>
  <c r="H77" i="50" s="1"/>
  <c r="G76" i="50"/>
  <c r="H76" i="50" s="1"/>
  <c r="G75" i="50"/>
  <c r="H75" i="50" s="1"/>
  <c r="G74" i="50"/>
  <c r="H74" i="50" s="1"/>
  <c r="F73" i="50"/>
  <c r="D73" i="50"/>
  <c r="G72" i="50"/>
  <c r="H72" i="50" s="1"/>
  <c r="G71" i="50"/>
  <c r="H71" i="50" s="1"/>
  <c r="F69" i="50"/>
  <c r="D69" i="50"/>
  <c r="G68" i="50"/>
  <c r="H68" i="50" s="1"/>
  <c r="G67" i="50"/>
  <c r="H67" i="50" s="1"/>
  <c r="G66" i="50"/>
  <c r="H66" i="50" s="1"/>
  <c r="G65" i="50"/>
  <c r="H65" i="50" s="1"/>
  <c r="G64" i="50"/>
  <c r="H64" i="50" s="1"/>
  <c r="G63" i="50"/>
  <c r="H63" i="50" s="1"/>
  <c r="G62" i="50"/>
  <c r="H62" i="50" s="1"/>
  <c r="F61" i="50"/>
  <c r="D61" i="50"/>
  <c r="G60" i="50"/>
  <c r="H60" i="50" s="1"/>
  <c r="G59" i="50"/>
  <c r="H59" i="50" s="1"/>
  <c r="G58" i="50"/>
  <c r="H58" i="50" s="1"/>
  <c r="F57" i="50"/>
  <c r="D57" i="50"/>
  <c r="G56" i="50"/>
  <c r="H56" i="50" s="1"/>
  <c r="G55" i="50"/>
  <c r="H55" i="50" s="1"/>
  <c r="G54" i="50"/>
  <c r="H54" i="50" s="1"/>
  <c r="G53" i="50"/>
  <c r="H53" i="50" s="1"/>
  <c r="G52" i="50"/>
  <c r="H52" i="50" s="1"/>
  <c r="G51" i="50"/>
  <c r="H51" i="50" s="1"/>
  <c r="F46" i="50"/>
  <c r="D46" i="50"/>
  <c r="G45" i="50"/>
  <c r="H45" i="50" s="1"/>
  <c r="G44" i="50"/>
  <c r="H44" i="50" s="1"/>
  <c r="D43" i="50"/>
  <c r="G42" i="50"/>
  <c r="H42" i="50" s="1"/>
  <c r="G41" i="50"/>
  <c r="H41" i="50" s="1"/>
  <c r="G40" i="50"/>
  <c r="H40" i="50" s="1"/>
  <c r="F39" i="50"/>
  <c r="D39" i="50"/>
  <c r="G38" i="50"/>
  <c r="H38" i="50" s="1"/>
  <c r="G37" i="50"/>
  <c r="H37" i="50" s="1"/>
  <c r="F36" i="50"/>
  <c r="D36" i="50"/>
  <c r="G35" i="50"/>
  <c r="H35" i="50" s="1"/>
  <c r="G34" i="50"/>
  <c r="H34" i="50" s="1"/>
  <c r="F33" i="50"/>
  <c r="D33" i="50"/>
  <c r="G32" i="50"/>
  <c r="H32" i="50" s="1"/>
  <c r="G31" i="50"/>
  <c r="H31" i="50" s="1"/>
  <c r="F30" i="50"/>
  <c r="D30" i="50"/>
  <c r="G29" i="50"/>
  <c r="H29" i="50" s="1"/>
  <c r="G28" i="50"/>
  <c r="H28" i="50" s="1"/>
  <c r="F27" i="50"/>
  <c r="D27" i="50"/>
  <c r="G26" i="50"/>
  <c r="H26" i="50" s="1"/>
  <c r="G25" i="50"/>
  <c r="H25" i="50" s="1"/>
  <c r="G24" i="50"/>
  <c r="H24" i="50" s="1"/>
  <c r="G23" i="50"/>
  <c r="H23" i="50" s="1"/>
  <c r="F22" i="50"/>
  <c r="E22" i="50"/>
  <c r="E47" i="50" s="1"/>
  <c r="D22" i="50"/>
  <c r="G21" i="50"/>
  <c r="H21" i="50" s="1"/>
  <c r="G20" i="50"/>
  <c r="H20" i="50" s="1"/>
  <c r="G19" i="50"/>
  <c r="H19" i="50" s="1"/>
  <c r="G18" i="50"/>
  <c r="H18" i="50" s="1"/>
  <c r="G17" i="50"/>
  <c r="H17" i="50" s="1"/>
  <c r="G16" i="50"/>
  <c r="H16" i="50" s="1"/>
  <c r="G15" i="50"/>
  <c r="H15" i="50" s="1"/>
  <c r="G14" i="50"/>
  <c r="H14" i="50" s="1"/>
  <c r="F13" i="50"/>
  <c r="E13" i="50"/>
  <c r="D13" i="50"/>
  <c r="G12" i="50"/>
  <c r="H12" i="50" s="1"/>
  <c r="G11" i="50"/>
  <c r="H11" i="50" s="1"/>
  <c r="G10" i="50"/>
  <c r="H10" i="50" s="1"/>
  <c r="G9" i="50"/>
  <c r="H9" i="50" s="1"/>
  <c r="G8" i="50"/>
  <c r="H8" i="50" s="1"/>
  <c r="G109" i="49"/>
  <c r="H109" i="49" s="1"/>
  <c r="F108" i="49"/>
  <c r="D108" i="49"/>
  <c r="G107" i="49"/>
  <c r="H107" i="49" s="1"/>
  <c r="G106" i="49"/>
  <c r="H106" i="49" s="1"/>
  <c r="F105" i="49"/>
  <c r="D105" i="49"/>
  <c r="G104" i="49"/>
  <c r="H104" i="49" s="1"/>
  <c r="F102" i="49"/>
  <c r="D102" i="49"/>
  <c r="G101" i="49"/>
  <c r="H101" i="49" s="1"/>
  <c r="G100" i="49"/>
  <c r="H100" i="49" s="1"/>
  <c r="G99" i="49"/>
  <c r="H99" i="49" s="1"/>
  <c r="G98" i="49"/>
  <c r="H98" i="49" s="1"/>
  <c r="G97" i="49"/>
  <c r="H97" i="49" s="1"/>
  <c r="G96" i="49"/>
  <c r="H96" i="49" s="1"/>
  <c r="G95" i="49"/>
  <c r="H95" i="49" s="1"/>
  <c r="G94" i="49"/>
  <c r="H94" i="49" s="1"/>
  <c r="G93" i="49"/>
  <c r="H93" i="49" s="1"/>
  <c r="G92" i="49"/>
  <c r="H92" i="49" s="1"/>
  <c r="G91" i="49"/>
  <c r="H91" i="49" s="1"/>
  <c r="G90" i="49"/>
  <c r="H90" i="49" s="1"/>
  <c r="G89" i="49"/>
  <c r="H89" i="49" s="1"/>
  <c r="G88" i="49"/>
  <c r="H88" i="49" s="1"/>
  <c r="G87" i="49"/>
  <c r="H87" i="49" s="1"/>
  <c r="G86" i="49"/>
  <c r="H86" i="49" s="1"/>
  <c r="G85" i="49"/>
  <c r="H85" i="49" s="1"/>
  <c r="G84" i="49"/>
  <c r="H84" i="49" s="1"/>
  <c r="G83" i="49"/>
  <c r="H83" i="49" s="1"/>
  <c r="G82" i="49"/>
  <c r="H82" i="49" s="1"/>
  <c r="G81" i="49"/>
  <c r="H81" i="49" s="1"/>
  <c r="G80" i="49"/>
  <c r="H80" i="49" s="1"/>
  <c r="F79" i="49"/>
  <c r="D79" i="49"/>
  <c r="G78" i="49"/>
  <c r="H78" i="49" s="1"/>
  <c r="G77" i="49"/>
  <c r="H77" i="49" s="1"/>
  <c r="G76" i="49"/>
  <c r="H76" i="49" s="1"/>
  <c r="G75" i="49"/>
  <c r="H75" i="49" s="1"/>
  <c r="G74" i="49"/>
  <c r="H74" i="49" s="1"/>
  <c r="F73" i="49"/>
  <c r="D73" i="49"/>
  <c r="G73" i="49" s="1"/>
  <c r="H73" i="49" s="1"/>
  <c r="G72" i="49"/>
  <c r="H72" i="49" s="1"/>
  <c r="G71" i="49"/>
  <c r="H71" i="49" s="1"/>
  <c r="F69" i="49"/>
  <c r="D69" i="49"/>
  <c r="G68" i="49"/>
  <c r="H68" i="49" s="1"/>
  <c r="G67" i="49"/>
  <c r="H67" i="49" s="1"/>
  <c r="G66" i="49"/>
  <c r="H66" i="49" s="1"/>
  <c r="G65" i="49"/>
  <c r="H65" i="49" s="1"/>
  <c r="G64" i="49"/>
  <c r="H64" i="49" s="1"/>
  <c r="G63" i="49"/>
  <c r="H63" i="49" s="1"/>
  <c r="G62" i="49"/>
  <c r="H62" i="49" s="1"/>
  <c r="F61" i="49"/>
  <c r="D61" i="49"/>
  <c r="G60" i="49"/>
  <c r="H60" i="49" s="1"/>
  <c r="G59" i="49"/>
  <c r="H59" i="49" s="1"/>
  <c r="G58" i="49"/>
  <c r="H58" i="49" s="1"/>
  <c r="F57" i="49"/>
  <c r="D57" i="49"/>
  <c r="G56" i="49"/>
  <c r="H56" i="49" s="1"/>
  <c r="G55" i="49"/>
  <c r="H55" i="49" s="1"/>
  <c r="G54" i="49"/>
  <c r="H54" i="49" s="1"/>
  <c r="G53" i="49"/>
  <c r="H53" i="49" s="1"/>
  <c r="G52" i="49"/>
  <c r="H52" i="49" s="1"/>
  <c r="G51" i="49"/>
  <c r="H51" i="49" s="1"/>
  <c r="F46" i="49"/>
  <c r="D46" i="49"/>
  <c r="G45" i="49"/>
  <c r="H45" i="49" s="1"/>
  <c r="G44" i="49"/>
  <c r="H44" i="49" s="1"/>
  <c r="F43" i="49"/>
  <c r="D43" i="49"/>
  <c r="G42" i="49"/>
  <c r="H42" i="49" s="1"/>
  <c r="G41" i="49"/>
  <c r="H41" i="49" s="1"/>
  <c r="G40" i="49"/>
  <c r="H40" i="49" s="1"/>
  <c r="F39" i="49"/>
  <c r="D39" i="49"/>
  <c r="G38" i="49"/>
  <c r="H38" i="49" s="1"/>
  <c r="G37" i="49"/>
  <c r="H37" i="49" s="1"/>
  <c r="F36" i="49"/>
  <c r="D36" i="49"/>
  <c r="G35" i="49"/>
  <c r="H35" i="49" s="1"/>
  <c r="G34" i="49"/>
  <c r="H34" i="49" s="1"/>
  <c r="F33" i="49"/>
  <c r="D33" i="49"/>
  <c r="G32" i="49"/>
  <c r="H32" i="49" s="1"/>
  <c r="G31" i="49"/>
  <c r="H31" i="49" s="1"/>
  <c r="F30" i="49"/>
  <c r="D30" i="49"/>
  <c r="G29" i="49"/>
  <c r="H29" i="49" s="1"/>
  <c r="G28" i="49"/>
  <c r="H28" i="49" s="1"/>
  <c r="F27" i="49"/>
  <c r="D27" i="49"/>
  <c r="G26" i="49"/>
  <c r="H26" i="49" s="1"/>
  <c r="G25" i="49"/>
  <c r="H25" i="49" s="1"/>
  <c r="G24" i="49"/>
  <c r="H24" i="49" s="1"/>
  <c r="G23" i="49"/>
  <c r="H23" i="49" s="1"/>
  <c r="F22" i="49"/>
  <c r="E22" i="49"/>
  <c r="E47" i="49" s="1"/>
  <c r="D22" i="49"/>
  <c r="G21" i="49"/>
  <c r="H21" i="49" s="1"/>
  <c r="G20" i="49"/>
  <c r="H20" i="49" s="1"/>
  <c r="G19" i="49"/>
  <c r="H19" i="49" s="1"/>
  <c r="G18" i="49"/>
  <c r="H18" i="49" s="1"/>
  <c r="G17" i="49"/>
  <c r="H17" i="49" s="1"/>
  <c r="G16" i="49"/>
  <c r="H16" i="49" s="1"/>
  <c r="G15" i="49"/>
  <c r="H15" i="49" s="1"/>
  <c r="G14" i="49"/>
  <c r="H14" i="49" s="1"/>
  <c r="F13" i="49"/>
  <c r="E13" i="49"/>
  <c r="D13" i="49"/>
  <c r="G12" i="49"/>
  <c r="H12" i="49" s="1"/>
  <c r="G11" i="49"/>
  <c r="H11" i="49" s="1"/>
  <c r="G10" i="49"/>
  <c r="H10" i="49" s="1"/>
  <c r="G9" i="49"/>
  <c r="H9" i="49" s="1"/>
  <c r="G8" i="49"/>
  <c r="H8" i="49" s="1"/>
  <c r="G109" i="48"/>
  <c r="H109" i="48" s="1"/>
  <c r="F108" i="48"/>
  <c r="E108" i="48"/>
  <c r="D108" i="48"/>
  <c r="G107" i="48"/>
  <c r="H107" i="48" s="1"/>
  <c r="G106" i="48"/>
  <c r="H106" i="48" s="1"/>
  <c r="F105" i="48"/>
  <c r="E105" i="48"/>
  <c r="D105" i="48"/>
  <c r="G104" i="48"/>
  <c r="H104" i="48" s="1"/>
  <c r="F102" i="48"/>
  <c r="E102" i="48"/>
  <c r="D102" i="48"/>
  <c r="G101" i="48"/>
  <c r="H101" i="48" s="1"/>
  <c r="G100" i="48"/>
  <c r="H100" i="48" s="1"/>
  <c r="G99" i="48"/>
  <c r="H99" i="48" s="1"/>
  <c r="G98" i="48"/>
  <c r="H98" i="48" s="1"/>
  <c r="G97" i="48"/>
  <c r="H97" i="48" s="1"/>
  <c r="G96" i="48"/>
  <c r="H96" i="48" s="1"/>
  <c r="G95" i="48"/>
  <c r="H95" i="48" s="1"/>
  <c r="G94" i="48"/>
  <c r="H94" i="48" s="1"/>
  <c r="G93" i="48"/>
  <c r="H93" i="48" s="1"/>
  <c r="G92" i="48"/>
  <c r="H92" i="48" s="1"/>
  <c r="G91" i="48"/>
  <c r="H91" i="48" s="1"/>
  <c r="G90" i="48"/>
  <c r="H90" i="48" s="1"/>
  <c r="G89" i="48"/>
  <c r="H89" i="48" s="1"/>
  <c r="G88" i="48"/>
  <c r="H88" i="48" s="1"/>
  <c r="G87" i="48"/>
  <c r="H87" i="48" s="1"/>
  <c r="G86" i="48"/>
  <c r="H86" i="48" s="1"/>
  <c r="G85" i="48"/>
  <c r="H85" i="48" s="1"/>
  <c r="G84" i="48"/>
  <c r="H84" i="48" s="1"/>
  <c r="G83" i="48"/>
  <c r="H83" i="48" s="1"/>
  <c r="G82" i="48"/>
  <c r="H82" i="48" s="1"/>
  <c r="G81" i="48"/>
  <c r="H81" i="48" s="1"/>
  <c r="G80" i="48"/>
  <c r="H80" i="48" s="1"/>
  <c r="F79" i="48"/>
  <c r="E79" i="48"/>
  <c r="D79" i="48"/>
  <c r="G78" i="48"/>
  <c r="H78" i="48" s="1"/>
  <c r="G77" i="48"/>
  <c r="H77" i="48" s="1"/>
  <c r="G76" i="48"/>
  <c r="H76" i="48" s="1"/>
  <c r="G75" i="48"/>
  <c r="H75" i="48" s="1"/>
  <c r="G74" i="48"/>
  <c r="H74" i="48" s="1"/>
  <c r="F73" i="48"/>
  <c r="E73" i="48"/>
  <c r="D73" i="48"/>
  <c r="G72" i="48"/>
  <c r="H72" i="48" s="1"/>
  <c r="G71" i="48"/>
  <c r="H71" i="48" s="1"/>
  <c r="F69" i="48"/>
  <c r="E69" i="48"/>
  <c r="D69" i="48"/>
  <c r="G68" i="48"/>
  <c r="H68" i="48" s="1"/>
  <c r="G67" i="48"/>
  <c r="H67" i="48" s="1"/>
  <c r="G66" i="48"/>
  <c r="H66" i="48" s="1"/>
  <c r="G65" i="48"/>
  <c r="H65" i="48" s="1"/>
  <c r="G64" i="48"/>
  <c r="H64" i="48" s="1"/>
  <c r="G63" i="48"/>
  <c r="H63" i="48" s="1"/>
  <c r="G62" i="48"/>
  <c r="H62" i="48" s="1"/>
  <c r="F61" i="48"/>
  <c r="E61" i="48"/>
  <c r="D61" i="48"/>
  <c r="G60" i="48"/>
  <c r="H60" i="48" s="1"/>
  <c r="G59" i="48"/>
  <c r="H59" i="48" s="1"/>
  <c r="G58" i="48"/>
  <c r="H58" i="48" s="1"/>
  <c r="F57" i="48"/>
  <c r="E57" i="48"/>
  <c r="D57" i="48"/>
  <c r="G56" i="48"/>
  <c r="H56" i="48" s="1"/>
  <c r="G55" i="48"/>
  <c r="H55" i="48" s="1"/>
  <c r="G54" i="48"/>
  <c r="H54" i="48" s="1"/>
  <c r="G53" i="48"/>
  <c r="H53" i="48" s="1"/>
  <c r="G52" i="48"/>
  <c r="H52" i="48" s="1"/>
  <c r="G51" i="48"/>
  <c r="H51" i="48" s="1"/>
  <c r="F46" i="48"/>
  <c r="E46" i="48"/>
  <c r="D46" i="48"/>
  <c r="G45" i="48"/>
  <c r="H45" i="48" s="1"/>
  <c r="G44" i="48"/>
  <c r="H44" i="48" s="1"/>
  <c r="F43" i="48"/>
  <c r="E43" i="48"/>
  <c r="D43" i="48"/>
  <c r="G42" i="48"/>
  <c r="H42" i="48" s="1"/>
  <c r="G41" i="48"/>
  <c r="H41" i="48" s="1"/>
  <c r="G40" i="48"/>
  <c r="H40" i="48" s="1"/>
  <c r="F39" i="48"/>
  <c r="E39" i="48"/>
  <c r="D39" i="48"/>
  <c r="G38" i="48"/>
  <c r="H38" i="48" s="1"/>
  <c r="G37" i="48"/>
  <c r="H37" i="48" s="1"/>
  <c r="F36" i="48"/>
  <c r="E36" i="48"/>
  <c r="D36" i="48"/>
  <c r="G35" i="48"/>
  <c r="H35" i="48" s="1"/>
  <c r="G34" i="48"/>
  <c r="H34" i="48" s="1"/>
  <c r="F33" i="48"/>
  <c r="E33" i="48"/>
  <c r="D33" i="48"/>
  <c r="G32" i="48"/>
  <c r="H32" i="48" s="1"/>
  <c r="G31" i="48"/>
  <c r="H31" i="48" s="1"/>
  <c r="F30" i="48"/>
  <c r="E30" i="48"/>
  <c r="D30" i="48"/>
  <c r="G29" i="48"/>
  <c r="H29" i="48" s="1"/>
  <c r="G28" i="48"/>
  <c r="H28" i="48" s="1"/>
  <c r="F27" i="48"/>
  <c r="E27" i="48"/>
  <c r="D27" i="48"/>
  <c r="G26" i="48"/>
  <c r="H26" i="48" s="1"/>
  <c r="G25" i="48"/>
  <c r="H25" i="48" s="1"/>
  <c r="G24" i="48"/>
  <c r="H24" i="48" s="1"/>
  <c r="G23" i="48"/>
  <c r="H23" i="48" s="1"/>
  <c r="F22" i="48"/>
  <c r="E22" i="48"/>
  <c r="D22" i="48"/>
  <c r="G21" i="48"/>
  <c r="H21" i="48" s="1"/>
  <c r="G20" i="48"/>
  <c r="H20" i="48" s="1"/>
  <c r="G19" i="48"/>
  <c r="H19" i="48" s="1"/>
  <c r="G18" i="48"/>
  <c r="H18" i="48" s="1"/>
  <c r="G17" i="48"/>
  <c r="H17" i="48" s="1"/>
  <c r="G16" i="48"/>
  <c r="H16" i="48" s="1"/>
  <c r="G15" i="48"/>
  <c r="H15" i="48" s="1"/>
  <c r="G14" i="48"/>
  <c r="H14" i="48" s="1"/>
  <c r="F13" i="48"/>
  <c r="E13" i="48"/>
  <c r="D13" i="48"/>
  <c r="G12" i="48"/>
  <c r="H12" i="48" s="1"/>
  <c r="G11" i="48"/>
  <c r="H11" i="48" s="1"/>
  <c r="G10" i="48"/>
  <c r="H10" i="48" s="1"/>
  <c r="G9" i="48"/>
  <c r="H9" i="48" s="1"/>
  <c r="G8" i="48"/>
  <c r="H8" i="48" s="1"/>
  <c r="D103" i="53" l="1"/>
  <c r="G43" i="49"/>
  <c r="H43" i="49" s="1"/>
  <c r="G27" i="53"/>
  <c r="H27" i="53" s="1"/>
  <c r="G105" i="53"/>
  <c r="H105" i="53" s="1"/>
  <c r="G73" i="55"/>
  <c r="H73" i="55" s="1"/>
  <c r="G73" i="51"/>
  <c r="H73" i="51" s="1"/>
  <c r="G46" i="52"/>
  <c r="H46" i="52" s="1"/>
  <c r="G33" i="48"/>
  <c r="H33" i="48" s="1"/>
  <c r="G105" i="51"/>
  <c r="H105" i="51" s="1"/>
  <c r="G39" i="53"/>
  <c r="H39" i="53" s="1"/>
  <c r="G13" i="48"/>
  <c r="H13" i="48" s="1"/>
  <c r="D47" i="50"/>
  <c r="G105" i="52"/>
  <c r="H105" i="52" s="1"/>
  <c r="G79" i="55"/>
  <c r="H79" i="55" s="1"/>
  <c r="E103" i="55"/>
  <c r="G27" i="56"/>
  <c r="H27" i="56" s="1"/>
  <c r="G33" i="51"/>
  <c r="H33" i="51" s="1"/>
  <c r="G46" i="48"/>
  <c r="H46" i="48" s="1"/>
  <c r="G105" i="56"/>
  <c r="H105" i="56" s="1"/>
  <c r="D103" i="56"/>
  <c r="E70" i="52"/>
  <c r="E103" i="56"/>
  <c r="F103" i="56"/>
  <c r="G103" i="56" s="1"/>
  <c r="H103" i="56" s="1"/>
  <c r="D47" i="54"/>
  <c r="G43" i="55"/>
  <c r="H43" i="55" s="1"/>
  <c r="E103" i="48"/>
  <c r="G33" i="52"/>
  <c r="H33" i="52" s="1"/>
  <c r="E47" i="54"/>
  <c r="G61" i="53"/>
  <c r="H61" i="53" s="1"/>
  <c r="G102" i="53"/>
  <c r="H102" i="53" s="1"/>
  <c r="E70" i="56"/>
  <c r="G79" i="48"/>
  <c r="H79" i="48" s="1"/>
  <c r="G13" i="55"/>
  <c r="H13" i="55" s="1"/>
  <c r="G79" i="51"/>
  <c r="H79" i="51" s="1"/>
  <c r="F103" i="48"/>
  <c r="G103" i="48" s="1"/>
  <c r="H103" i="48" s="1"/>
  <c r="G22" i="50"/>
  <c r="H22" i="50" s="1"/>
  <c r="F47" i="50"/>
  <c r="E47" i="52"/>
  <c r="G22" i="54"/>
  <c r="H22" i="54" s="1"/>
  <c r="F47" i="54"/>
  <c r="G79" i="54"/>
  <c r="H79" i="54" s="1"/>
  <c r="G43" i="53"/>
  <c r="H43" i="53" s="1"/>
  <c r="D110" i="53"/>
  <c r="G36" i="55"/>
  <c r="H36" i="55" s="1"/>
  <c r="G46" i="51"/>
  <c r="H46" i="51" s="1"/>
  <c r="F47" i="52"/>
  <c r="D47" i="53"/>
  <c r="E47" i="55"/>
  <c r="G105" i="55"/>
  <c r="H105" i="55" s="1"/>
  <c r="D47" i="56"/>
  <c r="G36" i="56"/>
  <c r="H36" i="56" s="1"/>
  <c r="E110" i="56"/>
  <c r="G13" i="52"/>
  <c r="H13" i="52" s="1"/>
  <c r="E47" i="53"/>
  <c r="F70" i="53"/>
  <c r="F110" i="53" s="1"/>
  <c r="G22" i="55"/>
  <c r="H22" i="55" s="1"/>
  <c r="G57" i="56"/>
  <c r="H57" i="56" s="1"/>
  <c r="D47" i="51"/>
  <c r="D47" i="49"/>
  <c r="G39" i="54"/>
  <c r="H39" i="54" s="1"/>
  <c r="G105" i="54"/>
  <c r="H105" i="54" s="1"/>
  <c r="F47" i="53"/>
  <c r="G22" i="56"/>
  <c r="H22" i="56" s="1"/>
  <c r="D47" i="52"/>
  <c r="D47" i="48"/>
  <c r="G22" i="51"/>
  <c r="H22" i="51" s="1"/>
  <c r="D103" i="52"/>
  <c r="E47" i="48"/>
  <c r="F47" i="49"/>
  <c r="G33" i="54"/>
  <c r="H33" i="54" s="1"/>
  <c r="G39" i="55"/>
  <c r="H39" i="55" s="1"/>
  <c r="G46" i="55"/>
  <c r="H46" i="55" s="1"/>
  <c r="E103" i="52"/>
  <c r="G61" i="55"/>
  <c r="H61" i="55" s="1"/>
  <c r="F47" i="48"/>
  <c r="G61" i="50"/>
  <c r="H61" i="50" s="1"/>
  <c r="G13" i="51"/>
  <c r="H13" i="51" s="1"/>
  <c r="G33" i="55"/>
  <c r="H33" i="55" s="1"/>
  <c r="D70" i="56"/>
  <c r="D110" i="56" s="1"/>
  <c r="G69" i="56"/>
  <c r="H69" i="56" s="1"/>
  <c r="G108" i="56"/>
  <c r="H108" i="56" s="1"/>
  <c r="E70" i="48"/>
  <c r="E110" i="48" s="1"/>
  <c r="E110" i="53"/>
  <c r="G22" i="53"/>
  <c r="H22" i="53" s="1"/>
  <c r="G108" i="52"/>
  <c r="H108" i="52" s="1"/>
  <c r="G73" i="52"/>
  <c r="H73" i="52" s="1"/>
  <c r="G57" i="52"/>
  <c r="H57" i="52" s="1"/>
  <c r="G39" i="52"/>
  <c r="H39" i="52" s="1"/>
  <c r="G22" i="52"/>
  <c r="H22" i="52" s="1"/>
  <c r="G108" i="54"/>
  <c r="H108" i="54" s="1"/>
  <c r="G61" i="54"/>
  <c r="H61" i="54" s="1"/>
  <c r="G43" i="54"/>
  <c r="H43" i="54" s="1"/>
  <c r="G108" i="51"/>
  <c r="H108" i="51" s="1"/>
  <c r="F103" i="51"/>
  <c r="F47" i="51"/>
  <c r="G73" i="54"/>
  <c r="H73" i="54" s="1"/>
  <c r="G103" i="54"/>
  <c r="H103" i="54" s="1"/>
  <c r="G102" i="54"/>
  <c r="H102" i="54" s="1"/>
  <c r="G57" i="51"/>
  <c r="H57" i="51" s="1"/>
  <c r="G43" i="51"/>
  <c r="H43" i="51" s="1"/>
  <c r="F103" i="50"/>
  <c r="G57" i="50"/>
  <c r="H57" i="50" s="1"/>
  <c r="G108" i="48"/>
  <c r="H108" i="48" s="1"/>
  <c r="G105" i="48"/>
  <c r="H105" i="48" s="1"/>
  <c r="D103" i="48"/>
  <c r="G102" i="48"/>
  <c r="H102" i="48" s="1"/>
  <c r="G73" i="48"/>
  <c r="H73" i="48" s="1"/>
  <c r="D70" i="48"/>
  <c r="G69" i="48"/>
  <c r="H69" i="48" s="1"/>
  <c r="F70" i="48"/>
  <c r="G61" i="48"/>
  <c r="H61" i="48" s="1"/>
  <c r="G57" i="48"/>
  <c r="H57" i="48" s="1"/>
  <c r="G43" i="48"/>
  <c r="H43" i="48" s="1"/>
  <c r="G39" i="48"/>
  <c r="H39" i="48" s="1"/>
  <c r="G36" i="48"/>
  <c r="H36" i="48" s="1"/>
  <c r="G30" i="48"/>
  <c r="H30" i="48" s="1"/>
  <c r="G27" i="48"/>
  <c r="H27" i="48" s="1"/>
  <c r="E47" i="56"/>
  <c r="G30" i="56"/>
  <c r="H30" i="56" s="1"/>
  <c r="G46" i="56"/>
  <c r="H46" i="56" s="1"/>
  <c r="G39" i="56"/>
  <c r="H39" i="56" s="1"/>
  <c r="G43" i="56"/>
  <c r="H43" i="56" s="1"/>
  <c r="G61" i="56"/>
  <c r="H61" i="56" s="1"/>
  <c r="F47" i="56"/>
  <c r="G47" i="56" s="1"/>
  <c r="H47" i="56" s="1"/>
  <c r="G73" i="56"/>
  <c r="H73" i="56" s="1"/>
  <c r="G13" i="56"/>
  <c r="H13" i="56" s="1"/>
  <c r="G33" i="56"/>
  <c r="H33" i="56" s="1"/>
  <c r="G103" i="55"/>
  <c r="H103" i="55" s="1"/>
  <c r="D103" i="55"/>
  <c r="D110" i="55" s="1"/>
  <c r="G30" i="55"/>
  <c r="H30" i="55" s="1"/>
  <c r="E70" i="55"/>
  <c r="E110" i="55" s="1"/>
  <c r="G69" i="55"/>
  <c r="H69" i="55" s="1"/>
  <c r="F47" i="55"/>
  <c r="G57" i="55"/>
  <c r="H57" i="55" s="1"/>
  <c r="D47" i="55"/>
  <c r="G103" i="53"/>
  <c r="H103" i="53" s="1"/>
  <c r="G46" i="53"/>
  <c r="H46" i="53" s="1"/>
  <c r="G79" i="53"/>
  <c r="H79" i="53" s="1"/>
  <c r="G33" i="53"/>
  <c r="H33" i="53" s="1"/>
  <c r="G108" i="53"/>
  <c r="H108" i="53" s="1"/>
  <c r="G36" i="53"/>
  <c r="H36" i="53" s="1"/>
  <c r="G30" i="53"/>
  <c r="H30" i="53" s="1"/>
  <c r="G73" i="53"/>
  <c r="H73" i="53" s="1"/>
  <c r="G102" i="52"/>
  <c r="H102" i="52" s="1"/>
  <c r="G30" i="52"/>
  <c r="H30" i="52" s="1"/>
  <c r="G27" i="52"/>
  <c r="H27" i="52" s="1"/>
  <c r="G43" i="52"/>
  <c r="H43" i="52" s="1"/>
  <c r="G61" i="52"/>
  <c r="H61" i="52" s="1"/>
  <c r="G69" i="52"/>
  <c r="H69" i="52" s="1"/>
  <c r="F103" i="52"/>
  <c r="G46" i="54"/>
  <c r="H46" i="54" s="1"/>
  <c r="G57" i="54"/>
  <c r="H57" i="54" s="1"/>
  <c r="G36" i="54"/>
  <c r="H36" i="54" s="1"/>
  <c r="D70" i="54"/>
  <c r="D110" i="54" s="1"/>
  <c r="G30" i="54"/>
  <c r="H30" i="54" s="1"/>
  <c r="G69" i="54"/>
  <c r="H69" i="54" s="1"/>
  <c r="G36" i="51"/>
  <c r="H36" i="51" s="1"/>
  <c r="G30" i="51"/>
  <c r="H30" i="51" s="1"/>
  <c r="D70" i="51"/>
  <c r="G69" i="51"/>
  <c r="H69" i="51" s="1"/>
  <c r="G39" i="51"/>
  <c r="H39" i="51" s="1"/>
  <c r="G102" i="51"/>
  <c r="H102" i="51" s="1"/>
  <c r="G39" i="50"/>
  <c r="H39" i="50" s="1"/>
  <c r="G43" i="50"/>
  <c r="H43" i="50" s="1"/>
  <c r="G108" i="50"/>
  <c r="H108" i="50" s="1"/>
  <c r="G13" i="49"/>
  <c r="H13" i="49" s="1"/>
  <c r="G69" i="49"/>
  <c r="H69" i="49" s="1"/>
  <c r="G46" i="49"/>
  <c r="H46" i="49" s="1"/>
  <c r="G105" i="49"/>
  <c r="H105" i="49" s="1"/>
  <c r="G57" i="49"/>
  <c r="H57" i="49" s="1"/>
  <c r="F103" i="49"/>
  <c r="G102" i="49"/>
  <c r="H102" i="49" s="1"/>
  <c r="G22" i="48"/>
  <c r="H22" i="48" s="1"/>
  <c r="F70" i="56"/>
  <c r="G79" i="56"/>
  <c r="H79" i="56" s="1"/>
  <c r="F70" i="55"/>
  <c r="G27" i="55"/>
  <c r="H27" i="55" s="1"/>
  <c r="G70" i="53"/>
  <c r="H70" i="53" s="1"/>
  <c r="G57" i="53"/>
  <c r="H57" i="53" s="1"/>
  <c r="F70" i="54"/>
  <c r="G27" i="54"/>
  <c r="H27" i="54" s="1"/>
  <c r="D70" i="52"/>
  <c r="D110" i="52" s="1"/>
  <c r="F70" i="52"/>
  <c r="G79" i="52"/>
  <c r="H79" i="52" s="1"/>
  <c r="F70" i="51"/>
  <c r="G27" i="51"/>
  <c r="H27" i="51" s="1"/>
  <c r="D103" i="51"/>
  <c r="G61" i="51"/>
  <c r="H61" i="51" s="1"/>
  <c r="D103" i="50"/>
  <c r="D70" i="50"/>
  <c r="G73" i="50"/>
  <c r="H73" i="50" s="1"/>
  <c r="G13" i="50"/>
  <c r="H13" i="50" s="1"/>
  <c r="G33" i="50"/>
  <c r="H33" i="50" s="1"/>
  <c r="G36" i="50"/>
  <c r="H36" i="50" s="1"/>
  <c r="G69" i="50"/>
  <c r="H69" i="50" s="1"/>
  <c r="G79" i="50"/>
  <c r="H79" i="50" s="1"/>
  <c r="G102" i="50"/>
  <c r="H102" i="50" s="1"/>
  <c r="G105" i="50"/>
  <c r="H105" i="50" s="1"/>
  <c r="G30" i="50"/>
  <c r="H30" i="50" s="1"/>
  <c r="G46" i="50"/>
  <c r="H46" i="50" s="1"/>
  <c r="F70" i="50"/>
  <c r="G27" i="50"/>
  <c r="H27" i="50" s="1"/>
  <c r="G27" i="49"/>
  <c r="H27" i="49" s="1"/>
  <c r="G33" i="49"/>
  <c r="H33" i="49" s="1"/>
  <c r="G39" i="49"/>
  <c r="H39" i="49" s="1"/>
  <c r="D70" i="49"/>
  <c r="G30" i="49"/>
  <c r="H30" i="49" s="1"/>
  <c r="G36" i="49"/>
  <c r="H36" i="49" s="1"/>
  <c r="F70" i="49"/>
  <c r="G108" i="49"/>
  <c r="H108" i="49" s="1"/>
  <c r="D103" i="49"/>
  <c r="G22" i="49"/>
  <c r="H22" i="49" s="1"/>
  <c r="G61" i="49"/>
  <c r="H61" i="49" s="1"/>
  <c r="G79" i="49"/>
  <c r="H79" i="49" s="1"/>
  <c r="G47" i="49" l="1"/>
  <c r="H47" i="49" s="1"/>
  <c r="E110" i="52"/>
  <c r="G103" i="50"/>
  <c r="H103" i="50" s="1"/>
  <c r="G47" i="51"/>
  <c r="H47" i="51" s="1"/>
  <c r="G70" i="48"/>
  <c r="H70" i="48" s="1"/>
  <c r="G103" i="52"/>
  <c r="H103" i="52" s="1"/>
  <c r="G110" i="53"/>
  <c r="H110" i="53" s="1"/>
  <c r="G47" i="55"/>
  <c r="H47" i="55" s="1"/>
  <c r="G103" i="49"/>
  <c r="H103" i="49" s="1"/>
  <c r="F110" i="49"/>
  <c r="G47" i="53"/>
  <c r="H47" i="53" s="1"/>
  <c r="G47" i="52"/>
  <c r="H47" i="52" s="1"/>
  <c r="G47" i="54"/>
  <c r="H47" i="54" s="1"/>
  <c r="D110" i="51"/>
  <c r="G47" i="50"/>
  <c r="H47" i="50" s="1"/>
  <c r="D110" i="49"/>
  <c r="D110" i="48"/>
  <c r="F110" i="48"/>
  <c r="G47" i="48"/>
  <c r="H47" i="48" s="1"/>
  <c r="G103" i="51"/>
  <c r="H103" i="51" s="1"/>
  <c r="G70" i="49"/>
  <c r="H70" i="49" s="1"/>
  <c r="G70" i="56"/>
  <c r="H70" i="56" s="1"/>
  <c r="F110" i="56"/>
  <c r="G110" i="56" s="1"/>
  <c r="H110" i="56" s="1"/>
  <c r="F110" i="55"/>
  <c r="G110" i="55" s="1"/>
  <c r="H110" i="55" s="1"/>
  <c r="G70" i="55"/>
  <c r="H70" i="55" s="1"/>
  <c r="F110" i="54"/>
  <c r="G110" i="54" s="1"/>
  <c r="H110" i="54" s="1"/>
  <c r="G70" i="54"/>
  <c r="H70" i="54" s="1"/>
  <c r="F110" i="52"/>
  <c r="G110" i="52" s="1"/>
  <c r="H110" i="52" s="1"/>
  <c r="G70" i="52"/>
  <c r="H70" i="52" s="1"/>
  <c r="F110" i="51"/>
  <c r="G70" i="51"/>
  <c r="H70" i="51" s="1"/>
  <c r="D110" i="50"/>
  <c r="G70" i="50"/>
  <c r="H70" i="50" s="1"/>
  <c r="F110" i="50"/>
  <c r="G110" i="49" l="1"/>
  <c r="H110" i="49" s="1"/>
  <c r="G110" i="51"/>
  <c r="H110" i="51" s="1"/>
  <c r="G110" i="48"/>
  <c r="H110" i="48" s="1"/>
  <c r="G110" i="50"/>
  <c r="H110" i="50" s="1"/>
  <c r="G207" i="40"/>
  <c r="H207" i="40" s="1"/>
  <c r="I207" i="40" s="1"/>
  <c r="E207" i="40"/>
  <c r="H206" i="40"/>
  <c r="I206" i="40" s="1"/>
  <c r="H205" i="40"/>
  <c r="I205" i="40" s="1"/>
  <c r="H204" i="40"/>
  <c r="I204" i="40" s="1"/>
  <c r="H203" i="40"/>
  <c r="I203" i="40" s="1"/>
  <c r="H202" i="40"/>
  <c r="I202" i="40" s="1"/>
  <c r="H201" i="40"/>
  <c r="I201" i="40" s="1"/>
  <c r="H200" i="40"/>
  <c r="I200" i="40" s="1"/>
  <c r="H199" i="40"/>
  <c r="I199" i="40" s="1"/>
  <c r="H198" i="40"/>
  <c r="I198" i="40" s="1"/>
  <c r="H197" i="40"/>
  <c r="I197" i="40" s="1"/>
  <c r="H196" i="40"/>
  <c r="I196" i="40" s="1"/>
  <c r="H195" i="40"/>
  <c r="I195" i="40" s="1"/>
  <c r="H194" i="40"/>
  <c r="I194" i="40" s="1"/>
  <c r="H193" i="40"/>
  <c r="I193" i="40" s="1"/>
  <c r="H192" i="40"/>
  <c r="I192" i="40" s="1"/>
  <c r="H191" i="40"/>
  <c r="I191" i="40" s="1"/>
  <c r="H190" i="40"/>
  <c r="I190" i="40" s="1"/>
  <c r="H189" i="40"/>
  <c r="I189" i="40" s="1"/>
  <c r="H188" i="40"/>
  <c r="I188" i="40" s="1"/>
  <c r="H187" i="40"/>
  <c r="I187" i="40" s="1"/>
  <c r="H186" i="40"/>
  <c r="I186" i="40" s="1"/>
  <c r="H185" i="40"/>
  <c r="I185" i="40" s="1"/>
  <c r="H184" i="40"/>
  <c r="I184" i="40" s="1"/>
  <c r="H183" i="40"/>
  <c r="I183" i="40" s="1"/>
  <c r="H182" i="40"/>
  <c r="I182" i="40" s="1"/>
  <c r="H181" i="40"/>
  <c r="I181" i="40" s="1"/>
  <c r="H180" i="40"/>
  <c r="I180" i="40" s="1"/>
  <c r="H179" i="40"/>
  <c r="I179" i="40" s="1"/>
  <c r="H178" i="40"/>
  <c r="I178" i="40" s="1"/>
  <c r="H177" i="40"/>
  <c r="I177" i="40" s="1"/>
  <c r="H176" i="40"/>
  <c r="I176" i="40" s="1"/>
  <c r="H175" i="40"/>
  <c r="I175" i="40" s="1"/>
  <c r="H174" i="40"/>
  <c r="I174" i="40" s="1"/>
  <c r="H173" i="40"/>
  <c r="I173" i="40" s="1"/>
  <c r="H172" i="40"/>
  <c r="I172" i="40" s="1"/>
  <c r="H171" i="40"/>
  <c r="I171" i="40" s="1"/>
  <c r="H170" i="40"/>
  <c r="I170" i="40" s="1"/>
  <c r="H169" i="40"/>
  <c r="I169" i="40" s="1"/>
  <c r="H168" i="40"/>
  <c r="I168" i="40" s="1"/>
  <c r="H167" i="40"/>
  <c r="I167" i="40" s="1"/>
  <c r="H166" i="40"/>
  <c r="I166" i="40" s="1"/>
  <c r="H165" i="40"/>
  <c r="I165" i="40" s="1"/>
  <c r="H164" i="40"/>
  <c r="I164" i="40" s="1"/>
  <c r="H163" i="40"/>
  <c r="I163" i="40" s="1"/>
  <c r="H158" i="40"/>
  <c r="I158" i="40" s="1"/>
  <c r="G157" i="40"/>
  <c r="F157" i="40"/>
  <c r="E157" i="40"/>
  <c r="H156" i="40"/>
  <c r="I156" i="40" s="1"/>
  <c r="H155" i="40"/>
  <c r="I155" i="40" s="1"/>
  <c r="G154" i="40"/>
  <c r="F154" i="40"/>
  <c r="E154" i="40"/>
  <c r="H153" i="40"/>
  <c r="I153" i="40" s="1"/>
  <c r="G151" i="40"/>
  <c r="F151" i="40"/>
  <c r="E151" i="40"/>
  <c r="H139" i="40"/>
  <c r="I139" i="40" s="1"/>
  <c r="H138" i="40"/>
  <c r="I138" i="40" s="1"/>
  <c r="H137" i="40"/>
  <c r="I137" i="40" s="1"/>
  <c r="H136" i="40"/>
  <c r="I136" i="40" s="1"/>
  <c r="H135" i="40"/>
  <c r="I135" i="40" s="1"/>
  <c r="H134" i="40"/>
  <c r="I134" i="40" s="1"/>
  <c r="H133" i="40"/>
  <c r="I133" i="40" s="1"/>
  <c r="H132" i="40"/>
  <c r="I132" i="40" s="1"/>
  <c r="H131" i="40"/>
  <c r="I131" i="40" s="1"/>
  <c r="H130" i="40"/>
  <c r="I130" i="40" s="1"/>
  <c r="H129" i="40"/>
  <c r="I129" i="40" s="1"/>
  <c r="G128" i="40"/>
  <c r="F128" i="40"/>
  <c r="E128" i="40"/>
  <c r="H127" i="40"/>
  <c r="I127" i="40" s="1"/>
  <c r="H126" i="40"/>
  <c r="I126" i="40" s="1"/>
  <c r="H125" i="40"/>
  <c r="I125" i="40" s="1"/>
  <c r="H124" i="40"/>
  <c r="I124" i="40" s="1"/>
  <c r="H123" i="40"/>
  <c r="I123" i="40" s="1"/>
  <c r="G122" i="40"/>
  <c r="F122" i="40"/>
  <c r="E122" i="40"/>
  <c r="H121" i="40"/>
  <c r="I121" i="40" s="1"/>
  <c r="H120" i="40"/>
  <c r="I120" i="40" s="1"/>
  <c r="G118" i="40"/>
  <c r="F118" i="40"/>
  <c r="E118" i="40"/>
  <c r="H117" i="40"/>
  <c r="I117" i="40" s="1"/>
  <c r="H116" i="40"/>
  <c r="I116" i="40" s="1"/>
  <c r="H115" i="40"/>
  <c r="I115" i="40" s="1"/>
  <c r="H114" i="40"/>
  <c r="I114" i="40" s="1"/>
  <c r="H113" i="40"/>
  <c r="I113" i="40" s="1"/>
  <c r="H112" i="40"/>
  <c r="I112" i="40" s="1"/>
  <c r="H111" i="40"/>
  <c r="I111" i="40" s="1"/>
  <c r="G110" i="40"/>
  <c r="F110" i="40"/>
  <c r="E110" i="40"/>
  <c r="H109" i="40"/>
  <c r="I109" i="40" s="1"/>
  <c r="H108" i="40"/>
  <c r="I108" i="40" s="1"/>
  <c r="H107" i="40"/>
  <c r="I107" i="40" s="1"/>
  <c r="G106" i="40"/>
  <c r="F106" i="40"/>
  <c r="E106" i="40"/>
  <c r="H105" i="40"/>
  <c r="I105" i="40" s="1"/>
  <c r="H104" i="40"/>
  <c r="I104" i="40" s="1"/>
  <c r="H103" i="40"/>
  <c r="I103" i="40" s="1"/>
  <c r="H102" i="40"/>
  <c r="I102" i="40" s="1"/>
  <c r="H101" i="40"/>
  <c r="I101" i="40" s="1"/>
  <c r="H100" i="40"/>
  <c r="I100" i="40" s="1"/>
  <c r="F23" i="40"/>
  <c r="E23" i="40"/>
  <c r="F45" i="40"/>
  <c r="H11" i="40"/>
  <c r="I11" i="40" s="1"/>
  <c r="G110" i="47"/>
  <c r="H110" i="47" s="1"/>
  <c r="F109" i="47"/>
  <c r="E109" i="47"/>
  <c r="D109" i="47"/>
  <c r="G108" i="47"/>
  <c r="H108" i="47" s="1"/>
  <c r="G107" i="47"/>
  <c r="H107" i="47" s="1"/>
  <c r="F106" i="47"/>
  <c r="E106" i="47"/>
  <c r="D106" i="47"/>
  <c r="G105" i="47"/>
  <c r="H105" i="47" s="1"/>
  <c r="F103" i="47"/>
  <c r="E103" i="47"/>
  <c r="D103" i="47"/>
  <c r="G102" i="47"/>
  <c r="H102" i="47" s="1"/>
  <c r="G101" i="47"/>
  <c r="H101" i="47" s="1"/>
  <c r="G100" i="47"/>
  <c r="H100" i="47" s="1"/>
  <c r="G99" i="47"/>
  <c r="H99" i="47" s="1"/>
  <c r="G98" i="47"/>
  <c r="H98" i="47" s="1"/>
  <c r="G97" i="47"/>
  <c r="H97" i="47" s="1"/>
  <c r="G96" i="47"/>
  <c r="H96" i="47" s="1"/>
  <c r="G95" i="47"/>
  <c r="H95" i="47" s="1"/>
  <c r="G94" i="47"/>
  <c r="H94" i="47" s="1"/>
  <c r="G93" i="47"/>
  <c r="H93" i="47" s="1"/>
  <c r="G92" i="47"/>
  <c r="H92" i="47" s="1"/>
  <c r="G90" i="47"/>
  <c r="H90" i="47" s="1"/>
  <c r="G89" i="47"/>
  <c r="H89" i="47" s="1"/>
  <c r="G88" i="47"/>
  <c r="H88" i="47" s="1"/>
  <c r="G87" i="47"/>
  <c r="H87" i="47" s="1"/>
  <c r="G86" i="47"/>
  <c r="H86" i="47" s="1"/>
  <c r="G85" i="47"/>
  <c r="H85" i="47" s="1"/>
  <c r="G84" i="47"/>
  <c r="H84" i="47" s="1"/>
  <c r="G83" i="47"/>
  <c r="H83" i="47" s="1"/>
  <c r="G82" i="47"/>
  <c r="H82" i="47" s="1"/>
  <c r="G81" i="47"/>
  <c r="H81" i="47" s="1"/>
  <c r="F80" i="47"/>
  <c r="E80" i="47"/>
  <c r="D80" i="47"/>
  <c r="G79" i="47"/>
  <c r="H79" i="47" s="1"/>
  <c r="G78" i="47"/>
  <c r="H78" i="47" s="1"/>
  <c r="G77" i="47"/>
  <c r="H77" i="47" s="1"/>
  <c r="G76" i="47"/>
  <c r="H76" i="47" s="1"/>
  <c r="G75" i="47"/>
  <c r="H75" i="47" s="1"/>
  <c r="F74" i="47"/>
  <c r="E74" i="47"/>
  <c r="D74" i="47"/>
  <c r="G71" i="47"/>
  <c r="F69" i="47"/>
  <c r="E69" i="47"/>
  <c r="D69" i="47"/>
  <c r="G68" i="47"/>
  <c r="G67" i="47"/>
  <c r="G66" i="47"/>
  <c r="G65" i="47"/>
  <c r="G64" i="47"/>
  <c r="G63" i="47"/>
  <c r="G62" i="47"/>
  <c r="F61" i="47"/>
  <c r="E61" i="47"/>
  <c r="D61" i="47"/>
  <c r="G60" i="47"/>
  <c r="G59" i="47"/>
  <c r="G58" i="47"/>
  <c r="F57" i="47"/>
  <c r="E57" i="47"/>
  <c r="D57" i="47"/>
  <c r="G56" i="47"/>
  <c r="G55" i="47"/>
  <c r="G54" i="47"/>
  <c r="G53" i="47"/>
  <c r="H53" i="47" s="1"/>
  <c r="G52" i="47"/>
  <c r="G51" i="47"/>
  <c r="F46" i="47"/>
  <c r="E46" i="47"/>
  <c r="D46" i="47"/>
  <c r="G45" i="47"/>
  <c r="H45" i="47" s="1"/>
  <c r="G44" i="47"/>
  <c r="H44" i="47" s="1"/>
  <c r="F43" i="47"/>
  <c r="E43" i="47"/>
  <c r="D43" i="47"/>
  <c r="G42" i="47"/>
  <c r="G41" i="47"/>
  <c r="H41" i="47" s="1"/>
  <c r="G40" i="47"/>
  <c r="F39" i="47"/>
  <c r="E39" i="47"/>
  <c r="D39" i="47"/>
  <c r="G38" i="47"/>
  <c r="H38" i="47" s="1"/>
  <c r="G37" i="47"/>
  <c r="F36" i="47"/>
  <c r="E36" i="47"/>
  <c r="D36" i="47"/>
  <c r="G35" i="47"/>
  <c r="H35" i="47" s="1"/>
  <c r="G34" i="47"/>
  <c r="H34" i="47" s="1"/>
  <c r="D33" i="47"/>
  <c r="G32" i="47"/>
  <c r="G31" i="47"/>
  <c r="F30" i="47"/>
  <c r="G30" i="47" s="1"/>
  <c r="H30" i="47" s="1"/>
  <c r="E30" i="47"/>
  <c r="D30" i="47"/>
  <c r="G29" i="47"/>
  <c r="H29" i="47" s="1"/>
  <c r="G28" i="47"/>
  <c r="H28" i="47" s="1"/>
  <c r="F27" i="47"/>
  <c r="E27" i="47"/>
  <c r="D27" i="47"/>
  <c r="G26" i="47"/>
  <c r="H26" i="47" s="1"/>
  <c r="G25" i="47"/>
  <c r="H25" i="47" s="1"/>
  <c r="G24" i="47"/>
  <c r="H24" i="47" s="1"/>
  <c r="G23" i="47"/>
  <c r="H23" i="47" s="1"/>
  <c r="F22" i="47"/>
  <c r="E22" i="47"/>
  <c r="D22" i="47"/>
  <c r="G21" i="47"/>
  <c r="H21" i="47" s="1"/>
  <c r="G20" i="47"/>
  <c r="H20" i="47" s="1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F13" i="47"/>
  <c r="E13" i="47"/>
  <c r="E47" i="47" s="1"/>
  <c r="D13" i="47"/>
  <c r="G12" i="47"/>
  <c r="G11" i="47"/>
  <c r="G10" i="47"/>
  <c r="G9" i="47"/>
  <c r="G8" i="47"/>
  <c r="H8" i="47" s="1"/>
  <c r="G22" i="47" l="1"/>
  <c r="H22" i="47" s="1"/>
  <c r="G33" i="47"/>
  <c r="D47" i="47"/>
  <c r="G74" i="47"/>
  <c r="D104" i="47"/>
  <c r="F47" i="47"/>
  <c r="F104" i="47"/>
  <c r="E104" i="47"/>
  <c r="G13" i="47"/>
  <c r="G109" i="47"/>
  <c r="H109" i="47" s="1"/>
  <c r="G61" i="47"/>
  <c r="G103" i="47"/>
  <c r="H103" i="47" s="1"/>
  <c r="G43" i="47"/>
  <c r="G106" i="47"/>
  <c r="H106" i="47" s="1"/>
  <c r="H128" i="40"/>
  <c r="I128" i="40" s="1"/>
  <c r="G39" i="47"/>
  <c r="G46" i="47"/>
  <c r="H46" i="47" s="1"/>
  <c r="G80" i="47"/>
  <c r="H80" i="47" s="1"/>
  <c r="G36" i="47"/>
  <c r="H36" i="47" s="1"/>
  <c r="H110" i="40"/>
  <c r="I110" i="40" s="1"/>
  <c r="H151" i="40"/>
  <c r="I151" i="40" s="1"/>
  <c r="E152" i="40"/>
  <c r="H154" i="40"/>
  <c r="I154" i="40" s="1"/>
  <c r="D70" i="47"/>
  <c r="D111" i="47" s="1"/>
  <c r="G27" i="47"/>
  <c r="H27" i="47" s="1"/>
  <c r="E70" i="47"/>
  <c r="E111" i="47" s="1"/>
  <c r="G69" i="47"/>
  <c r="G57" i="47"/>
  <c r="H122" i="40"/>
  <c r="I122" i="40" s="1"/>
  <c r="E119" i="40"/>
  <c r="G152" i="40"/>
  <c r="H106" i="40"/>
  <c r="I106" i="40" s="1"/>
  <c r="F119" i="40"/>
  <c r="H118" i="40"/>
  <c r="I118" i="40" s="1"/>
  <c r="F152" i="40"/>
  <c r="H157" i="40"/>
  <c r="I157" i="40" s="1"/>
  <c r="G119" i="40"/>
  <c r="F70" i="47"/>
  <c r="G109" i="46"/>
  <c r="H109" i="46" s="1"/>
  <c r="F108" i="46"/>
  <c r="E108" i="46"/>
  <c r="D108" i="46"/>
  <c r="G107" i="46"/>
  <c r="H107" i="46" s="1"/>
  <c r="G106" i="46"/>
  <c r="H106" i="46" s="1"/>
  <c r="F105" i="46"/>
  <c r="E105" i="46"/>
  <c r="D105" i="46"/>
  <c r="G104" i="46"/>
  <c r="H104" i="46" s="1"/>
  <c r="F102" i="46"/>
  <c r="E102" i="46"/>
  <c r="D102" i="46"/>
  <c r="G101" i="46"/>
  <c r="H101" i="46" s="1"/>
  <c r="G100" i="46"/>
  <c r="H100" i="46" s="1"/>
  <c r="G99" i="46"/>
  <c r="H99" i="46" s="1"/>
  <c r="G98" i="46"/>
  <c r="H98" i="46" s="1"/>
  <c r="G97" i="46"/>
  <c r="H97" i="46" s="1"/>
  <c r="G96" i="46"/>
  <c r="H96" i="46" s="1"/>
  <c r="G95" i="46"/>
  <c r="H95" i="46" s="1"/>
  <c r="G94" i="46"/>
  <c r="H94" i="46" s="1"/>
  <c r="G93" i="46"/>
  <c r="H93" i="46" s="1"/>
  <c r="G92" i="46"/>
  <c r="H92" i="46" s="1"/>
  <c r="G91" i="46"/>
  <c r="H91" i="46" s="1"/>
  <c r="G90" i="46"/>
  <c r="H90" i="46" s="1"/>
  <c r="G89" i="46"/>
  <c r="H89" i="46" s="1"/>
  <c r="G88" i="46"/>
  <c r="H88" i="46" s="1"/>
  <c r="G87" i="46"/>
  <c r="H87" i="46" s="1"/>
  <c r="G86" i="46"/>
  <c r="H86" i="46" s="1"/>
  <c r="G85" i="46"/>
  <c r="H85" i="46" s="1"/>
  <c r="G84" i="46"/>
  <c r="H84" i="46" s="1"/>
  <c r="G83" i="46"/>
  <c r="H83" i="46" s="1"/>
  <c r="G82" i="46"/>
  <c r="H82" i="46" s="1"/>
  <c r="G81" i="46"/>
  <c r="H81" i="46" s="1"/>
  <c r="G80" i="46"/>
  <c r="H80" i="46" s="1"/>
  <c r="F79" i="46"/>
  <c r="F103" i="46" s="1"/>
  <c r="E79" i="46"/>
  <c r="E103" i="46" s="1"/>
  <c r="D79" i="46"/>
  <c r="G78" i="46"/>
  <c r="H78" i="46" s="1"/>
  <c r="G77" i="46"/>
  <c r="H77" i="46" s="1"/>
  <c r="G76" i="46"/>
  <c r="H76" i="46" s="1"/>
  <c r="G75" i="46"/>
  <c r="H75" i="46" s="1"/>
  <c r="G74" i="46"/>
  <c r="H74" i="46" s="1"/>
  <c r="F73" i="46"/>
  <c r="E73" i="46"/>
  <c r="D73" i="46"/>
  <c r="G72" i="46"/>
  <c r="H72" i="46" s="1"/>
  <c r="G71" i="46"/>
  <c r="H71" i="46" s="1"/>
  <c r="F69" i="46"/>
  <c r="E69" i="46"/>
  <c r="D69" i="46"/>
  <c r="G68" i="46"/>
  <c r="H68" i="46" s="1"/>
  <c r="G67" i="46"/>
  <c r="H67" i="46" s="1"/>
  <c r="G66" i="46"/>
  <c r="H66" i="46" s="1"/>
  <c r="G65" i="46"/>
  <c r="H65" i="46" s="1"/>
  <c r="G64" i="46"/>
  <c r="H64" i="46" s="1"/>
  <c r="G63" i="46"/>
  <c r="H63" i="46" s="1"/>
  <c r="G62" i="46"/>
  <c r="H62" i="46" s="1"/>
  <c r="F61" i="46"/>
  <c r="E61" i="46"/>
  <c r="D61" i="46"/>
  <c r="G60" i="46"/>
  <c r="H60" i="46" s="1"/>
  <c r="G59" i="46"/>
  <c r="H59" i="46" s="1"/>
  <c r="G58" i="46"/>
  <c r="H58" i="46" s="1"/>
  <c r="F57" i="46"/>
  <c r="E57" i="46"/>
  <c r="D57" i="46"/>
  <c r="D70" i="46" s="1"/>
  <c r="G56" i="46"/>
  <c r="H56" i="46" s="1"/>
  <c r="G55" i="46"/>
  <c r="H55" i="46" s="1"/>
  <c r="G54" i="46"/>
  <c r="H54" i="46" s="1"/>
  <c r="G53" i="46"/>
  <c r="H53" i="46" s="1"/>
  <c r="G52" i="46"/>
  <c r="H52" i="46" s="1"/>
  <c r="G51" i="46"/>
  <c r="H51" i="46" s="1"/>
  <c r="F46" i="46"/>
  <c r="E46" i="46"/>
  <c r="D46" i="46"/>
  <c r="G45" i="46"/>
  <c r="H45" i="46" s="1"/>
  <c r="G44" i="46"/>
  <c r="H44" i="46" s="1"/>
  <c r="F43" i="46"/>
  <c r="E43" i="46"/>
  <c r="D43" i="46"/>
  <c r="G42" i="46"/>
  <c r="H42" i="46" s="1"/>
  <c r="G41" i="46"/>
  <c r="H41" i="46" s="1"/>
  <c r="G40" i="46"/>
  <c r="H40" i="46" s="1"/>
  <c r="F39" i="46"/>
  <c r="E39" i="46"/>
  <c r="D39" i="46"/>
  <c r="G38" i="46"/>
  <c r="H38" i="46" s="1"/>
  <c r="G37" i="46"/>
  <c r="H37" i="46" s="1"/>
  <c r="F36" i="46"/>
  <c r="E36" i="46"/>
  <c r="D36" i="46"/>
  <c r="G35" i="46"/>
  <c r="H35" i="46" s="1"/>
  <c r="G34" i="46"/>
  <c r="H34" i="46" s="1"/>
  <c r="F33" i="46"/>
  <c r="E33" i="46"/>
  <c r="D33" i="46"/>
  <c r="G32" i="46"/>
  <c r="H32" i="46" s="1"/>
  <c r="G31" i="46"/>
  <c r="H31" i="46" s="1"/>
  <c r="F30" i="46"/>
  <c r="E30" i="46"/>
  <c r="D30" i="46"/>
  <c r="G29" i="46"/>
  <c r="H29" i="46" s="1"/>
  <c r="G28" i="46"/>
  <c r="H28" i="46" s="1"/>
  <c r="F27" i="46"/>
  <c r="E27" i="46"/>
  <c r="D27" i="46"/>
  <c r="G26" i="46"/>
  <c r="H26" i="46" s="1"/>
  <c r="G25" i="46"/>
  <c r="H25" i="46" s="1"/>
  <c r="G24" i="46"/>
  <c r="H24" i="46" s="1"/>
  <c r="G23" i="46"/>
  <c r="H23" i="46" s="1"/>
  <c r="F22" i="46"/>
  <c r="E22" i="46"/>
  <c r="D22" i="46"/>
  <c r="G21" i="46"/>
  <c r="H21" i="46" s="1"/>
  <c r="G20" i="46"/>
  <c r="H20" i="46" s="1"/>
  <c r="G19" i="46"/>
  <c r="H19" i="46" s="1"/>
  <c r="G18" i="46"/>
  <c r="H18" i="46" s="1"/>
  <c r="G17" i="46"/>
  <c r="H17" i="46" s="1"/>
  <c r="G16" i="46"/>
  <c r="H16" i="46" s="1"/>
  <c r="G15" i="46"/>
  <c r="H15" i="46" s="1"/>
  <c r="G14" i="46"/>
  <c r="H14" i="46" s="1"/>
  <c r="F13" i="46"/>
  <c r="E13" i="46"/>
  <c r="D13" i="46"/>
  <c r="G12" i="46"/>
  <c r="H12" i="46" s="1"/>
  <c r="G11" i="46"/>
  <c r="H11" i="46" s="1"/>
  <c r="G10" i="46"/>
  <c r="H10" i="46" s="1"/>
  <c r="G9" i="46"/>
  <c r="H9" i="46" s="1"/>
  <c r="G8" i="46"/>
  <c r="H8" i="46" s="1"/>
  <c r="G109" i="45"/>
  <c r="H109" i="45" s="1"/>
  <c r="F108" i="45"/>
  <c r="E108" i="45"/>
  <c r="D108" i="45"/>
  <c r="G107" i="45"/>
  <c r="H107" i="45" s="1"/>
  <c r="G106" i="45"/>
  <c r="H106" i="45" s="1"/>
  <c r="F105" i="45"/>
  <c r="E105" i="45"/>
  <c r="D105" i="45"/>
  <c r="G104" i="45"/>
  <c r="H104" i="45" s="1"/>
  <c r="F102" i="45"/>
  <c r="E102" i="45"/>
  <c r="D102" i="45"/>
  <c r="G101" i="45"/>
  <c r="H101" i="45" s="1"/>
  <c r="G100" i="45"/>
  <c r="H100" i="45" s="1"/>
  <c r="G99" i="45"/>
  <c r="H99" i="45" s="1"/>
  <c r="G98" i="45"/>
  <c r="H98" i="45" s="1"/>
  <c r="G97" i="45"/>
  <c r="H97" i="45" s="1"/>
  <c r="G96" i="45"/>
  <c r="H96" i="45" s="1"/>
  <c r="G95" i="45"/>
  <c r="H95" i="45" s="1"/>
  <c r="G94" i="45"/>
  <c r="H94" i="45" s="1"/>
  <c r="G93" i="45"/>
  <c r="H93" i="45" s="1"/>
  <c r="G92" i="45"/>
  <c r="H92" i="45" s="1"/>
  <c r="G91" i="45"/>
  <c r="H91" i="45" s="1"/>
  <c r="G90" i="45"/>
  <c r="H90" i="45" s="1"/>
  <c r="G89" i="45"/>
  <c r="H89" i="45" s="1"/>
  <c r="G88" i="45"/>
  <c r="H88" i="45" s="1"/>
  <c r="G87" i="45"/>
  <c r="H87" i="45" s="1"/>
  <c r="G86" i="45"/>
  <c r="H86" i="45" s="1"/>
  <c r="G85" i="45"/>
  <c r="H85" i="45" s="1"/>
  <c r="G84" i="45"/>
  <c r="H84" i="45" s="1"/>
  <c r="G83" i="45"/>
  <c r="H83" i="45" s="1"/>
  <c r="G82" i="45"/>
  <c r="H82" i="45" s="1"/>
  <c r="G81" i="45"/>
  <c r="H81" i="45" s="1"/>
  <c r="G80" i="45"/>
  <c r="H80" i="45" s="1"/>
  <c r="F79" i="45"/>
  <c r="E79" i="45"/>
  <c r="E103" i="45" s="1"/>
  <c r="D79" i="45"/>
  <c r="G78" i="45"/>
  <c r="H78" i="45" s="1"/>
  <c r="G77" i="45"/>
  <c r="H77" i="45" s="1"/>
  <c r="G76" i="45"/>
  <c r="H76" i="45" s="1"/>
  <c r="G75" i="45"/>
  <c r="H75" i="45" s="1"/>
  <c r="G74" i="45"/>
  <c r="H74" i="45" s="1"/>
  <c r="F73" i="45"/>
  <c r="E73" i="45"/>
  <c r="D73" i="45"/>
  <c r="G72" i="45"/>
  <c r="H72" i="45" s="1"/>
  <c r="G71" i="45"/>
  <c r="H71" i="45" s="1"/>
  <c r="F69" i="45"/>
  <c r="E69" i="45"/>
  <c r="D69" i="45"/>
  <c r="G68" i="45"/>
  <c r="H68" i="45" s="1"/>
  <c r="G67" i="45"/>
  <c r="H67" i="45" s="1"/>
  <c r="G66" i="45"/>
  <c r="H66" i="45" s="1"/>
  <c r="G65" i="45"/>
  <c r="H65" i="45" s="1"/>
  <c r="G64" i="45"/>
  <c r="H64" i="45" s="1"/>
  <c r="G63" i="45"/>
  <c r="H63" i="45" s="1"/>
  <c r="G62" i="45"/>
  <c r="H62" i="45" s="1"/>
  <c r="F61" i="45"/>
  <c r="E61" i="45"/>
  <c r="D61" i="45"/>
  <c r="G61" i="45" s="1"/>
  <c r="H61" i="45" s="1"/>
  <c r="G60" i="45"/>
  <c r="H60" i="45" s="1"/>
  <c r="G59" i="45"/>
  <c r="H59" i="45" s="1"/>
  <c r="G58" i="45"/>
  <c r="H58" i="45" s="1"/>
  <c r="F57" i="45"/>
  <c r="E57" i="45"/>
  <c r="D57" i="45"/>
  <c r="G56" i="45"/>
  <c r="H56" i="45" s="1"/>
  <c r="G55" i="45"/>
  <c r="H55" i="45" s="1"/>
  <c r="H54" i="45"/>
  <c r="G54" i="45"/>
  <c r="G53" i="45"/>
  <c r="H53" i="45" s="1"/>
  <c r="G52" i="45"/>
  <c r="H52" i="45" s="1"/>
  <c r="G51" i="45"/>
  <c r="H51" i="45" s="1"/>
  <c r="F46" i="45"/>
  <c r="E46" i="45"/>
  <c r="D46" i="45"/>
  <c r="G45" i="45"/>
  <c r="H45" i="45" s="1"/>
  <c r="G44" i="45"/>
  <c r="H44" i="45" s="1"/>
  <c r="F43" i="45"/>
  <c r="E43" i="45"/>
  <c r="D43" i="45"/>
  <c r="G42" i="45"/>
  <c r="H42" i="45" s="1"/>
  <c r="G41" i="45"/>
  <c r="H41" i="45" s="1"/>
  <c r="G40" i="45"/>
  <c r="H40" i="45" s="1"/>
  <c r="F39" i="45"/>
  <c r="E39" i="45"/>
  <c r="D39" i="45"/>
  <c r="G38" i="45"/>
  <c r="H38" i="45" s="1"/>
  <c r="G37" i="45"/>
  <c r="H37" i="45" s="1"/>
  <c r="F36" i="45"/>
  <c r="E36" i="45"/>
  <c r="D36" i="45"/>
  <c r="G35" i="45"/>
  <c r="H35" i="45" s="1"/>
  <c r="G34" i="45"/>
  <c r="H34" i="45" s="1"/>
  <c r="F33" i="45"/>
  <c r="E33" i="45"/>
  <c r="D33" i="45"/>
  <c r="G32" i="45"/>
  <c r="H32" i="45" s="1"/>
  <c r="G31" i="45"/>
  <c r="H31" i="45" s="1"/>
  <c r="F30" i="45"/>
  <c r="E30" i="45"/>
  <c r="D30" i="45"/>
  <c r="G29" i="45"/>
  <c r="H29" i="45" s="1"/>
  <c r="G28" i="45"/>
  <c r="H28" i="45" s="1"/>
  <c r="F27" i="45"/>
  <c r="G27" i="45" s="1"/>
  <c r="H27" i="45" s="1"/>
  <c r="E27" i="45"/>
  <c r="D27" i="45"/>
  <c r="G26" i="45"/>
  <c r="H26" i="45" s="1"/>
  <c r="G25" i="45"/>
  <c r="H25" i="45" s="1"/>
  <c r="G24" i="45"/>
  <c r="H24" i="45" s="1"/>
  <c r="G23" i="45"/>
  <c r="H23" i="45" s="1"/>
  <c r="F22" i="45"/>
  <c r="E22" i="45"/>
  <c r="D22" i="45"/>
  <c r="G21" i="45"/>
  <c r="H21" i="45" s="1"/>
  <c r="H20" i="45"/>
  <c r="G20" i="45"/>
  <c r="G19" i="45"/>
  <c r="H19" i="45" s="1"/>
  <c r="G18" i="45"/>
  <c r="H18" i="45" s="1"/>
  <c r="G17" i="45"/>
  <c r="H17" i="45" s="1"/>
  <c r="G16" i="45"/>
  <c r="H16" i="45" s="1"/>
  <c r="G15" i="45"/>
  <c r="H15" i="45" s="1"/>
  <c r="G14" i="45"/>
  <c r="H14" i="45" s="1"/>
  <c r="F13" i="45"/>
  <c r="E13" i="45"/>
  <c r="D13" i="45"/>
  <c r="G12" i="45"/>
  <c r="H12" i="45" s="1"/>
  <c r="G11" i="45"/>
  <c r="H11" i="45" s="1"/>
  <c r="G10" i="45"/>
  <c r="H10" i="45" s="1"/>
  <c r="G9" i="45"/>
  <c r="H9" i="45" s="1"/>
  <c r="G8" i="45"/>
  <c r="H8" i="45" s="1"/>
  <c r="G109" i="44"/>
  <c r="H109" i="44" s="1"/>
  <c r="F108" i="44"/>
  <c r="E108" i="44"/>
  <c r="D108" i="44"/>
  <c r="G107" i="44"/>
  <c r="H107" i="44" s="1"/>
  <c r="G106" i="44"/>
  <c r="H106" i="44" s="1"/>
  <c r="F105" i="44"/>
  <c r="E105" i="44"/>
  <c r="D105" i="44"/>
  <c r="G104" i="44"/>
  <c r="H104" i="44" s="1"/>
  <c r="F102" i="44"/>
  <c r="E102" i="44"/>
  <c r="D102" i="44"/>
  <c r="G101" i="44"/>
  <c r="H101" i="44" s="1"/>
  <c r="G100" i="44"/>
  <c r="H100" i="44" s="1"/>
  <c r="G99" i="44"/>
  <c r="H99" i="44" s="1"/>
  <c r="G98" i="44"/>
  <c r="H98" i="44" s="1"/>
  <c r="G97" i="44"/>
  <c r="H97" i="44" s="1"/>
  <c r="G96" i="44"/>
  <c r="H96" i="44" s="1"/>
  <c r="G95" i="44"/>
  <c r="H95" i="44" s="1"/>
  <c r="G94" i="44"/>
  <c r="H94" i="44" s="1"/>
  <c r="G93" i="44"/>
  <c r="H93" i="44" s="1"/>
  <c r="G92" i="44"/>
  <c r="H92" i="44" s="1"/>
  <c r="G91" i="44"/>
  <c r="H91" i="44" s="1"/>
  <c r="G90" i="44"/>
  <c r="H90" i="44" s="1"/>
  <c r="G89" i="44"/>
  <c r="H89" i="44" s="1"/>
  <c r="G88" i="44"/>
  <c r="H88" i="44" s="1"/>
  <c r="G87" i="44"/>
  <c r="H87" i="44" s="1"/>
  <c r="G86" i="44"/>
  <c r="H86" i="44" s="1"/>
  <c r="G85" i="44"/>
  <c r="H85" i="44" s="1"/>
  <c r="G84" i="44"/>
  <c r="H84" i="44" s="1"/>
  <c r="G83" i="44"/>
  <c r="H83" i="44" s="1"/>
  <c r="G82" i="44"/>
  <c r="H82" i="44" s="1"/>
  <c r="G81" i="44"/>
  <c r="H81" i="44" s="1"/>
  <c r="G80" i="44"/>
  <c r="H80" i="44" s="1"/>
  <c r="F79" i="44"/>
  <c r="E79" i="44"/>
  <c r="D79" i="44"/>
  <c r="G78" i="44"/>
  <c r="H78" i="44" s="1"/>
  <c r="G77" i="44"/>
  <c r="H77" i="44" s="1"/>
  <c r="G76" i="44"/>
  <c r="H76" i="44" s="1"/>
  <c r="G75" i="44"/>
  <c r="H75" i="44" s="1"/>
  <c r="G74" i="44"/>
  <c r="H74" i="44" s="1"/>
  <c r="F73" i="44"/>
  <c r="E73" i="44"/>
  <c r="D73" i="44"/>
  <c r="G72" i="44"/>
  <c r="H72" i="44" s="1"/>
  <c r="G71" i="44"/>
  <c r="H71" i="44" s="1"/>
  <c r="F69" i="44"/>
  <c r="E69" i="44"/>
  <c r="D69" i="44"/>
  <c r="G68" i="44"/>
  <c r="H68" i="44" s="1"/>
  <c r="G67" i="44"/>
  <c r="H67" i="44" s="1"/>
  <c r="G66" i="44"/>
  <c r="H66" i="44" s="1"/>
  <c r="G65" i="44"/>
  <c r="H65" i="44" s="1"/>
  <c r="G64" i="44"/>
  <c r="H64" i="44" s="1"/>
  <c r="G63" i="44"/>
  <c r="H63" i="44" s="1"/>
  <c r="G62" i="44"/>
  <c r="H62" i="44" s="1"/>
  <c r="F61" i="44"/>
  <c r="E61" i="44"/>
  <c r="D61" i="44"/>
  <c r="G60" i="44"/>
  <c r="H60" i="44" s="1"/>
  <c r="G59" i="44"/>
  <c r="H59" i="44" s="1"/>
  <c r="G58" i="44"/>
  <c r="H58" i="44" s="1"/>
  <c r="F57" i="44"/>
  <c r="E57" i="44"/>
  <c r="D57" i="44"/>
  <c r="G56" i="44"/>
  <c r="H56" i="44" s="1"/>
  <c r="G55" i="44"/>
  <c r="H55" i="44" s="1"/>
  <c r="G54" i="44"/>
  <c r="H54" i="44" s="1"/>
  <c r="G53" i="44"/>
  <c r="H53" i="44" s="1"/>
  <c r="G52" i="44"/>
  <c r="H52" i="44" s="1"/>
  <c r="G51" i="44"/>
  <c r="H51" i="44" s="1"/>
  <c r="F46" i="44"/>
  <c r="E46" i="44"/>
  <c r="D46" i="44"/>
  <c r="G45" i="44"/>
  <c r="H45" i="44" s="1"/>
  <c r="G44" i="44"/>
  <c r="H44" i="44" s="1"/>
  <c r="F43" i="44"/>
  <c r="E43" i="44"/>
  <c r="D43" i="44"/>
  <c r="G42" i="44"/>
  <c r="H42" i="44" s="1"/>
  <c r="G41" i="44"/>
  <c r="H41" i="44" s="1"/>
  <c r="G40" i="44"/>
  <c r="H40" i="44" s="1"/>
  <c r="F39" i="44"/>
  <c r="E39" i="44"/>
  <c r="D39" i="44"/>
  <c r="G38" i="44"/>
  <c r="H38" i="44" s="1"/>
  <c r="G37" i="44"/>
  <c r="H37" i="44" s="1"/>
  <c r="F36" i="44"/>
  <c r="E36" i="44"/>
  <c r="D36" i="44"/>
  <c r="G35" i="44"/>
  <c r="H35" i="44" s="1"/>
  <c r="G34" i="44"/>
  <c r="H34" i="44" s="1"/>
  <c r="F33" i="44"/>
  <c r="E33" i="44"/>
  <c r="D33" i="44"/>
  <c r="G32" i="44"/>
  <c r="H32" i="44" s="1"/>
  <c r="G31" i="44"/>
  <c r="H31" i="44" s="1"/>
  <c r="F30" i="44"/>
  <c r="E30" i="44"/>
  <c r="D30" i="44"/>
  <c r="G29" i="44"/>
  <c r="H29" i="44" s="1"/>
  <c r="G28" i="44"/>
  <c r="H28" i="44" s="1"/>
  <c r="F27" i="44"/>
  <c r="E27" i="44"/>
  <c r="D27" i="44"/>
  <c r="G26" i="44"/>
  <c r="H26" i="44" s="1"/>
  <c r="G25" i="44"/>
  <c r="H25" i="44" s="1"/>
  <c r="G24" i="44"/>
  <c r="H24" i="44" s="1"/>
  <c r="G23" i="44"/>
  <c r="H23" i="44" s="1"/>
  <c r="F22" i="44"/>
  <c r="E22" i="44"/>
  <c r="D22" i="44"/>
  <c r="G21" i="44"/>
  <c r="H21" i="44" s="1"/>
  <c r="G20" i="44"/>
  <c r="H20" i="44" s="1"/>
  <c r="G19" i="44"/>
  <c r="H19" i="44" s="1"/>
  <c r="G18" i="44"/>
  <c r="H18" i="44" s="1"/>
  <c r="G17" i="44"/>
  <c r="H17" i="44" s="1"/>
  <c r="G16" i="44"/>
  <c r="H16" i="44" s="1"/>
  <c r="G15" i="44"/>
  <c r="H15" i="44" s="1"/>
  <c r="G14" i="44"/>
  <c r="H14" i="44" s="1"/>
  <c r="F13" i="44"/>
  <c r="E13" i="44"/>
  <c r="D13" i="44"/>
  <c r="G12" i="44"/>
  <c r="H12" i="44" s="1"/>
  <c r="G11" i="44"/>
  <c r="H11" i="44" s="1"/>
  <c r="G10" i="44"/>
  <c r="H10" i="44" s="1"/>
  <c r="G9" i="44"/>
  <c r="H9" i="44" s="1"/>
  <c r="G8" i="44"/>
  <c r="H8" i="44" s="1"/>
  <c r="G109" i="43"/>
  <c r="H109" i="43" s="1"/>
  <c r="F108" i="43"/>
  <c r="E108" i="43"/>
  <c r="D108" i="43"/>
  <c r="G107" i="43"/>
  <c r="H107" i="43" s="1"/>
  <c r="G106" i="43"/>
  <c r="H106" i="43" s="1"/>
  <c r="F105" i="43"/>
  <c r="E105" i="43"/>
  <c r="D105" i="43"/>
  <c r="G104" i="43"/>
  <c r="H104" i="43" s="1"/>
  <c r="F102" i="43"/>
  <c r="E102" i="43"/>
  <c r="D102" i="43"/>
  <c r="G101" i="43"/>
  <c r="H101" i="43" s="1"/>
  <c r="G100" i="43"/>
  <c r="H100" i="43" s="1"/>
  <c r="G99" i="43"/>
  <c r="H99" i="43" s="1"/>
  <c r="G98" i="43"/>
  <c r="H98" i="43" s="1"/>
  <c r="G97" i="43"/>
  <c r="H97" i="43" s="1"/>
  <c r="G96" i="43"/>
  <c r="H96" i="43" s="1"/>
  <c r="G95" i="43"/>
  <c r="H95" i="43" s="1"/>
  <c r="G94" i="43"/>
  <c r="H94" i="43" s="1"/>
  <c r="G93" i="43"/>
  <c r="H93" i="43" s="1"/>
  <c r="G92" i="43"/>
  <c r="H92" i="43" s="1"/>
  <c r="G91" i="43"/>
  <c r="H91" i="43" s="1"/>
  <c r="G90" i="43"/>
  <c r="H90" i="43" s="1"/>
  <c r="G89" i="43"/>
  <c r="H89" i="43" s="1"/>
  <c r="G88" i="43"/>
  <c r="H88" i="43" s="1"/>
  <c r="G87" i="43"/>
  <c r="H87" i="43" s="1"/>
  <c r="G86" i="43"/>
  <c r="H86" i="43" s="1"/>
  <c r="G85" i="43"/>
  <c r="H85" i="43" s="1"/>
  <c r="G84" i="43"/>
  <c r="H84" i="43" s="1"/>
  <c r="G83" i="43"/>
  <c r="H83" i="43" s="1"/>
  <c r="G82" i="43"/>
  <c r="H82" i="43" s="1"/>
  <c r="G81" i="43"/>
  <c r="H81" i="43" s="1"/>
  <c r="G80" i="43"/>
  <c r="H80" i="43" s="1"/>
  <c r="F79" i="43"/>
  <c r="E79" i="43"/>
  <c r="D79" i="43"/>
  <c r="G78" i="43"/>
  <c r="H78" i="43" s="1"/>
  <c r="G77" i="43"/>
  <c r="H77" i="43" s="1"/>
  <c r="G76" i="43"/>
  <c r="H76" i="43" s="1"/>
  <c r="G75" i="43"/>
  <c r="H75" i="43" s="1"/>
  <c r="G74" i="43"/>
  <c r="H74" i="43" s="1"/>
  <c r="F73" i="43"/>
  <c r="E73" i="43"/>
  <c r="D73" i="43"/>
  <c r="G72" i="43"/>
  <c r="H72" i="43" s="1"/>
  <c r="G71" i="43"/>
  <c r="H71" i="43" s="1"/>
  <c r="F69" i="43"/>
  <c r="E69" i="43"/>
  <c r="D69" i="43"/>
  <c r="G68" i="43"/>
  <c r="H68" i="43" s="1"/>
  <c r="G67" i="43"/>
  <c r="H67" i="43" s="1"/>
  <c r="G66" i="43"/>
  <c r="H66" i="43" s="1"/>
  <c r="G65" i="43"/>
  <c r="H65" i="43" s="1"/>
  <c r="G64" i="43"/>
  <c r="H64" i="43" s="1"/>
  <c r="G63" i="43"/>
  <c r="H63" i="43" s="1"/>
  <c r="G62" i="43"/>
  <c r="H62" i="43" s="1"/>
  <c r="F61" i="43"/>
  <c r="E61" i="43"/>
  <c r="D61" i="43"/>
  <c r="G60" i="43"/>
  <c r="H60" i="43" s="1"/>
  <c r="G59" i="43"/>
  <c r="H59" i="43" s="1"/>
  <c r="G58" i="43"/>
  <c r="H58" i="43" s="1"/>
  <c r="F57" i="43"/>
  <c r="E57" i="43"/>
  <c r="D57" i="43"/>
  <c r="G56" i="43"/>
  <c r="H56" i="43" s="1"/>
  <c r="G55" i="43"/>
  <c r="H55" i="43" s="1"/>
  <c r="G54" i="43"/>
  <c r="H54" i="43" s="1"/>
  <c r="G53" i="43"/>
  <c r="H53" i="43" s="1"/>
  <c r="G52" i="43"/>
  <c r="H52" i="43" s="1"/>
  <c r="G51" i="43"/>
  <c r="H51" i="43" s="1"/>
  <c r="F46" i="43"/>
  <c r="E46" i="43"/>
  <c r="D46" i="43"/>
  <c r="G45" i="43"/>
  <c r="H45" i="43" s="1"/>
  <c r="G44" i="43"/>
  <c r="H44" i="43" s="1"/>
  <c r="F43" i="43"/>
  <c r="E43" i="43"/>
  <c r="D43" i="43"/>
  <c r="G42" i="43"/>
  <c r="H42" i="43" s="1"/>
  <c r="G41" i="43"/>
  <c r="H41" i="43" s="1"/>
  <c r="G40" i="43"/>
  <c r="H40" i="43" s="1"/>
  <c r="F39" i="43"/>
  <c r="E39" i="43"/>
  <c r="D39" i="43"/>
  <c r="G38" i="43"/>
  <c r="H38" i="43" s="1"/>
  <c r="G37" i="43"/>
  <c r="H37" i="43" s="1"/>
  <c r="F36" i="43"/>
  <c r="E36" i="43"/>
  <c r="D36" i="43"/>
  <c r="G35" i="43"/>
  <c r="H35" i="43" s="1"/>
  <c r="G34" i="43"/>
  <c r="H34" i="43" s="1"/>
  <c r="F33" i="43"/>
  <c r="G33" i="43" s="1"/>
  <c r="H33" i="43" s="1"/>
  <c r="E33" i="43"/>
  <c r="D33" i="43"/>
  <c r="G32" i="43"/>
  <c r="H32" i="43" s="1"/>
  <c r="G31" i="43"/>
  <c r="H31" i="43" s="1"/>
  <c r="F30" i="43"/>
  <c r="E30" i="43"/>
  <c r="D30" i="43"/>
  <c r="G29" i="43"/>
  <c r="H29" i="43" s="1"/>
  <c r="G28" i="43"/>
  <c r="H28" i="43" s="1"/>
  <c r="F27" i="43"/>
  <c r="E27" i="43"/>
  <c r="D27" i="43"/>
  <c r="G26" i="43"/>
  <c r="H26" i="43" s="1"/>
  <c r="G25" i="43"/>
  <c r="H25" i="43" s="1"/>
  <c r="G24" i="43"/>
  <c r="H24" i="43" s="1"/>
  <c r="G23" i="43"/>
  <c r="H23" i="43" s="1"/>
  <c r="F22" i="43"/>
  <c r="E22" i="43"/>
  <c r="D22" i="43"/>
  <c r="G21" i="43"/>
  <c r="H21" i="43" s="1"/>
  <c r="G20" i="43"/>
  <c r="H20" i="43" s="1"/>
  <c r="G19" i="43"/>
  <c r="H19" i="43" s="1"/>
  <c r="G18" i="43"/>
  <c r="H18" i="43" s="1"/>
  <c r="G17" i="43"/>
  <c r="H17" i="43" s="1"/>
  <c r="G16" i="43"/>
  <c r="H16" i="43" s="1"/>
  <c r="G15" i="43"/>
  <c r="H15" i="43" s="1"/>
  <c r="G14" i="43"/>
  <c r="H14" i="43" s="1"/>
  <c r="F13" i="43"/>
  <c r="E13" i="43"/>
  <c r="D13" i="43"/>
  <c r="G13" i="43" s="1"/>
  <c r="H13" i="43" s="1"/>
  <c r="G12" i="43"/>
  <c r="H12" i="43" s="1"/>
  <c r="G11" i="43"/>
  <c r="H11" i="43" s="1"/>
  <c r="G10" i="43"/>
  <c r="H10" i="43" s="1"/>
  <c r="G9" i="43"/>
  <c r="H9" i="43" s="1"/>
  <c r="G8" i="43"/>
  <c r="H8" i="43" s="1"/>
  <c r="E108" i="10"/>
  <c r="F108" i="10"/>
  <c r="D108" i="10"/>
  <c r="E105" i="10"/>
  <c r="F105" i="10"/>
  <c r="D105" i="10"/>
  <c r="E102" i="10"/>
  <c r="F102" i="10"/>
  <c r="D102" i="10"/>
  <c r="E79" i="10"/>
  <c r="F79" i="10"/>
  <c r="D79" i="10"/>
  <c r="E73" i="10"/>
  <c r="F73" i="10"/>
  <c r="D73" i="10"/>
  <c r="E69" i="10"/>
  <c r="F69" i="10"/>
  <c r="D69" i="10"/>
  <c r="E61" i="10"/>
  <c r="F61" i="10"/>
  <c r="D61" i="10"/>
  <c r="E57" i="10"/>
  <c r="F57" i="10"/>
  <c r="G57" i="10" s="1"/>
  <c r="D57" i="10"/>
  <c r="E46" i="10"/>
  <c r="F46" i="10"/>
  <c r="D46" i="10"/>
  <c r="G40" i="10"/>
  <c r="H40" i="10" s="1"/>
  <c r="G41" i="10"/>
  <c r="G42" i="10"/>
  <c r="H42" i="10" s="1"/>
  <c r="G44" i="10"/>
  <c r="G45" i="10"/>
  <c r="H45" i="10" s="1"/>
  <c r="E43" i="10"/>
  <c r="F43" i="10"/>
  <c r="G43" i="10" s="1"/>
  <c r="H43" i="10" s="1"/>
  <c r="D43" i="10"/>
  <c r="E39" i="10"/>
  <c r="F39" i="10"/>
  <c r="D39" i="10"/>
  <c r="E36" i="10"/>
  <c r="F36" i="10"/>
  <c r="D36" i="10"/>
  <c r="G31" i="10"/>
  <c r="H31" i="10" s="1"/>
  <c r="G32" i="10"/>
  <c r="H32" i="10" s="1"/>
  <c r="G34" i="10"/>
  <c r="H34" i="10" s="1"/>
  <c r="E33" i="10"/>
  <c r="F33" i="10"/>
  <c r="D33" i="10"/>
  <c r="E30" i="10"/>
  <c r="F30" i="10"/>
  <c r="D30" i="10"/>
  <c r="E27" i="10"/>
  <c r="F27" i="10"/>
  <c r="D27" i="10"/>
  <c r="E22" i="10"/>
  <c r="F22" i="10"/>
  <c r="D22" i="10"/>
  <c r="E13" i="10"/>
  <c r="F13" i="10"/>
  <c r="D13" i="10"/>
  <c r="E53" i="41"/>
  <c r="D53" i="41"/>
  <c r="G52" i="41"/>
  <c r="H52" i="41" s="1"/>
  <c r="G51" i="41"/>
  <c r="H51" i="41" s="1"/>
  <c r="F50" i="41"/>
  <c r="F53" i="41" s="1"/>
  <c r="G49" i="41"/>
  <c r="H49" i="41" s="1"/>
  <c r="G48" i="41"/>
  <c r="H48" i="41" s="1"/>
  <c r="H47" i="41"/>
  <c r="G47" i="41"/>
  <c r="G46" i="41"/>
  <c r="H46" i="41" s="1"/>
  <c r="G45" i="41"/>
  <c r="H45" i="41" s="1"/>
  <c r="G44" i="41"/>
  <c r="H44" i="41" s="1"/>
  <c r="G43" i="41"/>
  <c r="H43" i="41" s="1"/>
  <c r="G42" i="41"/>
  <c r="H42" i="41" s="1"/>
  <c r="G41" i="41"/>
  <c r="H41" i="41" s="1"/>
  <c r="G40" i="41"/>
  <c r="H40" i="41" s="1"/>
  <c r="G39" i="41"/>
  <c r="H39" i="41" s="1"/>
  <c r="G38" i="41"/>
  <c r="H38" i="41" s="1"/>
  <c r="G37" i="41"/>
  <c r="H37" i="41" s="1"/>
  <c r="G36" i="41"/>
  <c r="H36" i="41" s="1"/>
  <c r="G35" i="41"/>
  <c r="H35" i="41" s="1"/>
  <c r="G34" i="41"/>
  <c r="H34" i="41" s="1"/>
  <c r="G33" i="41"/>
  <c r="H33" i="41" s="1"/>
  <c r="G32" i="41"/>
  <c r="H32" i="41" s="1"/>
  <c r="G31" i="41"/>
  <c r="H31" i="41" s="1"/>
  <c r="G30" i="41"/>
  <c r="H30" i="41" s="1"/>
  <c r="G29" i="41"/>
  <c r="H29" i="41" s="1"/>
  <c r="G28" i="41"/>
  <c r="H28" i="41" s="1"/>
  <c r="G27" i="41"/>
  <c r="H27" i="41" s="1"/>
  <c r="F23" i="41"/>
  <c r="E23" i="41"/>
  <c r="D23" i="41"/>
  <c r="G22" i="41"/>
  <c r="H22" i="41" s="1"/>
  <c r="G21" i="41"/>
  <c r="H21" i="41" s="1"/>
  <c r="G20" i="41"/>
  <c r="H20" i="41" s="1"/>
  <c r="G19" i="41"/>
  <c r="H19" i="41" s="1"/>
  <c r="G18" i="41"/>
  <c r="H18" i="41" s="1"/>
  <c r="H17" i="41"/>
  <c r="G17" i="41"/>
  <c r="G16" i="41"/>
  <c r="H16" i="41" s="1"/>
  <c r="G15" i="41"/>
  <c r="H15" i="41" s="1"/>
  <c r="G14" i="41"/>
  <c r="H14" i="41" s="1"/>
  <c r="G13" i="41"/>
  <c r="H13" i="41" s="1"/>
  <c r="G12" i="41"/>
  <c r="H12" i="41" s="1"/>
  <c r="G11" i="41"/>
  <c r="H11" i="41" s="1"/>
  <c r="G10" i="41"/>
  <c r="H10" i="41" s="1"/>
  <c r="G9" i="41"/>
  <c r="H9" i="41" s="1"/>
  <c r="G8" i="41"/>
  <c r="H8" i="41" s="1"/>
  <c r="E23" i="17"/>
  <c r="D23" i="17"/>
  <c r="E53" i="17"/>
  <c r="D53" i="17"/>
  <c r="G10" i="17"/>
  <c r="H10" i="17" s="1"/>
  <c r="G9" i="17"/>
  <c r="H9" i="17" s="1"/>
  <c r="G74" i="10"/>
  <c r="H74" i="10" s="1"/>
  <c r="G75" i="10"/>
  <c r="H75" i="10" s="1"/>
  <c r="G76" i="10"/>
  <c r="H76" i="10" s="1"/>
  <c r="G77" i="10"/>
  <c r="H77" i="10" s="1"/>
  <c r="G78" i="10"/>
  <c r="H78" i="10" s="1"/>
  <c r="G80" i="10"/>
  <c r="H80" i="10" s="1"/>
  <c r="G81" i="10"/>
  <c r="H81" i="10" s="1"/>
  <c r="G82" i="10"/>
  <c r="H82" i="10" s="1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101" i="10"/>
  <c r="H101" i="10" s="1"/>
  <c r="G59" i="10"/>
  <c r="H59" i="10" s="1"/>
  <c r="G67" i="10"/>
  <c r="H67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9" i="10"/>
  <c r="H9" i="10" s="1"/>
  <c r="G10" i="10"/>
  <c r="H10" i="10" s="1"/>
  <c r="G11" i="10"/>
  <c r="H11" i="10" s="1"/>
  <c r="G12" i="10"/>
  <c r="H12" i="10" s="1"/>
  <c r="H41" i="10"/>
  <c r="G8" i="10"/>
  <c r="H8" i="10" s="1"/>
  <c r="E95" i="40"/>
  <c r="H94" i="40"/>
  <c r="I94" i="40" s="1"/>
  <c r="H93" i="40"/>
  <c r="I93" i="40" s="1"/>
  <c r="G92" i="40"/>
  <c r="H92" i="40" s="1"/>
  <c r="I92" i="40" s="1"/>
  <c r="H91" i="40"/>
  <c r="I91" i="40" s="1"/>
  <c r="H90" i="40"/>
  <c r="I90" i="40" s="1"/>
  <c r="H89" i="40"/>
  <c r="I89" i="40" s="1"/>
  <c r="H88" i="40"/>
  <c r="I88" i="40" s="1"/>
  <c r="H87" i="40"/>
  <c r="I87" i="40" s="1"/>
  <c r="H86" i="40"/>
  <c r="I86" i="40" s="1"/>
  <c r="H85" i="40"/>
  <c r="I85" i="40" s="1"/>
  <c r="H84" i="40"/>
  <c r="I84" i="40" s="1"/>
  <c r="H83" i="40"/>
  <c r="I83" i="40" s="1"/>
  <c r="H82" i="40"/>
  <c r="I82" i="40" s="1"/>
  <c r="H81" i="40"/>
  <c r="I81" i="40" s="1"/>
  <c r="H80" i="40"/>
  <c r="I80" i="40" s="1"/>
  <c r="H79" i="40"/>
  <c r="I79" i="40" s="1"/>
  <c r="H78" i="40"/>
  <c r="I78" i="40" s="1"/>
  <c r="H77" i="40"/>
  <c r="I77" i="40" s="1"/>
  <c r="H76" i="40"/>
  <c r="I76" i="40" s="1"/>
  <c r="H75" i="40"/>
  <c r="I75" i="40" s="1"/>
  <c r="H74" i="40"/>
  <c r="I74" i="40" s="1"/>
  <c r="H73" i="40"/>
  <c r="I73" i="40" s="1"/>
  <c r="H72" i="40"/>
  <c r="I72" i="40" s="1"/>
  <c r="H71" i="40"/>
  <c r="I71" i="40" s="1"/>
  <c r="H70" i="40"/>
  <c r="I70" i="40" s="1"/>
  <c r="H69" i="40"/>
  <c r="I69" i="40" s="1"/>
  <c r="G65" i="40"/>
  <c r="E65" i="40"/>
  <c r="H64" i="40"/>
  <c r="I64" i="40" s="1"/>
  <c r="H63" i="40"/>
  <c r="I63" i="40" s="1"/>
  <c r="H62" i="40"/>
  <c r="I62" i="40" s="1"/>
  <c r="H61" i="40"/>
  <c r="I61" i="40" s="1"/>
  <c r="H60" i="40"/>
  <c r="I60" i="40" s="1"/>
  <c r="H59" i="40"/>
  <c r="I59" i="40" s="1"/>
  <c r="H58" i="40"/>
  <c r="I58" i="40" s="1"/>
  <c r="H57" i="40"/>
  <c r="I57" i="40" s="1"/>
  <c r="H56" i="40"/>
  <c r="I56" i="40" s="1"/>
  <c r="H55" i="40"/>
  <c r="I55" i="40" s="1"/>
  <c r="H54" i="40"/>
  <c r="I54" i="40" s="1"/>
  <c r="H53" i="40"/>
  <c r="I53" i="40" s="1"/>
  <c r="H52" i="40"/>
  <c r="I52" i="40" s="1"/>
  <c r="H51" i="40"/>
  <c r="I51" i="40" s="1"/>
  <c r="H50" i="40"/>
  <c r="I50" i="40" s="1"/>
  <c r="H49" i="40"/>
  <c r="I49" i="40" s="1"/>
  <c r="G45" i="40"/>
  <c r="E45" i="40"/>
  <c r="H44" i="40"/>
  <c r="I44" i="40" s="1"/>
  <c r="H43" i="40"/>
  <c r="I43" i="40" s="1"/>
  <c r="H42" i="40"/>
  <c r="I42" i="40" s="1"/>
  <c r="H41" i="40"/>
  <c r="I41" i="40" s="1"/>
  <c r="H40" i="40"/>
  <c r="I40" i="40" s="1"/>
  <c r="H39" i="40"/>
  <c r="I39" i="40" s="1"/>
  <c r="H38" i="40"/>
  <c r="I38" i="40" s="1"/>
  <c r="H37" i="40"/>
  <c r="I37" i="40" s="1"/>
  <c r="H36" i="40"/>
  <c r="I36" i="40" s="1"/>
  <c r="H35" i="40"/>
  <c r="I35" i="40" s="1"/>
  <c r="H34" i="40"/>
  <c r="I34" i="40" s="1"/>
  <c r="H33" i="40"/>
  <c r="I33" i="40" s="1"/>
  <c r="H32" i="40"/>
  <c r="I32" i="40" s="1"/>
  <c r="H31" i="40"/>
  <c r="I31" i="40" s="1"/>
  <c r="H30" i="40"/>
  <c r="I30" i="40" s="1"/>
  <c r="H29" i="40"/>
  <c r="I29" i="40" s="1"/>
  <c r="H28" i="40"/>
  <c r="I28" i="40" s="1"/>
  <c r="H27" i="40"/>
  <c r="I27" i="40" s="1"/>
  <c r="G23" i="40"/>
  <c r="H23" i="40" s="1"/>
  <c r="I23" i="40" s="1"/>
  <c r="H22" i="40"/>
  <c r="I22" i="40" s="1"/>
  <c r="H21" i="40"/>
  <c r="I21" i="40" s="1"/>
  <c r="H20" i="40"/>
  <c r="I20" i="40" s="1"/>
  <c r="H19" i="40"/>
  <c r="I19" i="40" s="1"/>
  <c r="H18" i="40"/>
  <c r="I18" i="40" s="1"/>
  <c r="H17" i="40"/>
  <c r="I17" i="40" s="1"/>
  <c r="H16" i="40"/>
  <c r="I16" i="40" s="1"/>
  <c r="H15" i="40"/>
  <c r="I15" i="40" s="1"/>
  <c r="H14" i="40"/>
  <c r="I14" i="40" s="1"/>
  <c r="H13" i="40"/>
  <c r="I13" i="40" s="1"/>
  <c r="H12" i="40"/>
  <c r="I12" i="40" s="1"/>
  <c r="H10" i="40"/>
  <c r="I10" i="40" s="1"/>
  <c r="H8" i="40"/>
  <c r="I8" i="40" s="1"/>
  <c r="G43" i="45" l="1"/>
  <c r="H43" i="45" s="1"/>
  <c r="D70" i="45"/>
  <c r="G53" i="41"/>
  <c r="H53" i="41" s="1"/>
  <c r="H152" i="40"/>
  <c r="I152" i="40" s="1"/>
  <c r="G43" i="46"/>
  <c r="H43" i="46" s="1"/>
  <c r="F111" i="47"/>
  <c r="G104" i="47"/>
  <c r="H104" i="47" s="1"/>
  <c r="G79" i="10"/>
  <c r="H79" i="10" s="1"/>
  <c r="E103" i="10"/>
  <c r="G102" i="10"/>
  <c r="H102" i="10" s="1"/>
  <c r="G102" i="43"/>
  <c r="H102" i="43" s="1"/>
  <c r="G22" i="45"/>
  <c r="H22" i="45" s="1"/>
  <c r="G69" i="45"/>
  <c r="H69" i="45" s="1"/>
  <c r="G39" i="10"/>
  <c r="F70" i="10"/>
  <c r="D103" i="43"/>
  <c r="D110" i="43" s="1"/>
  <c r="G73" i="45"/>
  <c r="H73" i="45" s="1"/>
  <c r="G33" i="46"/>
  <c r="H33" i="46" s="1"/>
  <c r="G13" i="10"/>
  <c r="H13" i="10" s="1"/>
  <c r="D70" i="43"/>
  <c r="D47" i="43"/>
  <c r="G61" i="46"/>
  <c r="H61" i="46" s="1"/>
  <c r="G102" i="46"/>
  <c r="H102" i="46" s="1"/>
  <c r="D103" i="45"/>
  <c r="D110" i="45" s="1"/>
  <c r="G43" i="44"/>
  <c r="H43" i="44" s="1"/>
  <c r="D47" i="44"/>
  <c r="G73" i="46"/>
  <c r="H73" i="46" s="1"/>
  <c r="G50" i="41"/>
  <c r="H50" i="41" s="1"/>
  <c r="G43" i="43"/>
  <c r="H43" i="43" s="1"/>
  <c r="G105" i="43"/>
  <c r="H105" i="43" s="1"/>
  <c r="G13" i="44"/>
  <c r="H13" i="44" s="1"/>
  <c r="E47" i="44"/>
  <c r="G23" i="41"/>
  <c r="H23" i="41" s="1"/>
  <c r="G36" i="43"/>
  <c r="H36" i="43" s="1"/>
  <c r="F47" i="44"/>
  <c r="G30" i="45"/>
  <c r="H30" i="45" s="1"/>
  <c r="E47" i="46"/>
  <c r="E47" i="43"/>
  <c r="G22" i="46"/>
  <c r="H22" i="46" s="1"/>
  <c r="G105" i="46"/>
  <c r="H105" i="46" s="1"/>
  <c r="G46" i="44"/>
  <c r="H46" i="44" s="1"/>
  <c r="G13" i="46"/>
  <c r="H13" i="46" s="1"/>
  <c r="G39" i="43"/>
  <c r="H39" i="43" s="1"/>
  <c r="F103" i="44"/>
  <c r="G108" i="45"/>
  <c r="H108" i="45" s="1"/>
  <c r="E159" i="40"/>
  <c r="G79" i="43"/>
  <c r="H79" i="43" s="1"/>
  <c r="F103" i="45"/>
  <c r="G79" i="46"/>
  <c r="H79" i="46" s="1"/>
  <c r="G108" i="46"/>
  <c r="H108" i="46" s="1"/>
  <c r="G108" i="44"/>
  <c r="H108" i="44" s="1"/>
  <c r="G105" i="44"/>
  <c r="H105" i="44" s="1"/>
  <c r="E103" i="44"/>
  <c r="G73" i="44"/>
  <c r="H73" i="44" s="1"/>
  <c r="G57" i="44"/>
  <c r="H57" i="44" s="1"/>
  <c r="G36" i="44"/>
  <c r="H36" i="44" s="1"/>
  <c r="G27" i="44"/>
  <c r="H27" i="44" s="1"/>
  <c r="G22" i="44"/>
  <c r="H22" i="44" s="1"/>
  <c r="G30" i="46"/>
  <c r="H30" i="46" s="1"/>
  <c r="F47" i="46"/>
  <c r="G57" i="46"/>
  <c r="H57" i="46" s="1"/>
  <c r="E70" i="46"/>
  <c r="E110" i="46" s="1"/>
  <c r="G69" i="46"/>
  <c r="H69" i="46" s="1"/>
  <c r="G36" i="46"/>
  <c r="H36" i="46" s="1"/>
  <c r="D103" i="46"/>
  <c r="D110" i="46" s="1"/>
  <c r="D47" i="46"/>
  <c r="G47" i="46" s="1"/>
  <c r="H47" i="46" s="1"/>
  <c r="G39" i="46"/>
  <c r="H39" i="46" s="1"/>
  <c r="G46" i="46"/>
  <c r="H46" i="46" s="1"/>
  <c r="G39" i="45"/>
  <c r="H39" i="45" s="1"/>
  <c r="F47" i="45"/>
  <c r="E47" i="45"/>
  <c r="G33" i="45"/>
  <c r="H33" i="45" s="1"/>
  <c r="G102" i="45"/>
  <c r="H102" i="45" s="1"/>
  <c r="E70" i="45"/>
  <c r="E110" i="45" s="1"/>
  <c r="G57" i="45"/>
  <c r="H57" i="45" s="1"/>
  <c r="D47" i="45"/>
  <c r="G46" i="45"/>
  <c r="H46" i="45" s="1"/>
  <c r="G13" i="45"/>
  <c r="H13" i="45" s="1"/>
  <c r="G36" i="45"/>
  <c r="H36" i="45" s="1"/>
  <c r="G79" i="45"/>
  <c r="H79" i="45" s="1"/>
  <c r="G105" i="45"/>
  <c r="H105" i="45" s="1"/>
  <c r="G47" i="47"/>
  <c r="G39" i="44"/>
  <c r="H39" i="44" s="1"/>
  <c r="G102" i="44"/>
  <c r="H102" i="44" s="1"/>
  <c r="G33" i="44"/>
  <c r="H33" i="44" s="1"/>
  <c r="G30" i="44"/>
  <c r="H30" i="44" s="1"/>
  <c r="G61" i="44"/>
  <c r="H61" i="44" s="1"/>
  <c r="G69" i="44"/>
  <c r="H69" i="44" s="1"/>
  <c r="G79" i="44"/>
  <c r="H79" i="44" s="1"/>
  <c r="E70" i="44"/>
  <c r="G61" i="43"/>
  <c r="H61" i="43" s="1"/>
  <c r="E103" i="43"/>
  <c r="G22" i="43"/>
  <c r="H22" i="43" s="1"/>
  <c r="G30" i="43"/>
  <c r="H30" i="43" s="1"/>
  <c r="F103" i="43"/>
  <c r="G33" i="10"/>
  <c r="H33" i="10" s="1"/>
  <c r="D103" i="10"/>
  <c r="F103" i="10"/>
  <c r="G103" i="10" s="1"/>
  <c r="E70" i="10"/>
  <c r="E110" i="10" s="1"/>
  <c r="E47" i="10"/>
  <c r="D70" i="10"/>
  <c r="D110" i="10" s="1"/>
  <c r="F159" i="40"/>
  <c r="F47" i="43"/>
  <c r="E70" i="43"/>
  <c r="E110" i="43" s="1"/>
  <c r="G108" i="43"/>
  <c r="H108" i="43" s="1"/>
  <c r="G46" i="43"/>
  <c r="H46" i="43" s="1"/>
  <c r="G57" i="43"/>
  <c r="H57" i="43" s="1"/>
  <c r="G69" i="43"/>
  <c r="H69" i="43" s="1"/>
  <c r="G159" i="40"/>
  <c r="H119" i="40"/>
  <c r="I119" i="40" s="1"/>
  <c r="G70" i="47"/>
  <c r="F70" i="46"/>
  <c r="G27" i="46"/>
  <c r="H27" i="46" s="1"/>
  <c r="G103" i="45"/>
  <c r="H103" i="45" s="1"/>
  <c r="F70" i="45"/>
  <c r="D70" i="44"/>
  <c r="F70" i="44"/>
  <c r="D103" i="44"/>
  <c r="G103" i="44" s="1"/>
  <c r="H103" i="44" s="1"/>
  <c r="F70" i="43"/>
  <c r="G27" i="43"/>
  <c r="H27" i="43" s="1"/>
  <c r="G73" i="43"/>
  <c r="H73" i="43" s="1"/>
  <c r="H65" i="40"/>
  <c r="I65" i="40" s="1"/>
  <c r="H45" i="40"/>
  <c r="I45" i="40" s="1"/>
  <c r="G95" i="40"/>
  <c r="H95" i="40" s="1"/>
  <c r="I95" i="40" s="1"/>
  <c r="G103" i="43" l="1"/>
  <c r="H103" i="43" s="1"/>
  <c r="G47" i="45"/>
  <c r="H47" i="45" s="1"/>
  <c r="G47" i="43"/>
  <c r="H47" i="43" s="1"/>
  <c r="E110" i="44"/>
  <c r="G111" i="47"/>
  <c r="H111" i="47" s="1"/>
  <c r="D110" i="44"/>
  <c r="H159" i="40"/>
  <c r="I159" i="40" s="1"/>
  <c r="G47" i="44"/>
  <c r="H47" i="44" s="1"/>
  <c r="G103" i="46"/>
  <c r="H103" i="46" s="1"/>
  <c r="G70" i="46"/>
  <c r="H70" i="46" s="1"/>
  <c r="F110" i="46"/>
  <c r="G110" i="46" s="1"/>
  <c r="H110" i="46" s="1"/>
  <c r="F110" i="45"/>
  <c r="G110" i="45" s="1"/>
  <c r="H110" i="45" s="1"/>
  <c r="G70" i="45"/>
  <c r="H70" i="45" s="1"/>
  <c r="F110" i="44"/>
  <c r="G70" i="44"/>
  <c r="H70" i="44" s="1"/>
  <c r="G70" i="43"/>
  <c r="H70" i="43" s="1"/>
  <c r="F110" i="43"/>
  <c r="G110" i="43" s="1"/>
  <c r="H110" i="43" s="1"/>
  <c r="G110" i="44" l="1"/>
  <c r="H110" i="44" s="1"/>
  <c r="F13" i="35"/>
  <c r="G13" i="35" s="1"/>
  <c r="F14" i="35"/>
  <c r="G14" i="35" s="1"/>
  <c r="H57" i="37" l="1"/>
  <c r="G35" i="37"/>
  <c r="H35" i="37" s="1"/>
  <c r="G36" i="37"/>
  <c r="H36" i="37" s="1"/>
  <c r="G37" i="37"/>
  <c r="H37" i="37" s="1"/>
  <c r="G38" i="37"/>
  <c r="H38" i="37" s="1"/>
  <c r="G39" i="37"/>
  <c r="H39" i="37" s="1"/>
  <c r="G40" i="37"/>
  <c r="H40" i="37" s="1"/>
  <c r="G41" i="37"/>
  <c r="H41" i="37" s="1"/>
  <c r="G42" i="37"/>
  <c r="H42" i="37" s="1"/>
  <c r="G43" i="37"/>
  <c r="H43" i="37" s="1"/>
  <c r="G44" i="37"/>
  <c r="H44" i="37" s="1"/>
  <c r="G45" i="37"/>
  <c r="H45" i="37" s="1"/>
  <c r="G46" i="37"/>
  <c r="H46" i="37" s="1"/>
  <c r="G47" i="37"/>
  <c r="H47" i="37" s="1"/>
  <c r="G48" i="37"/>
  <c r="H48" i="37" s="1"/>
  <c r="G49" i="37"/>
  <c r="H49" i="37" s="1"/>
  <c r="G50" i="37"/>
  <c r="H50" i="37" s="1"/>
  <c r="G51" i="37"/>
  <c r="H51" i="37" s="1"/>
  <c r="G52" i="37"/>
  <c r="H52" i="37" s="1"/>
  <c r="G53" i="37"/>
  <c r="H53" i="37" s="1"/>
  <c r="G54" i="37"/>
  <c r="H54" i="37" s="1"/>
  <c r="G55" i="37"/>
  <c r="H55" i="37" s="1"/>
  <c r="G56" i="37"/>
  <c r="H56" i="37" s="1"/>
  <c r="G57" i="37"/>
  <c r="G58" i="37"/>
  <c r="H58" i="37" s="1"/>
  <c r="G59" i="37"/>
  <c r="H59" i="37" s="1"/>
  <c r="G60" i="37"/>
  <c r="H60" i="37" s="1"/>
  <c r="G61" i="37"/>
  <c r="H61" i="37" s="1"/>
  <c r="G62" i="37"/>
  <c r="H62" i="37" s="1"/>
  <c r="G63" i="37"/>
  <c r="H63" i="37" s="1"/>
  <c r="G64" i="37"/>
  <c r="H64" i="37" s="1"/>
  <c r="G65" i="37"/>
  <c r="H65" i="37" s="1"/>
  <c r="G66" i="37"/>
  <c r="H66" i="37" s="1"/>
  <c r="G67" i="37"/>
  <c r="H67" i="37" s="1"/>
  <c r="G68" i="37"/>
  <c r="H68" i="37" s="1"/>
  <c r="G69" i="37"/>
  <c r="H69" i="37" s="1"/>
  <c r="G70" i="37"/>
  <c r="H70" i="37" s="1"/>
  <c r="G71" i="37"/>
  <c r="H71" i="37" s="1"/>
  <c r="G72" i="37"/>
  <c r="H72" i="37" s="1"/>
  <c r="G73" i="37"/>
  <c r="H73" i="37" s="1"/>
  <c r="G74" i="37"/>
  <c r="H74" i="37" s="1"/>
  <c r="G75" i="37"/>
  <c r="H75" i="37" s="1"/>
  <c r="G76" i="37"/>
  <c r="H76" i="37" s="1"/>
  <c r="G77" i="37"/>
  <c r="H77" i="37" s="1"/>
  <c r="G34" i="37"/>
  <c r="H34" i="37" s="1"/>
  <c r="F78" i="37"/>
  <c r="G78" i="37" s="1"/>
  <c r="H78" i="37" s="1"/>
  <c r="D78" i="37"/>
  <c r="H17" i="37"/>
  <c r="G9" i="37"/>
  <c r="H9" i="37" s="1"/>
  <c r="G10" i="37"/>
  <c r="H10" i="37" s="1"/>
  <c r="G11" i="37"/>
  <c r="H11" i="37" s="1"/>
  <c r="G12" i="37"/>
  <c r="H12" i="37" s="1"/>
  <c r="G13" i="37"/>
  <c r="H13" i="37" s="1"/>
  <c r="G14" i="37"/>
  <c r="H14" i="37" s="1"/>
  <c r="G15" i="37"/>
  <c r="H15" i="37" s="1"/>
  <c r="G16" i="37"/>
  <c r="H16" i="37" s="1"/>
  <c r="G17" i="37"/>
  <c r="G18" i="37"/>
  <c r="H18" i="37" s="1"/>
  <c r="G19" i="37"/>
  <c r="H19" i="37" s="1"/>
  <c r="G20" i="37"/>
  <c r="H20" i="37" s="1"/>
  <c r="G21" i="37"/>
  <c r="H21" i="37" s="1"/>
  <c r="G22" i="37"/>
  <c r="H22" i="37" s="1"/>
  <c r="G23" i="37"/>
  <c r="H23" i="37" s="1"/>
  <c r="G24" i="37"/>
  <c r="H24" i="37" s="1"/>
  <c r="G25" i="37"/>
  <c r="H25" i="37" s="1"/>
  <c r="G26" i="37"/>
  <c r="H26" i="37" s="1"/>
  <c r="G27" i="37"/>
  <c r="H27" i="37" s="1"/>
  <c r="G28" i="37"/>
  <c r="H28" i="37" s="1"/>
  <c r="G29" i="37"/>
  <c r="H29" i="37" s="1"/>
  <c r="G8" i="37"/>
  <c r="H8" i="37" s="1"/>
  <c r="F30" i="37"/>
  <c r="D30" i="37"/>
  <c r="H57" i="10"/>
  <c r="G52" i="10"/>
  <c r="H52" i="10" s="1"/>
  <c r="G53" i="10"/>
  <c r="H53" i="10" s="1"/>
  <c r="G54" i="10"/>
  <c r="H54" i="10" s="1"/>
  <c r="G55" i="10"/>
  <c r="H55" i="10" s="1"/>
  <c r="G56" i="10"/>
  <c r="H56" i="10" s="1"/>
  <c r="G58" i="10"/>
  <c r="H58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H103" i="10"/>
  <c r="G104" i="10"/>
  <c r="H104" i="10" s="1"/>
  <c r="G105" i="10"/>
  <c r="H105" i="10" s="1"/>
  <c r="G106" i="10"/>
  <c r="H106" i="10" s="1"/>
  <c r="G107" i="10"/>
  <c r="H107" i="10" s="1"/>
  <c r="G108" i="10"/>
  <c r="H108" i="10" s="1"/>
  <c r="G109" i="10"/>
  <c r="H109" i="10" s="1"/>
  <c r="G51" i="10"/>
  <c r="H51" i="10" s="1"/>
  <c r="F110" i="10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5" i="10"/>
  <c r="H35" i="10" s="1"/>
  <c r="G36" i="10"/>
  <c r="H36" i="10" s="1"/>
  <c r="G37" i="10"/>
  <c r="H37" i="10" s="1"/>
  <c r="G38" i="10"/>
  <c r="H38" i="10" s="1"/>
  <c r="H39" i="10"/>
  <c r="H44" i="10"/>
  <c r="G46" i="10"/>
  <c r="H46" i="10" s="1"/>
  <c r="G21" i="10"/>
  <c r="H21" i="10" s="1"/>
  <c r="F47" i="10"/>
  <c r="D47" i="10"/>
  <c r="G28" i="17"/>
  <c r="H28" i="17" s="1"/>
  <c r="G29" i="17"/>
  <c r="H29" i="17" s="1"/>
  <c r="G30" i="17"/>
  <c r="H30" i="17" s="1"/>
  <c r="G31" i="17"/>
  <c r="H31" i="17" s="1"/>
  <c r="G32" i="17"/>
  <c r="H32" i="17" s="1"/>
  <c r="G33" i="17"/>
  <c r="H33" i="17" s="1"/>
  <c r="G35" i="17"/>
  <c r="H35" i="17" s="1"/>
  <c r="G36" i="17"/>
  <c r="H36" i="17" s="1"/>
  <c r="G37" i="17"/>
  <c r="H37" i="17" s="1"/>
  <c r="G38" i="17"/>
  <c r="H38" i="17" s="1"/>
  <c r="G39" i="17"/>
  <c r="H39" i="17" s="1"/>
  <c r="G40" i="17"/>
  <c r="H40" i="17" s="1"/>
  <c r="G41" i="17"/>
  <c r="H41" i="17" s="1"/>
  <c r="G42" i="17"/>
  <c r="H42" i="17" s="1"/>
  <c r="G43" i="17"/>
  <c r="H43" i="17" s="1"/>
  <c r="G44" i="17"/>
  <c r="H44" i="17" s="1"/>
  <c r="G45" i="17"/>
  <c r="H45" i="17" s="1"/>
  <c r="G46" i="17"/>
  <c r="H46" i="17" s="1"/>
  <c r="G47" i="17"/>
  <c r="H47" i="17" s="1"/>
  <c r="G48" i="17"/>
  <c r="H48" i="17" s="1"/>
  <c r="G49" i="17"/>
  <c r="H49" i="17" s="1"/>
  <c r="G51" i="17"/>
  <c r="H51" i="17" s="1"/>
  <c r="G52" i="17"/>
  <c r="H52" i="17" s="1"/>
  <c r="G27" i="17"/>
  <c r="H27" i="17" s="1"/>
  <c r="G30" i="37" l="1"/>
  <c r="H30" i="37" s="1"/>
  <c r="G47" i="10"/>
  <c r="H47" i="10" s="1"/>
  <c r="G110" i="10"/>
  <c r="H110" i="10" s="1"/>
  <c r="F23" i="17" l="1"/>
  <c r="G11" i="17"/>
  <c r="G12" i="17"/>
  <c r="G13" i="17"/>
  <c r="H13" i="17" s="1"/>
  <c r="G14" i="17"/>
  <c r="H14" i="17" s="1"/>
  <c r="G15" i="17"/>
  <c r="H15" i="17" s="1"/>
  <c r="G16" i="17"/>
  <c r="H16" i="17" s="1"/>
  <c r="G17" i="17"/>
  <c r="H17" i="17" s="1"/>
  <c r="G18" i="17"/>
  <c r="H18" i="17" s="1"/>
  <c r="G19" i="17"/>
  <c r="H19" i="17" s="1"/>
  <c r="G20" i="17"/>
  <c r="H20" i="17" s="1"/>
  <c r="G21" i="17"/>
  <c r="H21" i="17" s="1"/>
  <c r="G22" i="17"/>
  <c r="H22" i="17" s="1"/>
  <c r="G8" i="17"/>
  <c r="H8" i="17" s="1"/>
  <c r="H11" i="17"/>
  <c r="H12" i="17"/>
  <c r="E17" i="35"/>
  <c r="C17" i="35"/>
  <c r="F16" i="35"/>
  <c r="G16" i="35" s="1"/>
  <c r="F15" i="35"/>
  <c r="G15" i="35" s="1"/>
  <c r="F12" i="35"/>
  <c r="G12" i="35" s="1"/>
  <c r="F11" i="35"/>
  <c r="G11" i="35" s="1"/>
  <c r="F10" i="35"/>
  <c r="G10" i="35" s="1"/>
  <c r="E9" i="35"/>
  <c r="C9" i="35"/>
  <c r="F8" i="35"/>
  <c r="G8" i="35" s="1"/>
  <c r="F7" i="35"/>
  <c r="G7" i="35" s="1"/>
  <c r="F6" i="35"/>
  <c r="G6" i="35" s="1"/>
  <c r="F17" i="35" l="1"/>
  <c r="C18" i="35"/>
  <c r="E18" i="35"/>
  <c r="G23" i="17"/>
  <c r="H23" i="17" s="1"/>
  <c r="F9" i="35"/>
  <c r="G9" i="35" s="1"/>
  <c r="G34" i="17"/>
  <c r="H34" i="17" s="1"/>
  <c r="F18" i="35" l="1"/>
  <c r="F50" i="17"/>
  <c r="F53" i="17" l="1"/>
  <c r="G53" i="17" s="1"/>
  <c r="H53" i="17" s="1"/>
  <c r="G50" i="17"/>
  <c r="H50" i="17" s="1"/>
</calcChain>
</file>

<file path=xl/comments1.xml><?xml version="1.0" encoding="utf-8"?>
<comments xmlns="http://schemas.openxmlformats.org/spreadsheetml/2006/main">
  <authors>
    <author>최지영</author>
  </authors>
  <commentList>
    <comment ref="G8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증감액 표기 중 마이너스가 나올경우 적색표시, (  ), - 표기함.</t>
        </r>
      </text>
    </comment>
    <comment ref="H8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백분율 소수점 1자리로 표기 </t>
        </r>
      </text>
    </comment>
    <comment ref="I8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세부내역(증감사유)은 구체적으로 작성하기</t>
        </r>
      </text>
    </comment>
  </commentList>
</comments>
</file>

<file path=xl/comments10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11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12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13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14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15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2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작성바람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4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5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6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7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8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comments9.xml><?xml version="1.0" encoding="utf-8"?>
<comments xmlns="http://schemas.openxmlformats.org/spreadsheetml/2006/main">
  <authors>
    <author>복지사업단</author>
  </authors>
  <commentList>
    <comment ref="B80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sharedStrings.xml><?xml version="1.0" encoding="utf-8"?>
<sst xmlns="http://schemas.openxmlformats.org/spreadsheetml/2006/main" count="3234" uniqueCount="499">
  <si>
    <t>관</t>
  </si>
  <si>
    <t>항</t>
  </si>
  <si>
    <t>목</t>
  </si>
  <si>
    <t>사업수입</t>
    <phoneticPr fontId="2" type="noConversion"/>
  </si>
  <si>
    <t>전입금</t>
    <phoneticPr fontId="2" type="noConversion"/>
  </si>
  <si>
    <t>잡지출</t>
    <phoneticPr fontId="2" type="noConversion"/>
  </si>
  <si>
    <t>이자수입</t>
  </si>
  <si>
    <t>지정후원금</t>
  </si>
  <si>
    <t>비지정후원금</t>
  </si>
  <si>
    <t>잡지출</t>
  </si>
  <si>
    <t>전년도이월금</t>
  </si>
  <si>
    <t>기타예금이자수입</t>
  </si>
  <si>
    <t>기타잡수입</t>
  </si>
  <si>
    <t>자산취득비</t>
  </si>
  <si>
    <t>합계</t>
  </si>
  <si>
    <t>합계</t>
    <phoneticPr fontId="2" type="noConversion"/>
  </si>
  <si>
    <t>과  목</t>
  </si>
  <si>
    <t>목적사업비준비금</t>
  </si>
  <si>
    <t>목적기금</t>
    <phoneticPr fontId="3" type="noConversion"/>
  </si>
  <si>
    <t>총계</t>
  </si>
  <si>
    <t>급여</t>
  </si>
  <si>
    <t>퇴직적립금</t>
  </si>
  <si>
    <t>사회보험료</t>
  </si>
  <si>
    <t>기타후생경비</t>
  </si>
  <si>
    <t>기관운영비</t>
  </si>
  <si>
    <t>회의비</t>
  </si>
  <si>
    <t>여비</t>
  </si>
  <si>
    <t>수용비및수수료</t>
  </si>
  <si>
    <t>공공요금</t>
  </si>
  <si>
    <t>제세공과금</t>
  </si>
  <si>
    <t>기타운영비</t>
    <phoneticPr fontId="3" type="noConversion"/>
  </si>
  <si>
    <t>정책연구비</t>
  </si>
  <si>
    <t>서울지부사업비</t>
  </si>
  <si>
    <t>부산지부사업비</t>
  </si>
  <si>
    <t>예비비</t>
  </si>
  <si>
    <t>금월이월금</t>
  </si>
  <si>
    <t>금월잔액
(차기이월금)</t>
  </si>
  <si>
    <t>과목</t>
  </si>
  <si>
    <t>시군구보조금</t>
  </si>
  <si>
    <t>법인전입금</t>
  </si>
  <si>
    <t>제수당</t>
  </si>
  <si>
    <t>사회보험부담금</t>
  </si>
  <si>
    <t>수용비 및 수수료</t>
  </si>
  <si>
    <t>차량비</t>
  </si>
  <si>
    <t>기타운영비</t>
  </si>
  <si>
    <t>시설장비 유지비</t>
  </si>
  <si>
    <t>반환금</t>
  </si>
  <si>
    <t>합계</t>
    <phoneticPr fontId="2" type="noConversion"/>
  </si>
  <si>
    <t>합계</t>
    <phoneticPr fontId="2" type="noConversion"/>
  </si>
  <si>
    <t>합계</t>
    <phoneticPr fontId="2" type="noConversion"/>
  </si>
  <si>
    <t>합계</t>
    <phoneticPr fontId="2" type="noConversion"/>
  </si>
  <si>
    <t>전년도이월금
(후원금)</t>
    <phoneticPr fontId="2" type="noConversion"/>
  </si>
  <si>
    <t>반환금</t>
    <phoneticPr fontId="3" type="noConversion"/>
  </si>
  <si>
    <t>총계</t>
    <phoneticPr fontId="2" type="noConversion"/>
  </si>
  <si>
    <t>기타예금이자수입(후원금)</t>
    <phoneticPr fontId="2" type="noConversion"/>
  </si>
  <si>
    <t>시설비</t>
    <phoneticPr fontId="2" type="noConversion"/>
  </si>
  <si>
    <t>금월이월금</t>
    <phoneticPr fontId="2" type="noConversion"/>
  </si>
  <si>
    <t>NO</t>
    <phoneticPr fontId="2" type="noConversion"/>
  </si>
  <si>
    <t>기관명</t>
    <phoneticPr fontId="2" type="noConversion"/>
  </si>
  <si>
    <t>2024년 예산(A)</t>
  </si>
  <si>
    <t>2024년 추경예산(안)(B)</t>
  </si>
  <si>
    <t>증감액(B-A)</t>
  </si>
  <si>
    <t>비율(%)</t>
    <phoneticPr fontId="2" type="noConversion"/>
  </si>
  <si>
    <t>증감사유</t>
    <phoneticPr fontId="2" type="noConversion"/>
  </si>
  <si>
    <t>(단위 : 원)</t>
    <phoneticPr fontId="2" type="noConversion"/>
  </si>
  <si>
    <t>본부사무국</t>
    <phoneticPr fontId="2" type="noConversion"/>
  </si>
  <si>
    <t>서울지부</t>
    <phoneticPr fontId="2" type="noConversion"/>
  </si>
  <si>
    <t>부산지부</t>
    <phoneticPr fontId="2" type="noConversion"/>
  </si>
  <si>
    <t>법인회계 소계</t>
    <phoneticPr fontId="2" type="noConversion"/>
  </si>
  <si>
    <t>서울봉천종합사회복지관</t>
    <phoneticPr fontId="2" type="noConversion"/>
  </si>
  <si>
    <t>서울Y누리봄</t>
    <phoneticPr fontId="2" type="noConversion"/>
  </si>
  <si>
    <t>강서종합사회복지관(총괄)</t>
    <phoneticPr fontId="2" type="noConversion"/>
  </si>
  <si>
    <t>은학의집(총괄)</t>
    <phoneticPr fontId="2" type="noConversion"/>
  </si>
  <si>
    <t>울산씨밀레</t>
    <phoneticPr fontId="2" type="noConversion"/>
  </si>
  <si>
    <t>증감액(B-A)</t>
    <phoneticPr fontId="2" type="noConversion"/>
  </si>
  <si>
    <t>사회복지법인 YWCA 복지사업단</t>
    <phoneticPr fontId="2" type="noConversion"/>
  </si>
  <si>
    <t>세부내역</t>
    <phoneticPr fontId="2" type="noConversion"/>
  </si>
  <si>
    <t>&lt;세 출&gt;                                                                                                                                                                                    (단위: 원)</t>
    <phoneticPr fontId="3" type="noConversion"/>
  </si>
  <si>
    <t> 2024년도 본부사무국 추경예산(안)</t>
    <phoneticPr fontId="3" type="noConversion"/>
  </si>
  <si>
    <t> 2024년도 서울지부 추경예산(안)</t>
    <phoneticPr fontId="3" type="noConversion"/>
  </si>
  <si>
    <t>합계</t>
    <phoneticPr fontId="2" type="noConversion"/>
  </si>
  <si>
    <t>시도보조금</t>
    <phoneticPr fontId="2" type="noConversion"/>
  </si>
  <si>
    <t>기타보조금</t>
    <phoneticPr fontId="2" type="noConversion"/>
  </si>
  <si>
    <t>합계</t>
    <phoneticPr fontId="2" type="noConversion"/>
  </si>
  <si>
    <t>총계</t>
    <phoneticPr fontId="2" type="noConversion"/>
  </si>
  <si>
    <t>예비비</t>
    <phoneticPr fontId="2" type="noConversion"/>
  </si>
  <si>
    <t>총계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</si>
  <si>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</si>
  <si>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(단위:원)</t>
    <phoneticPr fontId="2" type="noConversion"/>
  </si>
  <si>
    <t>금월이월금</t>
    <phoneticPr fontId="2" type="noConversion"/>
  </si>
  <si>
    <t>2024년 서울YWCA봉천종합사회복지관 추경예산(안)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</si>
  <si>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</si>
  <si>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금월이월금</t>
    <phoneticPr fontId="2" type="noConversion"/>
  </si>
  <si>
    <t>금월잔액</t>
    <phoneticPr fontId="2" type="noConversion"/>
  </si>
  <si>
    <t>&lt;세입&gt;                                                                                                                                                                                                        (단위:원)</t>
    <phoneticPr fontId="2" type="noConversion"/>
  </si>
  <si>
    <t>합계</t>
    <phoneticPr fontId="2" type="noConversion"/>
  </si>
  <si>
    <t>지정후원금</t>
    <phoneticPr fontId="3" type="noConversion"/>
  </si>
  <si>
    <t>비지정후원금</t>
    <phoneticPr fontId="3" type="noConversion"/>
  </si>
  <si>
    <t>전년도이월금(후원금)</t>
    <phoneticPr fontId="3" type="noConversion"/>
  </si>
  <si>
    <t>2024년 강서어린이집 추경예산(안)</t>
    <phoneticPr fontId="3" type="noConversion"/>
  </si>
  <si>
    <t>정비지원 보육료, 부모부담 보육료</t>
    <phoneticPr fontId="3" type="noConversion"/>
  </si>
  <si>
    <t>인건비보조금</t>
    <phoneticPr fontId="2" type="noConversion"/>
  </si>
  <si>
    <t>인건비보조금</t>
    <phoneticPr fontId="3" type="noConversion"/>
  </si>
  <si>
    <t>기본보육료</t>
    <phoneticPr fontId="3" type="noConversion"/>
  </si>
  <si>
    <t>공공형운영비</t>
    <phoneticPr fontId="2" type="noConversion"/>
  </si>
  <si>
    <t>기타지원금</t>
    <phoneticPr fontId="2" type="noConversion"/>
  </si>
  <si>
    <t>기타보조금</t>
    <phoneticPr fontId="2" type="noConversion"/>
  </si>
  <si>
    <t>합계</t>
    <phoneticPr fontId="2" type="noConversion"/>
  </si>
  <si>
    <t>합계</t>
    <phoneticPr fontId="2" type="noConversion"/>
  </si>
  <si>
    <t>전입금</t>
    <phoneticPr fontId="3" type="noConversion"/>
  </si>
  <si>
    <t>적립금처분수입</t>
    <phoneticPr fontId="2" type="noConversion"/>
  </si>
  <si>
    <t>전년도 이월금</t>
    <phoneticPr fontId="2" type="noConversion"/>
  </si>
  <si>
    <t>원장급여</t>
    <phoneticPr fontId="2" type="noConversion"/>
  </si>
  <si>
    <t>보육교직원급여</t>
    <phoneticPr fontId="3" type="noConversion"/>
  </si>
  <si>
    <t>보육교직원수당</t>
    <phoneticPr fontId="3" type="noConversion"/>
  </si>
  <si>
    <t>기타인건비</t>
    <phoneticPr fontId="2" type="noConversion"/>
  </si>
  <si>
    <t>법정부담금</t>
    <phoneticPr fontId="2" type="noConversion"/>
  </si>
  <si>
    <t>퇴직금 및 퇴직적립금</t>
    <phoneticPr fontId="2" type="noConversion"/>
  </si>
  <si>
    <t>공공요금 및 제세공과금</t>
    <phoneticPr fontId="2" type="noConversion"/>
  </si>
  <si>
    <t>연료비</t>
    <phoneticPr fontId="2" type="noConversion"/>
  </si>
  <si>
    <t>여비</t>
    <phoneticPr fontId="3" type="noConversion"/>
  </si>
  <si>
    <t>차량비</t>
    <phoneticPr fontId="3" type="noConversion"/>
  </si>
  <si>
    <t>복리후생비</t>
    <phoneticPr fontId="3" type="noConversion"/>
  </si>
  <si>
    <t>업무추진비</t>
    <phoneticPr fontId="2" type="noConversion"/>
  </si>
  <si>
    <t>직책금</t>
    <phoneticPr fontId="2" type="noConversion"/>
  </si>
  <si>
    <t>회의비</t>
    <phoneticPr fontId="2" type="noConversion"/>
  </si>
  <si>
    <t>합계</t>
    <phoneticPr fontId="2" type="noConversion"/>
  </si>
  <si>
    <t>교직원연수.연구비</t>
    <phoneticPr fontId="2" type="noConversion"/>
  </si>
  <si>
    <t>행사비</t>
    <phoneticPr fontId="2" type="noConversion"/>
  </si>
  <si>
    <t>영육아복리비</t>
    <phoneticPr fontId="2" type="noConversion"/>
  </si>
  <si>
    <t>급식. 간식 재료비</t>
    <phoneticPr fontId="3" type="noConversion"/>
  </si>
  <si>
    <t>합계</t>
    <phoneticPr fontId="3" type="noConversion"/>
  </si>
  <si>
    <t>특별활동비지출</t>
    <phoneticPr fontId="3" type="noConversion"/>
  </si>
  <si>
    <t>기타필요경비지출</t>
    <phoneticPr fontId="2" type="noConversion"/>
  </si>
  <si>
    <t>시설장비유지비</t>
    <phoneticPr fontId="3" type="noConversion"/>
  </si>
  <si>
    <t>합계</t>
    <phoneticPr fontId="2" type="noConversion"/>
  </si>
  <si>
    <t>자산취득비</t>
    <phoneticPr fontId="3" type="noConversion"/>
  </si>
  <si>
    <t>과년도 지출</t>
    <phoneticPr fontId="2" type="noConversion"/>
  </si>
  <si>
    <t>기타필요경비</t>
    <phoneticPr fontId="2" type="noConversion"/>
  </si>
  <si>
    <t>정부지원보육료</t>
    <phoneticPr fontId="2" type="noConversion"/>
  </si>
  <si>
    <t>부모부담보육료</t>
    <phoneticPr fontId="2" type="noConversion"/>
  </si>
  <si>
    <t>특별활동비</t>
    <phoneticPr fontId="2" type="noConversion"/>
  </si>
  <si>
    <t>기본보육료</t>
    <phoneticPr fontId="2" type="noConversion"/>
  </si>
  <si>
    <t>자본보조금</t>
    <phoneticPr fontId="2" type="noConversion"/>
  </si>
  <si>
    <t>전입금</t>
    <phoneticPr fontId="2" type="noConversion"/>
  </si>
  <si>
    <t>과년도수입</t>
    <phoneticPr fontId="2" type="noConversion"/>
  </si>
  <si>
    <t>이자수입</t>
    <phoneticPr fontId="2" type="noConversion"/>
  </si>
  <si>
    <t>기타잡수입</t>
    <phoneticPr fontId="2" type="noConversion"/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</si>
  <si>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</si>
  <si>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</si>
  <si>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2" type="noConversion"/>
  </si>
  <si>
    <t>지정후원금</t>
    <phoneticPr fontId="3" type="noConversion"/>
  </si>
  <si>
    <t>비지정후원금</t>
    <phoneticPr fontId="3" type="noConversion"/>
  </si>
  <si>
    <t>03사업비</t>
    <phoneticPr fontId="2" type="noConversion"/>
  </si>
  <si>
    <t>국고보조금</t>
    <phoneticPr fontId="2" type="noConversion"/>
  </si>
  <si>
    <t>06잡지출</t>
    <phoneticPr fontId="2" type="noConversion"/>
  </si>
  <si>
    <t>07예비비 및 기타</t>
    <phoneticPr fontId="2" type="noConversion"/>
  </si>
  <si>
    <t>금월이월금</t>
    <phoneticPr fontId="2" type="noConversion"/>
  </si>
  <si>
    <t>강서어린이집</t>
    <phoneticPr fontId="2" type="noConversion"/>
  </si>
  <si>
    <t>강서구지역자활센터
(재가장기요양사업)</t>
    <phoneticPr fontId="2" type="noConversion"/>
  </si>
  <si>
    <t>금월이월금</t>
    <phoneticPr fontId="2" type="noConversion"/>
  </si>
  <si>
    <t>이자수입</t>
    <phoneticPr fontId="2" type="noConversion"/>
  </si>
  <si>
    <t>전년도 이월사업비</t>
    <phoneticPr fontId="2" type="noConversion"/>
  </si>
  <si>
    <t xml:space="preserve">교재.교구.구입비 </t>
    <phoneticPr fontId="2" type="noConversion"/>
  </si>
  <si>
    <t xml:space="preserve">총    액 </t>
    <phoneticPr fontId="2" type="noConversion"/>
  </si>
  <si>
    <t>시설회계  소계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</si>
  <si>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              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                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</si>
  <si>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 xml:space="preserve"> </t>
    <phoneticPr fontId="2" type="noConversion"/>
  </si>
  <si>
    <t> 2024년도 추경예산(안) 총괄표</t>
    <phoneticPr fontId="3" type="noConversion"/>
  </si>
  <si>
    <t>사회복지법인YWCA복지사업단</t>
    <phoneticPr fontId="2" type="noConversion"/>
  </si>
  <si>
    <t>2024.1.1~2024.12.31</t>
    <phoneticPr fontId="2" type="noConversion"/>
  </si>
  <si>
    <t>구분</t>
    <phoneticPr fontId="2" type="noConversion"/>
  </si>
  <si>
    <t xml:space="preserve">법
인
회
계
</t>
    <phoneticPr fontId="2" type="noConversion"/>
  </si>
  <si>
    <t xml:space="preserve">시
설
회
계
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</si>
  <si>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</si>
  <si>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</si>
  <si>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세부내역</t>
    <phoneticPr fontId="2" type="noConversion"/>
  </si>
  <si>
    <t xml:space="preserve">                                              (단위: 원)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</si>
  <si>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</si>
  <si>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</si>
  <si>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</si>
  <si>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의료비</t>
    <phoneticPr fontId="2" type="noConversion"/>
  </si>
  <si>
    <t>합계</t>
    <phoneticPr fontId="2" type="noConversion"/>
  </si>
  <si>
    <t>기타지원사업비</t>
    <phoneticPr fontId="2" type="noConversion"/>
  </si>
  <si>
    <t>후원사업비</t>
    <phoneticPr fontId="2" type="noConversion"/>
  </si>
  <si>
    <t>재가노인센터사업비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</si>
  <si>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</si>
  <si>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</si>
  <si>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공동모금회사업비</t>
    <phoneticPr fontId="2" type="noConversion"/>
  </si>
  <si>
    <t>지역아동센터사업비</t>
    <phoneticPr fontId="2" type="noConversion"/>
  </si>
  <si>
    <t>합계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</si>
  <si>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</si>
  <si>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</si>
  <si>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</si>
  <si>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</si>
  <si>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</si>
  <si>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임대보증금비용수입</t>
    <phoneticPr fontId="2" type="noConversion"/>
  </si>
  <si>
    <t>서비스제공수입</t>
    <phoneticPr fontId="2" type="noConversion"/>
  </si>
  <si>
    <t>지역조직화수입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</si>
  <si>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</si>
  <si>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</si>
  <si>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</si>
  <si>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</si>
  <si>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합계</t>
    <phoneticPr fontId="2" type="noConversion"/>
  </si>
  <si>
    <t>장기요양급여수입</t>
    <phoneticPr fontId="2" type="noConversion"/>
  </si>
  <si>
    <t>가산금수입</t>
    <phoneticPr fontId="2" type="noConversion"/>
  </si>
  <si>
    <t>합계</t>
    <phoneticPr fontId="2" type="noConversion"/>
  </si>
  <si>
    <t>사업수입</t>
    <phoneticPr fontId="2" type="noConversion"/>
  </si>
  <si>
    <t>사업수입</t>
    <phoneticPr fontId="2" type="noConversion"/>
  </si>
  <si>
    <t>보조금수입</t>
    <phoneticPr fontId="2" type="noConversion"/>
  </si>
  <si>
    <t>보조금수입</t>
    <phoneticPr fontId="2" type="noConversion"/>
  </si>
  <si>
    <t>후원금수입</t>
    <phoneticPr fontId="2" type="noConversion"/>
  </si>
  <si>
    <t>후원금수입</t>
    <phoneticPr fontId="2" type="noConversion"/>
  </si>
  <si>
    <t>요양급여수입</t>
    <phoneticPr fontId="2" type="noConversion"/>
  </si>
  <si>
    <t>사례관리사업비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</si>
  <si>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</si>
  <si>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</si>
  <si>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바우처수입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</si>
  <si>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</si>
  <si>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</si>
  <si>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</si>
  <si>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이월금</t>
    <phoneticPr fontId="2" type="noConversion"/>
  </si>
  <si>
    <t>잡수입</t>
    <phoneticPr fontId="2" type="noConversion"/>
  </si>
  <si>
    <t>기타예금이자수입</t>
    <phoneticPr fontId="2" type="noConversion"/>
  </si>
  <si>
    <t>전년도이월금(후원금)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</si>
  <si>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</si>
  <si>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</si>
  <si>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</si>
  <si>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</si>
  <si>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</si>
  <si>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일용잡급</t>
    <phoneticPr fontId="2" type="noConversion"/>
  </si>
  <si>
    <t>퇴직금 및 퇴직적립금</t>
    <phoneticPr fontId="2" type="noConversion"/>
  </si>
  <si>
    <t>직책보조비</t>
    <phoneticPr fontId="2" type="noConversion"/>
  </si>
  <si>
    <t>법인전입금</t>
    <phoneticPr fontId="2" type="noConversion"/>
  </si>
  <si>
    <t>법인전입금(후원금)</t>
    <phoneticPr fontId="2" type="noConversion"/>
  </si>
  <si>
    <t>연료비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</si>
  <si>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</si>
  <si>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</si>
  <si>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</si>
  <si>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</si>
  <si>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재산조성비</t>
    <phoneticPr fontId="2" type="noConversion"/>
  </si>
  <si>
    <t>시설비</t>
    <phoneticPr fontId="2" type="noConversion"/>
  </si>
  <si>
    <t>서비스제공사업비</t>
    <phoneticPr fontId="2" type="noConversion"/>
  </si>
  <si>
    <t>지역조직화사업비</t>
    <phoneticPr fontId="2" type="noConversion"/>
  </si>
  <si>
    <t>프로그램사업비</t>
    <phoneticPr fontId="2" type="noConversion"/>
  </si>
  <si>
    <t>피복비</t>
    <phoneticPr fontId="2" type="noConversion"/>
  </si>
  <si>
    <t>특별급식비</t>
    <phoneticPr fontId="2" type="noConversion"/>
  </si>
  <si>
    <t>재산수입</t>
    <phoneticPr fontId="2" type="noConversion"/>
  </si>
  <si>
    <t>후원금수입</t>
    <phoneticPr fontId="2" type="noConversion"/>
  </si>
  <si>
    <t>후원금 수입</t>
    <phoneticPr fontId="3" type="noConversion"/>
  </si>
  <si>
    <t>기본재산수입</t>
    <phoneticPr fontId="2" type="noConversion"/>
  </si>
  <si>
    <t>이월금</t>
    <phoneticPr fontId="2" type="noConversion"/>
  </si>
  <si>
    <t>이월금</t>
    <phoneticPr fontId="2" type="noConversion"/>
  </si>
  <si>
    <t>전년도이월금(후원금)</t>
    <phoneticPr fontId="3" type="noConversion"/>
  </si>
  <si>
    <t>합계</t>
    <phoneticPr fontId="2" type="noConversion"/>
  </si>
  <si>
    <t>기타예금이자수입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</si>
  <si>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</si>
  <si>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</si>
  <si>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</si>
  <si>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</si>
  <si>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</si>
  <si>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일반사업비</t>
    <phoneticPr fontId="2" type="noConversion"/>
  </si>
  <si>
    <t>사업비</t>
    <phoneticPr fontId="2" type="noConversion"/>
  </si>
  <si>
    <t>전출금</t>
    <phoneticPr fontId="2" type="noConversion"/>
  </si>
  <si>
    <t>전출금</t>
    <phoneticPr fontId="2" type="noConversion"/>
  </si>
  <si>
    <t>잡지출</t>
    <phoneticPr fontId="2" type="noConversion"/>
  </si>
  <si>
    <t>예비비</t>
    <phoneticPr fontId="2" type="noConversion"/>
  </si>
  <si>
    <t>예비비 및 기타</t>
    <phoneticPr fontId="2" type="noConversion"/>
  </si>
  <si>
    <t> 2024년도 부산지부 추경예산(안)</t>
    <phoneticPr fontId="3" type="noConversion"/>
  </si>
  <si>
    <t>2024년 서울Y누리봄 추경예산(안)</t>
    <phoneticPr fontId="2" type="noConversion"/>
  </si>
  <si>
    <t>2024년 강서종합사회복지관 추경예산(안) 총괄</t>
    <phoneticPr fontId="2" type="noConversion"/>
  </si>
  <si>
    <t>2024년 은학의집 추경예산(안) 총괄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</si>
  <si>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</si>
  <si>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강서구지역자활센터(장기요양사업) 추경예산(안) 총괄</t>
    <phoneticPr fontId="2" type="noConversion"/>
  </si>
  <si>
    <t>구분</t>
    <phoneticPr fontId="2" type="noConversion"/>
  </si>
  <si>
    <t>원장인건비</t>
    <phoneticPr fontId="2" type="noConversion"/>
  </si>
  <si>
    <t>보유교직원인건비</t>
    <phoneticPr fontId="2" type="noConversion"/>
  </si>
  <si>
    <t>기타인건비</t>
    <phoneticPr fontId="2" type="noConversion"/>
  </si>
  <si>
    <t>기관부담금</t>
    <phoneticPr fontId="2" type="noConversion"/>
  </si>
  <si>
    <t>관리운영비</t>
    <phoneticPr fontId="2" type="noConversion"/>
  </si>
  <si>
    <t>업무추친비</t>
    <phoneticPr fontId="2" type="noConversion"/>
  </si>
  <si>
    <t>보육활동비</t>
    <phoneticPr fontId="2" type="noConversion"/>
  </si>
  <si>
    <t>기본보육활동비</t>
    <phoneticPr fontId="2" type="noConversion"/>
  </si>
  <si>
    <t>수익자부담경비</t>
    <phoneticPr fontId="2" type="noConversion"/>
  </si>
  <si>
    <t>선택적보육활동비</t>
    <phoneticPr fontId="2" type="noConversion"/>
  </si>
  <si>
    <t>기타필요경비</t>
    <phoneticPr fontId="2" type="noConversion"/>
  </si>
  <si>
    <t>재산조성비</t>
    <phoneticPr fontId="2" type="noConversion"/>
  </si>
  <si>
    <t>시설비</t>
    <phoneticPr fontId="2" type="noConversion"/>
  </si>
  <si>
    <t>자산구입비</t>
    <phoneticPr fontId="2" type="noConversion"/>
  </si>
  <si>
    <t>과년도 지출</t>
    <phoneticPr fontId="2" type="noConversion"/>
  </si>
  <si>
    <t>과년도 지출</t>
    <phoneticPr fontId="2" type="noConversion"/>
  </si>
  <si>
    <t>잡지출</t>
    <phoneticPr fontId="2" type="noConversion"/>
  </si>
  <si>
    <t>예비비 및 기타</t>
    <phoneticPr fontId="3" type="noConversion"/>
  </si>
  <si>
    <t>예비비 및 기타</t>
    <phoneticPr fontId="3" type="noConversion"/>
  </si>
  <si>
    <t>시설회계(부산강서어린이집)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</si>
  <si>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</si>
  <si>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2024년 강서종합사회복지관 추경예산(안) </t>
    <phoneticPr fontId="2" type="noConversion"/>
  </si>
  <si>
    <t>2024년 재가노인지원서비스 추경예산(안) 총괄</t>
    <phoneticPr fontId="2" type="noConversion"/>
  </si>
  <si>
    <t>2024년 청소년지원센터 추경예산(안) 총괄</t>
    <phoneticPr fontId="2" type="noConversion"/>
  </si>
  <si>
    <t>2024년 강서지역아동센터 추경예산(안) 총괄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</si>
  <si>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</si>
  <si>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발달재활서비스 추경예산(안) 총괄</t>
    <phoneticPr fontId="2" type="noConversion"/>
  </si>
  <si>
    <t>2024년 자원봉사센터 추경예산(안) 총괄</t>
    <phoneticPr fontId="2" type="noConversion"/>
  </si>
  <si>
    <t>2024년 심리치유서비스 추경예산(안) 총괄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</si>
  <si>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</si>
  <si>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2024년 은학의집 재가복지 추경예산(안) </t>
    <phoneticPr fontId="2" type="noConversion"/>
  </si>
  <si>
    <t>프로그램사업비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</si>
  <si>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</si>
  <si>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</si>
  <si>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</si>
  <si>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</si>
  <si>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2024년 추경예산(안)
(B)</t>
    <phoneticPr fontId="2" type="noConversion"/>
  </si>
  <si>
    <t>2024년 1~4월 결산</t>
    <phoneticPr fontId="2" type="noConversion"/>
  </si>
  <si>
    <t>2024년 예산
(A)</t>
    <phoneticPr fontId="2" type="noConversion"/>
  </si>
  <si>
    <t>2024년 결산
(1월~4월)</t>
    <phoneticPr fontId="2" type="noConversion"/>
  </si>
  <si>
    <r>
      <t xml:space="preserve">2024년 추경예산(안) </t>
    </r>
    <r>
      <rPr>
        <b/>
        <u/>
        <sz val="22"/>
        <color theme="8" tint="-0.249977111117893"/>
        <rFont val="맑은 고딕"/>
        <family val="3"/>
        <charset val="129"/>
        <scheme val="minor"/>
      </rPr>
      <t>지부별</t>
    </r>
    <r>
      <rPr>
        <b/>
        <u/>
        <sz val="22"/>
        <color theme="1"/>
        <rFont val="맑은 고딕"/>
        <family val="3"/>
        <charset val="129"/>
        <scheme val="minor"/>
      </rPr>
      <t xml:space="preserve"> 총괄표</t>
    </r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</si>
  <si>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</si>
  <si>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</si>
  <si>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</si>
  <si>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</si>
  <si>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</si>
  <si>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</si>
  <si>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</si>
  <si>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재산수입</t>
    <phoneticPr fontId="2" type="noConversion"/>
  </si>
  <si>
    <t>사업
수입</t>
    <phoneticPr fontId="2" type="noConversion"/>
  </si>
  <si>
    <t>잡수입</t>
    <phoneticPr fontId="2" type="noConversion"/>
  </si>
  <si>
    <t>후원금 수입</t>
    <phoneticPr fontId="3" type="noConversion"/>
  </si>
  <si>
    <t>이월금</t>
    <phoneticPr fontId="2" type="noConversion"/>
  </si>
  <si>
    <t>잡수입</t>
    <phoneticPr fontId="2" type="noConversion"/>
  </si>
  <si>
    <t>사업수입</t>
    <phoneticPr fontId="2" type="noConversion"/>
  </si>
  <si>
    <t>보조금수입</t>
    <phoneticPr fontId="2" type="noConversion"/>
  </si>
  <si>
    <t>전입금</t>
    <phoneticPr fontId="2" type="noConversion"/>
  </si>
  <si>
    <t>사업수입</t>
    <phoneticPr fontId="2" type="noConversion"/>
  </si>
  <si>
    <t>보조금수입</t>
    <phoneticPr fontId="2" type="noConversion"/>
  </si>
  <si>
    <t>후원금수입</t>
    <phoneticPr fontId="2" type="noConversion"/>
  </si>
  <si>
    <t>이월금</t>
    <phoneticPr fontId="2" type="noConversion"/>
  </si>
  <si>
    <t>보육료</t>
    <phoneticPr fontId="2" type="noConversion"/>
  </si>
  <si>
    <t>보육료</t>
    <phoneticPr fontId="2" type="noConversion"/>
  </si>
  <si>
    <t>수익자부담수입</t>
    <phoneticPr fontId="2" type="noConversion"/>
  </si>
  <si>
    <t>선택적보육활동비</t>
    <phoneticPr fontId="2" type="noConversion"/>
  </si>
  <si>
    <t>기타필요경비</t>
    <phoneticPr fontId="2" type="noConversion"/>
  </si>
  <si>
    <t>인건비보조금</t>
    <phoneticPr fontId="3" type="noConversion"/>
  </si>
  <si>
    <t>보조금및지원금</t>
    <phoneticPr fontId="2" type="noConversion"/>
  </si>
  <si>
    <t>운영보조금</t>
    <phoneticPr fontId="2" type="noConversion"/>
  </si>
  <si>
    <t>전입금</t>
    <phoneticPr fontId="2" type="noConversion"/>
  </si>
  <si>
    <t>자본보조금</t>
    <phoneticPr fontId="2" type="noConversion"/>
  </si>
  <si>
    <t>적립금</t>
    <phoneticPr fontId="2" type="noConversion"/>
  </si>
  <si>
    <t>과년도수입</t>
    <phoneticPr fontId="2" type="noConversion"/>
  </si>
  <si>
    <t>잡수입</t>
    <phoneticPr fontId="2" type="noConversion"/>
  </si>
  <si>
    <t>전년도이월금</t>
    <phoneticPr fontId="2" type="noConversion"/>
  </si>
  <si>
    <t>잡수입</t>
    <phoneticPr fontId="2" type="noConversion"/>
  </si>
  <si>
    <t>적립금</t>
    <phoneticPr fontId="2" type="noConversion"/>
  </si>
  <si>
    <t>과년도수입</t>
    <phoneticPr fontId="2" type="noConversion"/>
  </si>
  <si>
    <t>운영비</t>
    <phoneticPr fontId="2" type="noConversion"/>
  </si>
  <si>
    <t>전출금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</si>
  <si>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</si>
  <si>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</si>
  <si>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</si>
  <si>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>예비비 및 기타</t>
    <phoneticPr fontId="2" type="noConversion"/>
  </si>
  <si>
    <t>사업비</t>
    <phoneticPr fontId="2" type="noConversion"/>
  </si>
  <si>
    <t xml:space="preserve">사업비 </t>
    <phoneticPr fontId="2" type="noConversion"/>
  </si>
  <si>
    <t>잡지출</t>
    <phoneticPr fontId="2" type="noConversion"/>
  </si>
  <si>
    <t>사업비</t>
    <phoneticPr fontId="2" type="noConversion"/>
  </si>
  <si>
    <t>잡지출</t>
    <phoneticPr fontId="2" type="noConversion"/>
  </si>
  <si>
    <t>예비비 및 기타</t>
    <phoneticPr fontId="2" type="noConversion"/>
  </si>
  <si>
    <t>잡지출</t>
    <phoneticPr fontId="2" type="noConversion"/>
  </si>
  <si>
    <t>잡지출</t>
    <phoneticPr fontId="2" type="noConversion"/>
  </si>
  <si>
    <t>예비비 및 기타</t>
    <phoneticPr fontId="2" type="noConversion"/>
  </si>
  <si>
    <t>보육료</t>
    <phoneticPr fontId="2" type="noConversion"/>
  </si>
  <si>
    <t>보육료</t>
    <phoneticPr fontId="3" type="noConversion"/>
  </si>
  <si>
    <t>선택적 보유활동비</t>
    <phoneticPr fontId="2" type="noConversion"/>
  </si>
  <si>
    <t>수익자부담수입</t>
    <phoneticPr fontId="2" type="noConversion"/>
  </si>
  <si>
    <t>기타 필요경비</t>
    <phoneticPr fontId="2" type="noConversion"/>
  </si>
  <si>
    <t>인건비보조금</t>
    <phoneticPr fontId="2" type="noConversion"/>
  </si>
  <si>
    <t>운영보조금</t>
    <phoneticPr fontId="2" type="noConversion"/>
  </si>
  <si>
    <t>전입금</t>
    <phoneticPr fontId="3" type="noConversion"/>
  </si>
  <si>
    <t>적립급</t>
    <phoneticPr fontId="2" type="noConversion"/>
  </si>
  <si>
    <t>적립급</t>
    <phoneticPr fontId="2" type="noConversion"/>
  </si>
  <si>
    <t>전년도이월액</t>
    <phoneticPr fontId="2" type="noConversion"/>
  </si>
  <si>
    <t>전년도 이월액</t>
    <phoneticPr fontId="2" type="noConversion"/>
  </si>
  <si>
    <t>인건비</t>
    <phoneticPr fontId="2" type="noConversion"/>
  </si>
  <si>
    <t>보유교직원인건비</t>
    <phoneticPr fontId="2" type="noConversion"/>
  </si>
  <si>
    <t>기본보육활동비</t>
    <phoneticPr fontId="2" type="noConversion"/>
  </si>
  <si>
    <t>보육활동비</t>
    <phoneticPr fontId="2" type="noConversion"/>
  </si>
  <si>
    <t>수익자부담경비</t>
    <phoneticPr fontId="2" type="noConversion"/>
  </si>
  <si>
    <t>기타필요경비</t>
    <phoneticPr fontId="2" type="noConversion"/>
  </si>
  <si>
    <t>자산구입비</t>
    <phoneticPr fontId="2" type="noConversion"/>
  </si>
  <si>
    <t>재산조성비</t>
    <phoneticPr fontId="2" type="noConversion"/>
  </si>
  <si>
    <t>예비비 및 기타</t>
    <phoneticPr fontId="3" type="noConversion"/>
  </si>
  <si>
    <t>과년도 지출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</si>
  <si>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</si>
  <si>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</si>
  <si>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</si>
  <si>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 xml:space="preserve"> </t>
    <phoneticPr fontId="3" type="noConversion"/>
  </si>
  <si>
    <t>&lt;세 출&gt;</t>
    <phoneticPr fontId="2" type="noConversion"/>
  </si>
  <si>
    <r>
      <t xml:space="preserve"> </t>
    </r>
    <r>
      <rPr>
        <b/>
        <sz val="13"/>
        <color theme="1"/>
        <rFont val="맑은 고딕"/>
        <family val="3"/>
        <charset val="129"/>
        <scheme val="minor"/>
      </rPr>
      <t>&lt;세 출&gt;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</si>
  <si>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>&lt;세 입&gt;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</si>
  <si>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입&gt;  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</si>
  <si>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출&gt;  </t>
    </r>
    <r>
      <rPr>
        <b/>
        <sz val="12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(단위:원)</t>
    </r>
    <phoneticPr fontId="2" type="noConversion"/>
  </si>
  <si>
    <t xml:space="preserve"> 시
설
회
계
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</si>
  <si>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</si>
  <si>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</si>
  <si>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</si>
  <si>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</si>
  <si>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</si>
  <si>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목적사업비준비금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</si>
  <si>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1,686,220,000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1,574,800,000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7.1%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</si>
  <si>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155,806,000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148,105,000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5.2%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</si>
  <si>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244,005,000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189,420,000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28.8%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</si>
  <si>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98,640,000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97,848,000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0.8%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</si>
  <si>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289,870,000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241,562,000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20.0%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</si>
  <si>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160,828,000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158,123,380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1.7%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</si>
  <si>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7,481,000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7,499,000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0.2%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</si>
  <si>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2,642,850,000 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2,417,357,380 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9.3%</t>
    </r>
    <phoneticPr fontId="2" type="noConversion"/>
  </si>
  <si>
    <t>으뜸교실 수입 증가</t>
    <phoneticPr fontId="2" type="noConversion"/>
  </si>
  <si>
    <t>경상보조금, 노인급식지원사업 보조금 증가</t>
    <phoneticPr fontId="2" type="noConversion"/>
  </si>
  <si>
    <t>목 변경에 따른 기타보조금 사업 증가</t>
    <phoneticPr fontId="2" type="noConversion"/>
  </si>
  <si>
    <t>목 변경에 따른 시군구보조금 사업 감소</t>
    <phoneticPr fontId="2" type="noConversion"/>
  </si>
  <si>
    <t>한국마사회 사회적취약계층 급식지원사업 등 지정후원금 증가</t>
    <phoneticPr fontId="2" type="noConversion"/>
  </si>
  <si>
    <t>법인전입금 감소</t>
    <phoneticPr fontId="2" type="noConversion"/>
  </si>
  <si>
    <t>법인전입금(후원금) 증가</t>
    <phoneticPr fontId="2" type="noConversion"/>
  </si>
  <si>
    <t>정기 호봉 승급 및 인건비 가이드 적용에 따른 인건비 증가</t>
    <phoneticPr fontId="2" type="noConversion"/>
  </si>
  <si>
    <t>30주년기념 해외선진기관연수비 증가</t>
    <phoneticPr fontId="2" type="noConversion"/>
  </si>
  <si>
    <t>노인급식지원사업, 사회적취약계층 급식지원사업 등 증가</t>
    <phoneticPr fontId="2" type="noConversion"/>
  </si>
  <si>
    <t>중장년사회관계망구축사업 사업비 증가</t>
    <phoneticPr fontId="2" type="noConversion"/>
  </si>
  <si>
    <t>기업사회공헌지원사업, 30주년 개관기념 사업 등 증가</t>
    <phoneticPr fontId="2" type="noConversion"/>
  </si>
  <si>
    <t>운영비 보조금 증가</t>
    <phoneticPr fontId="2" type="noConversion"/>
  </si>
  <si>
    <t>지정후원금 사업 증가</t>
    <phoneticPr fontId="2" type="noConversion"/>
  </si>
  <si>
    <t>욕구기반위기관리서비스 사업비 증가</t>
    <phoneticPr fontId="2" type="noConversion"/>
  </si>
  <si>
    <t>운영비 보조금 증가</t>
    <phoneticPr fontId="2" type="noConversion"/>
  </si>
  <si>
    <t>전년도이월금(지정후원금(차량지원사업)) 증가</t>
    <phoneticPr fontId="2" type="noConversion"/>
  </si>
  <si>
    <t>모금회 차량지원사업비 등 사업비 증가</t>
    <phoneticPr fontId="2" type="noConversion"/>
  </si>
  <si>
    <t>보조금 증가</t>
    <phoneticPr fontId="2" type="noConversion"/>
  </si>
  <si>
    <t>홍보비 등 사업비 감소</t>
    <phoneticPr fontId="2" type="noConversion"/>
  </si>
  <si>
    <t>자원봉사활성화프로그램 사업 보조금 증가</t>
    <phoneticPr fontId="2" type="noConversion"/>
  </si>
  <si>
    <t>캠프운영지원금 감소</t>
    <phoneticPr fontId="2" type="noConversion"/>
  </si>
  <si>
    <t>지정후원 사업 증가</t>
    <phoneticPr fontId="2" type="noConversion"/>
  </si>
  <si>
    <t>직원 인건비 증가</t>
    <phoneticPr fontId="2" type="noConversion"/>
  </si>
  <si>
    <t>회의비 증가</t>
    <phoneticPr fontId="2" type="noConversion"/>
  </si>
  <si>
    <t>각종 수수료 등 감소</t>
    <phoneticPr fontId="2" type="noConversion"/>
  </si>
  <si>
    <t>자산취득비(냉난방기 설치) 증가</t>
    <phoneticPr fontId="2" type="noConversion"/>
  </si>
  <si>
    <t>지원사업 증가에 따른 사업비 증가</t>
    <phoneticPr fontId="2" type="noConversion"/>
  </si>
  <si>
    <t>바우처 수입 감소</t>
    <phoneticPr fontId="2" type="noConversion"/>
  </si>
  <si>
    <t>바우처 이용 인원 감소에 따른 인건비 감소</t>
    <phoneticPr fontId="2" type="noConversion"/>
  </si>
  <si>
    <t>30주년 해외선진기관방문 연수비 감소</t>
    <phoneticPr fontId="2" type="noConversion"/>
  </si>
  <si>
    <t>교구 구입 등 사업비 증가</t>
    <phoneticPr fontId="2" type="noConversion"/>
  </si>
  <si>
    <t>증감액(B-A)</t>
    <phoneticPr fontId="2" type="noConversion"/>
  </si>
  <si>
    <t>비율(%)</t>
    <phoneticPr fontId="2" type="noConversion"/>
  </si>
  <si>
    <t>사업수입</t>
    <phoneticPr fontId="2" type="noConversion"/>
  </si>
  <si>
    <t>전년도말 후원금 입금 완료</t>
    <phoneticPr fontId="2" type="noConversion"/>
  </si>
  <si>
    <t>전년도이워금 확정에 따른 감소</t>
    <phoneticPr fontId="2" type="noConversion"/>
  </si>
  <si>
    <t>전년도이월금 확정에 따른 증가</t>
    <phoneticPr fontId="2" type="noConversion"/>
  </si>
  <si>
    <t>예금잔액 변동에 따른 감소</t>
    <phoneticPr fontId="2" type="noConversion"/>
  </si>
  <si>
    <t>기타예금이자수입(후원금)</t>
    <phoneticPr fontId="2" type="noConversion"/>
  </si>
  <si>
    <t>법인세환급금 증가</t>
    <phoneticPr fontId="2" type="noConversion"/>
  </si>
  <si>
    <t>운영비</t>
    <phoneticPr fontId="2" type="noConversion"/>
  </si>
  <si>
    <t>일반사업비</t>
    <phoneticPr fontId="2" type="noConversion"/>
  </si>
  <si>
    <t>전출금</t>
    <phoneticPr fontId="2" type="noConversion"/>
  </si>
  <si>
    <t>%=G46/D46*100</t>
    <phoneticPr fontId="2" type="noConversion"/>
  </si>
  <si>
    <t>강서복지관 전출금 증가</t>
    <phoneticPr fontId="2" type="noConversion"/>
  </si>
  <si>
    <t>잡지출</t>
    <phoneticPr fontId="2" type="noConversion"/>
  </si>
  <si>
    <t>예비비</t>
    <phoneticPr fontId="2" type="noConversion"/>
  </si>
  <si>
    <t>예비비 및 기타</t>
    <phoneticPr fontId="2" type="noConversion"/>
  </si>
  <si>
    <t>수입금 증가에 따른 차기이월금 증가</t>
    <phoneticPr fontId="2" type="noConversion"/>
  </si>
  <si>
    <t>%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</si>
  <si>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45,240,000</t>
    </r>
    <r>
      <rPr>
        <b/>
        <u/>
        <sz val="12"/>
        <color theme="1"/>
        <rFont val="맑은 고딕"/>
        <family val="3"/>
        <charset val="129"/>
      </rPr>
      <t xml:space="preserve">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43,825,000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3.2%</t>
    </r>
    <phoneticPr fontId="2" type="noConversion"/>
  </si>
  <si>
    <t>임차료</t>
    <phoneticPr fontId="2" type="noConversion"/>
  </si>
  <si>
    <t>*2023년도이월금81,697,810</t>
    <phoneticPr fontId="2" type="noConversion"/>
  </si>
  <si>
    <t>기타운영비</t>
    <phoneticPr fontId="2" type="noConversion"/>
  </si>
  <si>
    <t>*차량비5,800,000
-보험료800,000
-세금및관리비3,000,000
-유류비2,000,000</t>
    <phoneticPr fontId="2" type="noConversion"/>
  </si>
  <si>
    <t>시설장비유지비</t>
    <phoneticPr fontId="2" type="noConversion"/>
  </si>
  <si>
    <t>시설비</t>
    <phoneticPr fontId="2" type="noConversion"/>
  </si>
  <si>
    <t>-시설개선비10,000,000</t>
    <phoneticPr fontId="2" type="noConversion"/>
  </si>
  <si>
    <t>*장기요양급여수입877,976,000
-급여수입912,576,000-본인부담분55,000,000=857,576,000
 70명＊20회*12월＊54,320원=912,576,000
-장기근속장려금수입20,400,000
 1,700,000*12월=20,400,000</t>
    <phoneticPr fontId="2" type="noConversion"/>
  </si>
  <si>
    <t>가산금수입82,224,000</t>
    <phoneticPr fontId="2" type="noConversion"/>
  </si>
  <si>
    <t>*기타예금이자수입202,190</t>
    <phoneticPr fontId="2" type="noConversion"/>
  </si>
  <si>
    <t>*기타잡수입3,000,000</t>
    <phoneticPr fontId="2" type="noConversion"/>
  </si>
  <si>
    <t>*각종수당 150,200,000
-각종수당(직접비)148,400,000
 주차수당99,000,000
 연차수당29,000,000
 인지+장기근속 20,400,000
-각종수당(간접비)1,800,000
 전담제수당 1,800,000</t>
    <phoneticPr fontId="2" type="noConversion"/>
  </si>
  <si>
    <t>*급여636,634,000
-급여(직접비)589,914,000
 요양보호사 531,570,000
 (급여496,000,000 // 유급휴무29,570,000 // 명절휴가비6,000,000)
 가산급여58,344,000
 (기본급 53,040,000 // 명절휴가비5,304,000)
-급여(간접비)46,720,000
 전담급여46,720,000
 (기본급42,470,000//명절휴가비4,250,000)</t>
    <phoneticPr fontId="2" type="noConversion"/>
  </si>
  <si>
    <t>*사회보험부담금63,100,000
-사회보험부담금(직접비)58,100,000
 요양보호사52,000,000
 가산복지사 6,100,000
-사회보험부담금(간접비)5,000,000
 전담사회보험5,000,000</t>
    <phoneticPr fontId="2" type="noConversion"/>
  </si>
  <si>
    <t>*처우개선비46,000,000
-처우개선비(직접비)15,500,000
 인센티브15,000,000
 경조사비  500,000
-처우개선비(간접비)30,500,000
 경조사비500,000
 인센티브30,000,000</t>
    <phoneticPr fontId="2" type="noConversion"/>
  </si>
  <si>
    <t>*퇴직적립금58,900,000
-퇴직적립금(직접비)54,900,000
 요양보호사 50,000,000
 가산복지사  4,900,000
-퇴직적립금(간접비)4,000,000
 전담퇴직금4,000,000</t>
    <phoneticPr fontId="2" type="noConversion"/>
  </si>
  <si>
    <t>*기관운영비2,000,000</t>
    <phoneticPr fontId="2" type="noConversion"/>
  </si>
  <si>
    <t>*직책보조비 9,600,000
 800,000*12월=9,600,000</t>
    <phoneticPr fontId="2" type="noConversion"/>
  </si>
  <si>
    <t>*회의비4,000,000
-월례회및 평가회의비 2,000,000
-운영위원회2,000,000</t>
    <phoneticPr fontId="2" type="noConversion"/>
  </si>
  <si>
    <t>*여비2,000,000
-참가비 및 교통비2,000,000</t>
    <phoneticPr fontId="2" type="noConversion"/>
  </si>
  <si>
    <t>*수용비및수수료9,000,000
-퇴직운용수수료1,000,000
-사무용품3,000,000
-소모품 및 수수료2,000,000
-기기임대및 관리비1,000,000
-이사비용2,000,000</t>
    <phoneticPr fontId="2" type="noConversion"/>
  </si>
  <si>
    <t>*공공요금및 제세공과금7,500,000
-공공요금5,000,000
 전기요금250,000*12월=3,000,000
 전화요금100,000*12월=1,200,000
 수도요금50,000*6월=300,000
 우편물발송500,000 
-제세공과금2,500,000
 배상책임보험800,000
 상해보험700,000
 화재보험등1,000,000</t>
    <phoneticPr fontId="2" type="noConversion"/>
  </si>
  <si>
    <t>*기운영비53,500,000
-임차보증금 20,000,000
-인센티브 30,000,000
-복리후생 3,000,000
-야근식대   500,000</t>
    <phoneticPr fontId="2" type="noConversion"/>
  </si>
  <si>
    <t>*월임차료4,400,000
 440,000*10월=4,000,000</t>
    <phoneticPr fontId="2" type="noConversion"/>
  </si>
  <si>
    <t>*자산취득비11,000,000
-냉난방기 3,000,000
-프린터등 운영비품8,000,000</t>
    <phoneticPr fontId="2" type="noConversion"/>
  </si>
  <si>
    <t>-시설유지보수비5,000,000
 간판설치 5,000,000</t>
    <phoneticPr fontId="2" type="noConversion"/>
  </si>
  <si>
    <t>*프로그램사업비10,000,000
-교육비1,000,000
-명절선물 등(이용자)4,000,000
-홍보사업5,000,000</t>
    <phoneticPr fontId="2" type="noConversion"/>
  </si>
  <si>
    <t>*예비비11,466,000</t>
    <phoneticPr fontId="2" type="noConversion"/>
  </si>
  <si>
    <t>2024년 결산
(1월~8월)</t>
    <phoneticPr fontId="2" type="noConversion"/>
  </si>
  <si>
    <t>*본인부담금55,000,000 (1월~12월)</t>
    <phoneticPr fontId="2" type="noConversion"/>
  </si>
  <si>
    <t>2024년 결산
(1~8월)</t>
    <phoneticPr fontId="2" type="noConversion"/>
  </si>
  <si>
    <t xml:space="preserve">이관이 늦어짐에 따라 인건비 지급 발생 </t>
    <phoneticPr fontId="2" type="noConversion"/>
  </si>
  <si>
    <r>
      <rPr>
        <b/>
        <sz val="11"/>
        <color theme="1"/>
        <rFont val="맑은 고딕"/>
        <family val="3"/>
        <charset val="129"/>
      </rPr>
      <t>■ 추경금액</t>
    </r>
    <r>
      <rPr>
        <sz val="11"/>
        <color theme="1"/>
        <rFont val="맑은 고딕"/>
        <family val="3"/>
        <charset val="129"/>
      </rPr>
      <t xml:space="preserve"> : 2024년 추경예산(안) 총액 </t>
    </r>
    <r>
      <rPr>
        <b/>
        <u/>
        <sz val="11"/>
        <color theme="1"/>
        <rFont val="맑은 고딕"/>
        <family val="3"/>
        <charset val="129"/>
      </rPr>
      <t>1,100,100,000</t>
    </r>
    <r>
      <rPr>
        <u/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</rPr>
      <t xml:space="preserve">원
                  2024년 예산 총액 </t>
    </r>
    <r>
      <rPr>
        <b/>
        <u/>
        <sz val="11"/>
        <color theme="1"/>
        <rFont val="맑은 고딕"/>
        <family val="3"/>
        <charset val="129"/>
      </rPr>
      <t>645,114,610</t>
    </r>
    <r>
      <rPr>
        <sz val="11"/>
        <color theme="1"/>
        <rFont val="맑은 고딕"/>
        <family val="3"/>
        <charset val="129"/>
      </rPr>
      <t xml:space="preserve">원 대비 </t>
    </r>
    <r>
      <rPr>
        <b/>
        <sz val="11"/>
        <color theme="1"/>
        <rFont val="맑은 고딕"/>
        <family val="3"/>
        <charset val="129"/>
      </rPr>
      <t>70.5% 증가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</si>
</sst>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</numFmts>
  <fonts count="5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u/>
      <sz val="14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10"/>
      <color indexed="81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ajor"/>
    </font>
    <font>
      <b/>
      <u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u/>
      <sz val="22"/>
      <color theme="8" tint="-0.249977111117893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u/>
      <sz val="14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u/>
      <sz val="11"/>
      <color theme="1"/>
      <name val="맑은 고딕"/>
      <family val="3"/>
      <charset val="129"/>
    </font>
    <font>
      <b/>
      <u/>
      <sz val="11"/>
      <color theme="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99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>
      <alignment vertical="center"/>
    </xf>
    <xf numFmtId="0" fontId="8" fillId="2" borderId="0" xfId="0" applyFont="1" applyFill="1">
      <alignment vertical="center"/>
    </xf>
    <xf numFmtId="0" fontId="0" fillId="0" borderId="0" xfId="0" applyAlignment="1">
      <alignment vertical="center" wrapText="1"/>
    </xf>
    <xf numFmtId="41" fontId="14" fillId="3" borderId="1" xfId="5" applyFont="1" applyFill="1" applyBorder="1" applyAlignment="1">
      <alignment horizontal="right" vertical="center" wrapText="1"/>
    </xf>
    <xf numFmtId="176" fontId="14" fillId="3" borderId="2" xfId="5" applyNumberFormat="1" applyFont="1" applyFill="1" applyBorder="1" applyAlignment="1">
      <alignment horizontal="right" vertical="center" wrapText="1"/>
    </xf>
    <xf numFmtId="41" fontId="14" fillId="3" borderId="2" xfId="5" applyFont="1" applyFill="1" applyBorder="1" applyAlignment="1">
      <alignment horizontal="right" vertical="center" wrapText="1"/>
    </xf>
    <xf numFmtId="41" fontId="14" fillId="0" borderId="1" xfId="5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1" fontId="14" fillId="0" borderId="74" xfId="5" applyFont="1" applyBorder="1" applyAlignment="1">
      <alignment horizontal="right" vertical="center" wrapText="1"/>
    </xf>
    <xf numFmtId="176" fontId="14" fillId="0" borderId="30" xfId="1" applyNumberFormat="1" applyFont="1" applyFill="1" applyBorder="1" applyAlignment="1">
      <alignment horizontal="right" vertical="center" wrapText="1"/>
    </xf>
    <xf numFmtId="176" fontId="19" fillId="0" borderId="31" xfId="1" applyNumberFormat="1" applyFont="1" applyFill="1" applyBorder="1" applyAlignment="1">
      <alignment horizontal="right" vertical="center" wrapText="1"/>
    </xf>
    <xf numFmtId="176" fontId="14" fillId="3" borderId="74" xfId="4" applyNumberFormat="1" applyFont="1" applyFill="1" applyBorder="1" applyAlignment="1">
      <alignment horizontal="right" vertical="center" wrapText="1"/>
    </xf>
    <xf numFmtId="176" fontId="14" fillId="3" borderId="74" xfId="5" applyNumberFormat="1" applyFont="1" applyFill="1" applyBorder="1" applyAlignment="1">
      <alignment horizontal="right" vertical="center" wrapText="1"/>
    </xf>
    <xf numFmtId="176" fontId="14" fillId="3" borderId="75" xfId="5" applyNumberFormat="1" applyFont="1" applyFill="1" applyBorder="1" applyAlignment="1">
      <alignment horizontal="right" vertical="center" wrapText="1"/>
    </xf>
    <xf numFmtId="41" fontId="14" fillId="3" borderId="74" xfId="4" applyNumberFormat="1" applyFont="1" applyFill="1" applyBorder="1" applyAlignment="1">
      <alignment horizontal="right" vertical="center" wrapText="1"/>
    </xf>
    <xf numFmtId="41" fontId="14" fillId="3" borderId="74" xfId="5" applyFont="1" applyFill="1" applyBorder="1" applyAlignment="1">
      <alignment horizontal="right" vertical="center" wrapText="1"/>
    </xf>
    <xf numFmtId="176" fontId="14" fillId="2" borderId="74" xfId="4" applyNumberFormat="1" applyFont="1" applyFill="1" applyBorder="1" applyAlignment="1">
      <alignment horizontal="right" vertical="center" wrapText="1"/>
    </xf>
    <xf numFmtId="176" fontId="19" fillId="2" borderId="75" xfId="5" applyNumberFormat="1" applyFont="1" applyFill="1" applyBorder="1" applyAlignment="1">
      <alignment horizontal="right" vertical="center" wrapText="1"/>
    </xf>
    <xf numFmtId="176" fontId="19" fillId="2" borderId="82" xfId="5" applyNumberFormat="1" applyFont="1" applyFill="1" applyBorder="1" applyAlignment="1">
      <alignment horizontal="right" vertical="center" wrapText="1"/>
    </xf>
    <xf numFmtId="41" fontId="14" fillId="2" borderId="81" xfId="4" applyNumberFormat="1" applyFont="1" applyFill="1" applyBorder="1" applyAlignment="1">
      <alignment horizontal="right" vertical="center" wrapText="1"/>
    </xf>
    <xf numFmtId="176" fontId="14" fillId="0" borderId="74" xfId="4" applyNumberFormat="1" applyFont="1" applyBorder="1" applyAlignment="1">
      <alignment horizontal="right" vertical="center" wrapText="1"/>
    </xf>
    <xf numFmtId="176" fontId="14" fillId="0" borderId="74" xfId="5" applyNumberFormat="1" applyFont="1" applyBorder="1" applyAlignment="1">
      <alignment horizontal="right" vertical="center" wrapText="1"/>
    </xf>
    <xf numFmtId="176" fontId="19" fillId="2" borderId="2" xfId="5" applyNumberFormat="1" applyFont="1" applyFill="1" applyBorder="1" applyAlignment="1">
      <alignment horizontal="right" vertical="center" wrapText="1"/>
    </xf>
    <xf numFmtId="41" fontId="14" fillId="0" borderId="1" xfId="4" applyNumberFormat="1" applyFont="1" applyBorder="1" applyAlignment="1">
      <alignment horizontal="right" vertical="center" wrapText="1"/>
    </xf>
    <xf numFmtId="41" fontId="14" fillId="0" borderId="74" xfId="4" applyNumberFormat="1" applyFont="1" applyBorder="1" applyAlignment="1">
      <alignment horizontal="right" vertical="center" wrapText="1"/>
    </xf>
    <xf numFmtId="176" fontId="14" fillId="3" borderId="81" xfId="4" applyNumberFormat="1" applyFont="1" applyFill="1" applyBorder="1" applyAlignment="1">
      <alignment horizontal="right" vertical="center" wrapText="1"/>
    </xf>
    <xf numFmtId="176" fontId="14" fillId="3" borderId="82" xfId="5" applyNumberFormat="1" applyFont="1" applyFill="1" applyBorder="1" applyAlignment="1">
      <alignment horizontal="right" vertical="center" wrapText="1"/>
    </xf>
    <xf numFmtId="176" fontId="14" fillId="2" borderId="84" xfId="4" applyNumberFormat="1" applyFont="1" applyFill="1" applyBorder="1" applyAlignment="1">
      <alignment horizontal="right" vertical="center" wrapText="1"/>
    </xf>
    <xf numFmtId="176" fontId="19" fillId="0" borderId="1" xfId="5" applyNumberFormat="1" applyFont="1" applyBorder="1" applyAlignment="1">
      <alignment horizontal="right" vertical="center" wrapText="1"/>
    </xf>
    <xf numFmtId="176" fontId="19" fillId="2" borderId="81" xfId="4" applyNumberFormat="1" applyFont="1" applyFill="1" applyBorder="1" applyAlignment="1">
      <alignment horizontal="right" vertical="center" wrapText="1"/>
    </xf>
    <xf numFmtId="176" fontId="14" fillId="2" borderId="1" xfId="5" applyNumberFormat="1" applyFont="1" applyFill="1" applyBorder="1" applyAlignment="1">
      <alignment horizontal="right" vertical="center" wrapText="1"/>
    </xf>
    <xf numFmtId="176" fontId="14" fillId="2" borderId="2" xfId="5" applyNumberFormat="1" applyFont="1" applyFill="1" applyBorder="1" applyAlignment="1">
      <alignment horizontal="right" vertical="center" wrapText="1"/>
    </xf>
    <xf numFmtId="41" fontId="14" fillId="2" borderId="1" xfId="4" applyNumberFormat="1" applyFont="1" applyFill="1" applyBorder="1" applyAlignment="1">
      <alignment horizontal="right" vertical="center" wrapText="1"/>
    </xf>
    <xf numFmtId="41" fontId="14" fillId="3" borderId="1" xfId="4" applyNumberFormat="1" applyFont="1" applyFill="1" applyBorder="1" applyAlignment="1">
      <alignment horizontal="right" vertical="center" wrapText="1"/>
    </xf>
    <xf numFmtId="176" fontId="19" fillId="3" borderId="1" xfId="5" applyNumberFormat="1" applyFont="1" applyFill="1" applyBorder="1" applyAlignment="1">
      <alignment horizontal="right" vertical="center" wrapText="1"/>
    </xf>
    <xf numFmtId="176" fontId="19" fillId="3" borderId="1" xfId="4" applyNumberFormat="1" applyFont="1" applyFill="1" applyBorder="1" applyAlignment="1">
      <alignment horizontal="right" vertical="center" wrapText="1"/>
    </xf>
    <xf numFmtId="0" fontId="0" fillId="8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176" fontId="8" fillId="2" borderId="30" xfId="0" applyNumberFormat="1" applyFont="1" applyFill="1" applyBorder="1" applyAlignment="1">
      <alignment horizontal="right" vertical="center"/>
    </xf>
    <xf numFmtId="41" fontId="8" fillId="2" borderId="30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41" fontId="8" fillId="2" borderId="31" xfId="0" applyNumberFormat="1" applyFont="1" applyFill="1" applyBorder="1" applyAlignment="1">
      <alignment horizontal="right" vertical="center"/>
    </xf>
    <xf numFmtId="41" fontId="8" fillId="2" borderId="48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right" vertical="center"/>
    </xf>
    <xf numFmtId="176" fontId="7" fillId="2" borderId="49" xfId="0" applyNumberFormat="1" applyFont="1" applyFill="1" applyBorder="1" applyAlignment="1">
      <alignment horizontal="right" vertical="center"/>
    </xf>
    <xf numFmtId="176" fontId="8" fillId="2" borderId="49" xfId="0" applyNumberFormat="1" applyFont="1" applyFill="1" applyBorder="1" applyAlignment="1">
      <alignment horizontal="right" vertical="center"/>
    </xf>
    <xf numFmtId="176" fontId="8" fillId="2" borderId="50" xfId="0" applyNumberFormat="1" applyFont="1" applyFill="1" applyBorder="1" applyAlignment="1">
      <alignment horizontal="right" vertical="center"/>
    </xf>
    <xf numFmtId="176" fontId="8" fillId="2" borderId="51" xfId="0" applyNumberFormat="1" applyFont="1" applyFill="1" applyBorder="1" applyAlignment="1">
      <alignment horizontal="right" vertical="center"/>
    </xf>
    <xf numFmtId="176" fontId="8" fillId="2" borderId="38" xfId="0" applyNumberFormat="1" applyFont="1" applyFill="1" applyBorder="1" applyAlignment="1">
      <alignment horizontal="right" vertical="center"/>
    </xf>
    <xf numFmtId="176" fontId="8" fillId="2" borderId="74" xfId="0" applyNumberFormat="1" applyFont="1" applyFill="1" applyBorder="1" applyAlignment="1">
      <alignment horizontal="right" vertical="center"/>
    </xf>
    <xf numFmtId="41" fontId="25" fillId="2" borderId="84" xfId="5" applyFont="1" applyFill="1" applyBorder="1" applyAlignment="1">
      <alignment horizontal="right" vertical="center" wrapText="1"/>
    </xf>
    <xf numFmtId="41" fontId="25" fillId="2" borderId="74" xfId="5" applyFont="1" applyFill="1" applyBorder="1" applyAlignment="1">
      <alignment horizontal="right" vertical="center" wrapText="1"/>
    </xf>
    <xf numFmtId="176" fontId="25" fillId="2" borderId="4" xfId="5" applyNumberFormat="1" applyFont="1" applyFill="1" applyBorder="1" applyAlignment="1">
      <alignment horizontal="right" vertical="center" wrapText="1"/>
    </xf>
    <xf numFmtId="176" fontId="25" fillId="2" borderId="1" xfId="4" applyNumberFormat="1" applyFont="1" applyFill="1" applyBorder="1" applyAlignment="1">
      <alignment horizontal="right" vertical="center" wrapText="1"/>
    </xf>
    <xf numFmtId="176" fontId="25" fillId="2" borderId="1" xfId="5" applyNumberFormat="1" applyFont="1" applyFill="1" applyBorder="1" applyAlignment="1">
      <alignment horizontal="right" vertical="center" wrapText="1"/>
    </xf>
    <xf numFmtId="41" fontId="25" fillId="2" borderId="1" xfId="5" applyFont="1" applyFill="1" applyBorder="1" applyAlignment="1">
      <alignment horizontal="right" vertical="center" wrapText="1"/>
    </xf>
    <xf numFmtId="41" fontId="25" fillId="2" borderId="2" xfId="5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28" fillId="0" borderId="74" xfId="0" applyFont="1" applyBorder="1">
      <alignment vertical="center"/>
    </xf>
    <xf numFmtId="0" fontId="6" fillId="0" borderId="74" xfId="0" applyFont="1" applyBorder="1" applyAlignment="1">
      <alignment horizontal="center" vertical="center"/>
    </xf>
    <xf numFmtId="0" fontId="18" fillId="10" borderId="74" xfId="0" applyFont="1" applyFill="1" applyBorder="1">
      <alignment vertical="center"/>
    </xf>
    <xf numFmtId="0" fontId="6" fillId="0" borderId="84" xfId="0" applyFont="1" applyBorder="1" applyAlignment="1">
      <alignment horizontal="center" vertical="center"/>
    </xf>
    <xf numFmtId="0" fontId="28" fillId="0" borderId="75" xfId="0" applyFont="1" applyBorder="1">
      <alignment vertical="center"/>
    </xf>
    <xf numFmtId="0" fontId="18" fillId="10" borderId="75" xfId="0" applyFont="1" applyFill="1" applyBorder="1">
      <alignment vertical="center"/>
    </xf>
    <xf numFmtId="0" fontId="18" fillId="6" borderId="75" xfId="0" applyFont="1" applyFill="1" applyBorder="1" applyAlignment="1">
      <alignment horizontal="center" vertical="center"/>
    </xf>
    <xf numFmtId="0" fontId="18" fillId="5" borderId="82" xfId="0" applyFont="1" applyFill="1" applyBorder="1">
      <alignment vertical="center"/>
    </xf>
    <xf numFmtId="0" fontId="28" fillId="0" borderId="84" xfId="0" applyFont="1" applyBorder="1">
      <alignment vertical="center"/>
    </xf>
    <xf numFmtId="0" fontId="28" fillId="0" borderId="86" xfId="0" applyFont="1" applyBorder="1">
      <alignment vertical="center"/>
    </xf>
    <xf numFmtId="0" fontId="6" fillId="0" borderId="9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77" fontId="25" fillId="2" borderId="8" xfId="5" applyNumberFormat="1" applyFont="1" applyFill="1" applyBorder="1" applyAlignment="1">
      <alignment horizontal="right" vertical="center" wrapText="1"/>
    </xf>
    <xf numFmtId="177" fontId="1" fillId="2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24" fillId="2" borderId="81" xfId="4" applyNumberFormat="1" applyFont="1" applyFill="1" applyBorder="1" applyAlignment="1">
      <alignment horizontal="right" vertical="center" wrapText="1"/>
    </xf>
    <xf numFmtId="41" fontId="24" fillId="2" borderId="81" xfId="5" applyFont="1" applyFill="1" applyBorder="1" applyAlignment="1">
      <alignment horizontal="right" vertical="center" wrapText="1"/>
    </xf>
    <xf numFmtId="41" fontId="24" fillId="2" borderId="82" xfId="5" applyFont="1" applyFill="1" applyBorder="1" applyAlignment="1">
      <alignment horizontal="right" vertical="center" wrapText="1"/>
    </xf>
    <xf numFmtId="41" fontId="25" fillId="2" borderId="81" xfId="5" applyFont="1" applyFill="1" applyBorder="1" applyAlignment="1">
      <alignment horizontal="right" vertical="center" wrapText="1"/>
    </xf>
    <xf numFmtId="41" fontId="24" fillId="9" borderId="98" xfId="5" applyFont="1" applyFill="1" applyBorder="1" applyAlignment="1">
      <alignment horizontal="right" vertical="center" wrapText="1"/>
    </xf>
    <xf numFmtId="0" fontId="32" fillId="4" borderId="80" xfId="4" applyFont="1" applyFill="1" applyBorder="1" applyAlignment="1">
      <alignment horizontal="center" vertical="center" wrapText="1"/>
    </xf>
    <xf numFmtId="0" fontId="32" fillId="4" borderId="81" xfId="4" applyFont="1" applyFill="1" applyBorder="1" applyAlignment="1">
      <alignment horizontal="center" vertical="center" wrapText="1"/>
    </xf>
    <xf numFmtId="0" fontId="0" fillId="0" borderId="75" xfId="0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right" vertical="center"/>
    </xf>
    <xf numFmtId="41" fontId="8" fillId="2" borderId="74" xfId="0" applyNumberFormat="1" applyFont="1" applyFill="1" applyBorder="1" applyAlignment="1">
      <alignment horizontal="right" vertical="center"/>
    </xf>
    <xf numFmtId="41" fontId="8" fillId="2" borderId="47" xfId="0" applyNumberFormat="1" applyFont="1" applyFill="1" applyBorder="1" applyAlignment="1">
      <alignment horizontal="right" vertical="center"/>
    </xf>
    <xf numFmtId="41" fontId="8" fillId="2" borderId="63" xfId="0" applyNumberFormat="1" applyFont="1" applyFill="1" applyBorder="1" applyAlignment="1">
      <alignment horizontal="right" vertical="center"/>
    </xf>
    <xf numFmtId="41" fontId="8" fillId="2" borderId="56" xfId="0" applyNumberFormat="1" applyFont="1" applyFill="1" applyBorder="1" applyAlignment="1">
      <alignment horizontal="right" vertical="center"/>
    </xf>
    <xf numFmtId="176" fontId="8" fillId="2" borderId="56" xfId="0" applyNumberFormat="1" applyFont="1" applyFill="1" applyBorder="1" applyAlignment="1">
      <alignment horizontal="right" vertical="center"/>
    </xf>
    <xf numFmtId="41" fontId="8" fillId="2" borderId="84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41" fontId="8" fillId="2" borderId="1" xfId="0" applyNumberFormat="1" applyFont="1" applyFill="1" applyBorder="1" applyAlignment="1">
      <alignment horizontal="right" vertical="center"/>
    </xf>
    <xf numFmtId="176" fontId="8" fillId="2" borderId="81" xfId="0" applyNumberFormat="1" applyFont="1" applyFill="1" applyBorder="1" applyAlignment="1">
      <alignment horizontal="right" vertical="center"/>
    </xf>
    <xf numFmtId="41" fontId="8" fillId="2" borderId="81" xfId="0" applyNumberFormat="1" applyFont="1" applyFill="1" applyBorder="1" applyAlignment="1">
      <alignment horizontal="right" vertical="center"/>
    </xf>
    <xf numFmtId="176" fontId="7" fillId="2" borderId="51" xfId="0" applyNumberFormat="1" applyFont="1" applyFill="1" applyBorder="1" applyAlignment="1">
      <alignment horizontal="right" vertical="center"/>
    </xf>
    <xf numFmtId="41" fontId="8" fillId="2" borderId="46" xfId="0" applyNumberFormat="1" applyFont="1" applyFill="1" applyBorder="1" applyAlignment="1">
      <alignment horizontal="right" vertical="center"/>
    </xf>
    <xf numFmtId="176" fontId="8" fillId="2" borderId="52" xfId="0" applyNumberFormat="1" applyFont="1" applyFill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7" fillId="4" borderId="98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6" fontId="7" fillId="2" borderId="75" xfId="0" applyNumberFormat="1" applyFont="1" applyFill="1" applyBorder="1" applyAlignment="1">
      <alignment horizontal="right" vertical="center"/>
    </xf>
    <xf numFmtId="176" fontId="8" fillId="2" borderId="82" xfId="0" applyNumberFormat="1" applyFont="1" applyFill="1" applyBorder="1" applyAlignment="1">
      <alignment horizontal="right" vertical="center"/>
    </xf>
    <xf numFmtId="176" fontId="7" fillId="2" borderId="86" xfId="0" applyNumberFormat="1" applyFont="1" applyFill="1" applyBorder="1" applyAlignment="1">
      <alignment horizontal="right" vertical="center"/>
    </xf>
    <xf numFmtId="176" fontId="8" fillId="2" borderId="75" xfId="0" applyNumberFormat="1" applyFont="1" applyFill="1" applyBorder="1" applyAlignment="1">
      <alignment horizontal="right" vertical="center"/>
    </xf>
    <xf numFmtId="0" fontId="7" fillId="4" borderId="57" xfId="0" applyFont="1" applyFill="1" applyBorder="1" applyAlignment="1">
      <alignment horizontal="center" vertical="center"/>
    </xf>
    <xf numFmtId="176" fontId="19" fillId="4" borderId="81" xfId="4" applyNumberFormat="1" applyFont="1" applyFill="1" applyBorder="1" applyAlignment="1">
      <alignment horizontal="center" vertical="center" wrapText="1"/>
    </xf>
    <xf numFmtId="176" fontId="14" fillId="2" borderId="9" xfId="4" applyNumberFormat="1" applyFont="1" applyFill="1" applyBorder="1" applyAlignment="1">
      <alignment horizontal="right" vertical="center" wrapText="1"/>
    </xf>
    <xf numFmtId="176" fontId="19" fillId="2" borderId="25" xfId="5" applyNumberFormat="1" applyFont="1" applyFill="1" applyBorder="1" applyAlignment="1">
      <alignment horizontal="right" vertical="center" wrapText="1"/>
    </xf>
    <xf numFmtId="176" fontId="14" fillId="3" borderId="1" xfId="4" applyNumberFormat="1" applyFont="1" applyFill="1" applyBorder="1" applyAlignment="1">
      <alignment horizontal="right" vertical="center" wrapText="1"/>
    </xf>
    <xf numFmtId="176" fontId="14" fillId="3" borderId="1" xfId="5" applyNumberFormat="1" applyFont="1" applyFill="1" applyBorder="1" applyAlignment="1">
      <alignment horizontal="right" vertical="center" wrapText="1"/>
    </xf>
    <xf numFmtId="176" fontId="19" fillId="2" borderId="1" xfId="4" applyNumberFormat="1" applyFont="1" applyFill="1" applyBorder="1" applyAlignment="1">
      <alignment horizontal="right" vertical="center" wrapText="1"/>
    </xf>
    <xf numFmtId="41" fontId="14" fillId="2" borderId="81" xfId="5" applyFont="1" applyFill="1" applyBorder="1" applyAlignment="1">
      <alignment horizontal="right" vertical="center" wrapText="1"/>
    </xf>
    <xf numFmtId="41" fontId="14" fillId="2" borderId="82" xfId="5" applyFont="1" applyFill="1" applyBorder="1" applyAlignment="1">
      <alignment horizontal="right" vertical="center" wrapText="1"/>
    </xf>
    <xf numFmtId="176" fontId="14" fillId="0" borderId="29" xfId="1" applyNumberFormat="1" applyFont="1" applyFill="1" applyBorder="1" applyAlignment="1">
      <alignment horizontal="right" vertical="center" wrapText="1"/>
    </xf>
    <xf numFmtId="41" fontId="14" fillId="0" borderId="74" xfId="1" applyFont="1" applyFill="1" applyBorder="1" applyAlignment="1">
      <alignment horizontal="right" vertical="center" wrapText="1"/>
    </xf>
    <xf numFmtId="176" fontId="14" fillId="0" borderId="74" xfId="1" applyNumberFormat="1" applyFont="1" applyFill="1" applyBorder="1" applyAlignment="1">
      <alignment horizontal="right" vertical="center" wrapText="1"/>
    </xf>
    <xf numFmtId="0" fontId="19" fillId="4" borderId="78" xfId="4" applyFont="1" applyFill="1" applyBorder="1" applyAlignment="1">
      <alignment horizontal="center" vertical="center" wrapText="1"/>
    </xf>
    <xf numFmtId="0" fontId="19" fillId="4" borderId="79" xfId="4" applyFont="1" applyFill="1" applyBorder="1" applyAlignment="1">
      <alignment horizontal="center" vertical="center" wrapText="1"/>
    </xf>
    <xf numFmtId="41" fontId="14" fillId="0" borderId="81" xfId="4" applyNumberFormat="1" applyFont="1" applyBorder="1" applyAlignment="1">
      <alignment horizontal="right" vertical="center" wrapText="1"/>
    </xf>
    <xf numFmtId="176" fontId="14" fillId="0" borderId="81" xfId="5" applyNumberFormat="1" applyFont="1" applyBorder="1" applyAlignment="1">
      <alignment horizontal="right" vertical="center" wrapText="1"/>
    </xf>
    <xf numFmtId="41" fontId="14" fillId="0" borderId="81" xfId="5" applyFont="1" applyBorder="1" applyAlignment="1">
      <alignment horizontal="right" vertical="center" wrapText="1"/>
    </xf>
    <xf numFmtId="176" fontId="14" fillId="0" borderId="81" xfId="1" applyNumberFormat="1" applyFont="1" applyFill="1" applyBorder="1" applyAlignment="1">
      <alignment horizontal="right" vertical="center" wrapText="1"/>
    </xf>
    <xf numFmtId="41" fontId="19" fillId="0" borderId="81" xfId="1" applyFont="1" applyFill="1" applyBorder="1" applyAlignment="1">
      <alignment horizontal="right" vertical="center" wrapText="1"/>
    </xf>
    <xf numFmtId="176" fontId="19" fillId="0" borderId="81" xfId="1" applyNumberFormat="1" applyFont="1" applyFill="1" applyBorder="1" applyAlignment="1">
      <alignment horizontal="right" vertical="center" wrapText="1"/>
    </xf>
    <xf numFmtId="176" fontId="19" fillId="4" borderId="99" xfId="1" applyNumberFormat="1" applyFont="1" applyFill="1" applyBorder="1" applyAlignment="1">
      <alignment horizontal="right" vertical="center" wrapText="1"/>
    </xf>
    <xf numFmtId="176" fontId="19" fillId="4" borderId="98" xfId="1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4" fillId="0" borderId="84" xfId="1" applyNumberFormat="1" applyFont="1" applyFill="1" applyBorder="1" applyAlignment="1">
      <alignment horizontal="right" vertical="center" wrapText="1"/>
    </xf>
    <xf numFmtId="41" fontId="14" fillId="0" borderId="84" xfId="1" applyFont="1" applyFill="1" applyBorder="1" applyAlignment="1">
      <alignment horizontal="right" vertical="center" wrapText="1"/>
    </xf>
    <xf numFmtId="176" fontId="19" fillId="4" borderId="79" xfId="4" applyNumberFormat="1" applyFont="1" applyFill="1" applyBorder="1" applyAlignment="1">
      <alignment horizontal="center" vertical="center" wrapText="1"/>
    </xf>
    <xf numFmtId="176" fontId="19" fillId="4" borderId="78" xfId="4" applyNumberFormat="1" applyFont="1" applyFill="1" applyBorder="1" applyAlignment="1">
      <alignment horizontal="center" vertical="center" wrapText="1"/>
    </xf>
    <xf numFmtId="176" fontId="14" fillId="0" borderId="84" xfId="4" applyNumberFormat="1" applyFont="1" applyBorder="1" applyAlignment="1">
      <alignment horizontal="right" vertical="center" wrapText="1"/>
    </xf>
    <xf numFmtId="176" fontId="14" fillId="0" borderId="84" xfId="5" applyNumberFormat="1" applyFont="1" applyBorder="1" applyAlignment="1">
      <alignment horizontal="right" vertical="center" wrapText="1"/>
    </xf>
    <xf numFmtId="176" fontId="19" fillId="2" borderId="84" xfId="4" applyNumberFormat="1" applyFont="1" applyFill="1" applyBorder="1" applyAlignment="1">
      <alignment horizontal="right" vertical="center" wrapText="1"/>
    </xf>
    <xf numFmtId="41" fontId="14" fillId="0" borderId="84" xfId="4" applyNumberFormat="1" applyFont="1" applyBorder="1" applyAlignment="1">
      <alignment horizontal="right" vertical="center" wrapText="1"/>
    </xf>
    <xf numFmtId="41" fontId="14" fillId="0" borderId="84" xfId="5" applyFont="1" applyBorder="1" applyAlignment="1">
      <alignment horizontal="right" vertical="center" wrapText="1"/>
    </xf>
    <xf numFmtId="176" fontId="14" fillId="2" borderId="81" xfId="4" applyNumberFormat="1" applyFont="1" applyFill="1" applyBorder="1" applyAlignment="1">
      <alignment horizontal="right" vertical="center" wrapText="1"/>
    </xf>
    <xf numFmtId="176" fontId="19" fillId="2" borderId="9" xfId="4" applyNumberFormat="1" applyFont="1" applyFill="1" applyBorder="1" applyAlignment="1">
      <alignment horizontal="right" vertical="center" wrapText="1"/>
    </xf>
    <xf numFmtId="176" fontId="14" fillId="0" borderId="81" xfId="4" applyNumberFormat="1" applyFont="1" applyBorder="1" applyAlignment="1">
      <alignment horizontal="right" vertical="center" wrapText="1"/>
    </xf>
    <xf numFmtId="176" fontId="14" fillId="0" borderId="1" xfId="4" applyNumberFormat="1" applyFont="1" applyBorder="1" applyAlignment="1">
      <alignment horizontal="right" vertical="center" wrapText="1"/>
    </xf>
    <xf numFmtId="176" fontId="14" fillId="0" borderId="1" xfId="5" applyNumberFormat="1" applyFont="1" applyBorder="1" applyAlignment="1">
      <alignment horizontal="right" vertical="center" wrapText="1"/>
    </xf>
    <xf numFmtId="176" fontId="19" fillId="0" borderId="84" xfId="4" applyNumberFormat="1" applyFont="1" applyBorder="1" applyAlignment="1">
      <alignment horizontal="right" vertical="center" wrapText="1"/>
    </xf>
    <xf numFmtId="176" fontId="19" fillId="0" borderId="9" xfId="4" applyNumberFormat="1" applyFont="1" applyBorder="1" applyAlignment="1">
      <alignment horizontal="right" vertical="center" wrapText="1"/>
    </xf>
    <xf numFmtId="176" fontId="14" fillId="3" borderId="81" xfId="5" applyNumberFormat="1" applyFont="1" applyFill="1" applyBorder="1" applyAlignment="1">
      <alignment horizontal="right" vertical="center" wrapText="1"/>
    </xf>
    <xf numFmtId="41" fontId="5" fillId="2" borderId="84" xfId="1" applyFont="1" applyFill="1" applyBorder="1" applyAlignment="1">
      <alignment horizontal="right" vertical="center"/>
    </xf>
    <xf numFmtId="41" fontId="5" fillId="2" borderId="69" xfId="1" applyFont="1" applyFill="1" applyBorder="1" applyAlignment="1">
      <alignment horizontal="right" vertical="center"/>
    </xf>
    <xf numFmtId="41" fontId="25" fillId="2" borderId="74" xfId="4" applyNumberFormat="1" applyFont="1" applyFill="1" applyBorder="1" applyAlignment="1">
      <alignment horizontal="right" vertical="center" wrapText="1"/>
    </xf>
    <xf numFmtId="41" fontId="25" fillId="2" borderId="50" xfId="4" applyNumberFormat="1" applyFont="1" applyFill="1" applyBorder="1" applyAlignment="1">
      <alignment horizontal="right" vertical="center" wrapText="1"/>
    </xf>
    <xf numFmtId="41" fontId="25" fillId="2" borderId="33" xfId="4" applyNumberFormat="1" applyFont="1" applyFill="1" applyBorder="1" applyAlignment="1">
      <alignment horizontal="right" vertical="center" wrapText="1"/>
    </xf>
    <xf numFmtId="41" fontId="25" fillId="2" borderId="39" xfId="4" applyNumberFormat="1" applyFont="1" applyFill="1" applyBorder="1" applyAlignment="1">
      <alignment horizontal="right" vertical="center" wrapText="1"/>
    </xf>
    <xf numFmtId="41" fontId="25" fillId="2" borderId="76" xfId="4" applyNumberFormat="1" applyFont="1" applyFill="1" applyBorder="1" applyAlignment="1">
      <alignment horizontal="right" vertical="center" wrapText="1"/>
    </xf>
    <xf numFmtId="41" fontId="25" fillId="2" borderId="84" xfId="4" applyNumberFormat="1" applyFont="1" applyFill="1" applyBorder="1" applyAlignment="1">
      <alignment horizontal="right" vertical="center" wrapText="1"/>
    </xf>
    <xf numFmtId="41" fontId="25" fillId="2" borderId="81" xfId="4" applyNumberFormat="1" applyFont="1" applyFill="1" applyBorder="1" applyAlignment="1">
      <alignment horizontal="right" vertical="center" wrapText="1"/>
    </xf>
    <xf numFmtId="41" fontId="40" fillId="2" borderId="30" xfId="4" applyNumberFormat="1" applyFont="1" applyFill="1" applyBorder="1" applyAlignment="1">
      <alignment horizontal="right" vertical="center" wrapText="1"/>
    </xf>
    <xf numFmtId="41" fontId="40" fillId="9" borderId="96" xfId="4" applyNumberFormat="1" applyFont="1" applyFill="1" applyBorder="1" applyAlignment="1">
      <alignment horizontal="right" vertical="center" wrapText="1"/>
    </xf>
    <xf numFmtId="41" fontId="24" fillId="2" borderId="82" xfId="5" applyFont="1" applyFill="1" applyBorder="1" applyAlignment="1">
      <alignment vertical="center" wrapText="1"/>
    </xf>
    <xf numFmtId="41" fontId="25" fillId="2" borderId="86" xfId="5" applyFont="1" applyFill="1" applyBorder="1" applyAlignment="1">
      <alignment vertical="center" wrapText="1"/>
    </xf>
    <xf numFmtId="41" fontId="25" fillId="2" borderId="75" xfId="5" applyFont="1" applyFill="1" applyBorder="1" applyAlignment="1">
      <alignment vertical="center" wrapText="1"/>
    </xf>
    <xf numFmtId="41" fontId="41" fillId="2" borderId="36" xfId="5" applyFont="1" applyFill="1" applyBorder="1" applyAlignment="1">
      <alignment vertical="center" wrapText="1"/>
    </xf>
    <xf numFmtId="0" fontId="17" fillId="11" borderId="106" xfId="0" applyFont="1" applyFill="1" applyBorder="1" applyAlignment="1">
      <alignment horizontal="left" vertical="center" wrapText="1"/>
    </xf>
    <xf numFmtId="0" fontId="17" fillId="11" borderId="106" xfId="0" applyFont="1" applyFill="1" applyBorder="1" applyAlignment="1">
      <alignment vertical="center" wrapText="1"/>
    </xf>
    <xf numFmtId="0" fontId="13" fillId="11" borderId="106" xfId="0" applyFont="1" applyFill="1" applyBorder="1" applyAlignment="1">
      <alignment vertical="center" wrapText="1"/>
    </xf>
    <xf numFmtId="0" fontId="13" fillId="11" borderId="107" xfId="0" applyFont="1" applyFill="1" applyBorder="1" applyAlignment="1">
      <alignment vertical="center" wrapText="1"/>
    </xf>
    <xf numFmtId="177" fontId="28" fillId="0" borderId="84" xfId="0" applyNumberFormat="1" applyFont="1" applyBorder="1">
      <alignment vertical="center"/>
    </xf>
    <xf numFmtId="177" fontId="28" fillId="10" borderId="84" xfId="0" applyNumberFormat="1" applyFont="1" applyFill="1" applyBorder="1">
      <alignment vertical="center"/>
    </xf>
    <xf numFmtId="177" fontId="8" fillId="9" borderId="97" xfId="5" applyNumberFormat="1" applyFont="1" applyFill="1" applyBorder="1" applyAlignment="1">
      <alignment horizontal="right" vertical="center" wrapText="1"/>
    </xf>
    <xf numFmtId="176" fontId="24" fillId="2" borderId="79" xfId="4" applyNumberFormat="1" applyFont="1" applyFill="1" applyBorder="1" applyAlignment="1">
      <alignment horizontal="right" vertical="center" wrapText="1"/>
    </xf>
    <xf numFmtId="41" fontId="25" fillId="2" borderId="79" xfId="5" applyFont="1" applyFill="1" applyBorder="1" applyAlignment="1">
      <alignment horizontal="right" vertical="center" wrapText="1"/>
    </xf>
    <xf numFmtId="41" fontId="24" fillId="2" borderId="24" xfId="5" applyFont="1" applyFill="1" applyBorder="1" applyAlignment="1">
      <alignment horizontal="right" vertical="center" wrapText="1"/>
    </xf>
    <xf numFmtId="176" fontId="24" fillId="9" borderId="90" xfId="5" applyNumberFormat="1" applyFont="1" applyFill="1" applyBorder="1" applyAlignment="1">
      <alignment horizontal="right" vertical="center" wrapText="1"/>
    </xf>
    <xf numFmtId="176" fontId="24" fillId="9" borderId="68" xfId="5" applyNumberFormat="1" applyFont="1" applyFill="1" applyBorder="1" applyAlignment="1">
      <alignment horizontal="right" vertical="center" wrapText="1"/>
    </xf>
    <xf numFmtId="176" fontId="24" fillId="9" borderId="22" xfId="4" applyNumberFormat="1" applyFont="1" applyFill="1" applyBorder="1" applyAlignment="1">
      <alignment vertical="center" wrapText="1"/>
    </xf>
    <xf numFmtId="176" fontId="8" fillId="9" borderId="96" xfId="5" applyNumberFormat="1" applyFont="1" applyFill="1" applyBorder="1" applyAlignment="1">
      <alignment horizontal="right" vertical="center" wrapText="1"/>
    </xf>
    <xf numFmtId="177" fontId="25" fillId="9" borderId="8" xfId="5" applyNumberFormat="1" applyFont="1" applyFill="1" applyBorder="1" applyAlignment="1">
      <alignment horizontal="right" vertical="center" wrapText="1"/>
    </xf>
    <xf numFmtId="177" fontId="8" fillId="2" borderId="32" xfId="0" applyNumberFormat="1" applyFont="1" applyFill="1" applyBorder="1" applyAlignment="1">
      <alignment horizontal="right" vertical="center"/>
    </xf>
    <xf numFmtId="41" fontId="8" fillId="2" borderId="79" xfId="0" applyNumberFormat="1" applyFont="1" applyFill="1" applyBorder="1" applyAlignment="1">
      <alignment horizontal="right" vertical="center"/>
    </xf>
    <xf numFmtId="176" fontId="8" fillId="2" borderId="79" xfId="0" applyNumberFormat="1" applyFont="1" applyFill="1" applyBorder="1" applyAlignment="1">
      <alignment horizontal="right" vertical="center"/>
    </xf>
    <xf numFmtId="41" fontId="8" fillId="2" borderId="38" xfId="0" applyNumberFormat="1" applyFont="1" applyFill="1" applyBorder="1" applyAlignment="1">
      <alignment horizontal="right" vertical="center"/>
    </xf>
    <xf numFmtId="177" fontId="8" fillId="2" borderId="28" xfId="0" applyNumberFormat="1" applyFont="1" applyFill="1" applyBorder="1" applyAlignment="1">
      <alignment horizontal="right" vertical="center"/>
    </xf>
    <xf numFmtId="176" fontId="8" fillId="2" borderId="24" xfId="0" applyNumberFormat="1" applyFont="1" applyFill="1" applyBorder="1" applyAlignment="1">
      <alignment horizontal="right" vertical="center"/>
    </xf>
    <xf numFmtId="41" fontId="8" fillId="4" borderId="96" xfId="0" applyNumberFormat="1" applyFont="1" applyFill="1" applyBorder="1" applyAlignment="1">
      <alignment horizontal="right" vertical="center"/>
    </xf>
    <xf numFmtId="177" fontId="8" fillId="4" borderId="97" xfId="0" applyNumberFormat="1" applyFont="1" applyFill="1" applyBorder="1" applyAlignment="1">
      <alignment horizontal="right" vertical="center"/>
    </xf>
    <xf numFmtId="0" fontId="7" fillId="4" borderId="48" xfId="0" applyFont="1" applyFill="1" applyBorder="1" applyAlignment="1">
      <alignment horizontal="center" vertical="center" wrapText="1"/>
    </xf>
    <xf numFmtId="0" fontId="7" fillId="2" borderId="57" xfId="0" applyFont="1" applyFill="1" applyBorder="1">
      <alignment vertical="center"/>
    </xf>
    <xf numFmtId="176" fontId="8" fillId="2" borderId="67" xfId="0" applyNumberFormat="1" applyFont="1" applyFill="1" applyBorder="1" applyAlignment="1">
      <alignment horizontal="right" vertical="center"/>
    </xf>
    <xf numFmtId="177" fontId="14" fillId="0" borderId="74" xfId="5" applyNumberFormat="1" applyFont="1" applyBorder="1" applyAlignment="1">
      <alignment horizontal="right" vertical="center" wrapText="1"/>
    </xf>
    <xf numFmtId="176" fontId="14" fillId="0" borderId="38" xfId="1" applyNumberFormat="1" applyFont="1" applyFill="1" applyBorder="1" applyAlignment="1">
      <alignment horizontal="right" vertical="center" wrapText="1"/>
    </xf>
    <xf numFmtId="41" fontId="14" fillId="0" borderId="79" xfId="5" applyFont="1" applyBorder="1" applyAlignment="1">
      <alignment horizontal="right" vertical="center" wrapText="1"/>
    </xf>
    <xf numFmtId="177" fontId="14" fillId="0" borderId="79" xfId="5" applyNumberFormat="1" applyFont="1" applyBorder="1" applyAlignment="1">
      <alignment horizontal="right" vertical="center" wrapText="1"/>
    </xf>
    <xf numFmtId="176" fontId="19" fillId="0" borderId="52" xfId="1" applyNumberFormat="1" applyFont="1" applyFill="1" applyBorder="1" applyAlignment="1">
      <alignment horizontal="right" vertical="center" wrapText="1"/>
    </xf>
    <xf numFmtId="41" fontId="14" fillId="4" borderId="90" xfId="5" applyFont="1" applyFill="1" applyBorder="1" applyAlignment="1">
      <alignment horizontal="right" vertical="center" wrapText="1"/>
    </xf>
    <xf numFmtId="177" fontId="14" fillId="4" borderId="90" xfId="5" applyNumberFormat="1" applyFont="1" applyFill="1" applyBorder="1" applyAlignment="1">
      <alignment horizontal="right" vertical="center" wrapText="1"/>
    </xf>
    <xf numFmtId="177" fontId="14" fillId="3" borderId="94" xfId="5" applyNumberFormat="1" applyFont="1" applyFill="1" applyBorder="1" applyAlignment="1">
      <alignment horizontal="right" vertical="center" wrapText="1"/>
    </xf>
    <xf numFmtId="176" fontId="19" fillId="4" borderId="90" xfId="4" applyNumberFormat="1" applyFont="1" applyFill="1" applyBorder="1" applyAlignment="1">
      <alignment horizontal="right" vertical="center" wrapText="1"/>
    </xf>
    <xf numFmtId="176" fontId="19" fillId="4" borderId="68" xfId="5" applyNumberFormat="1" applyFont="1" applyFill="1" applyBorder="1" applyAlignment="1">
      <alignment horizontal="right" vertical="center" wrapText="1"/>
    </xf>
    <xf numFmtId="176" fontId="14" fillId="4" borderId="90" xfId="5" applyNumberFormat="1" applyFont="1" applyFill="1" applyBorder="1" applyAlignment="1">
      <alignment horizontal="right" vertical="center" wrapText="1"/>
    </xf>
    <xf numFmtId="177" fontId="14" fillId="4" borderId="100" xfId="5" applyNumberFormat="1" applyFont="1" applyFill="1" applyBorder="1" applyAlignment="1">
      <alignment horizontal="right" vertical="center" wrapText="1"/>
    </xf>
    <xf numFmtId="176" fontId="14" fillId="0" borderId="46" xfId="1" applyNumberFormat="1" applyFont="1" applyFill="1" applyBorder="1" applyAlignment="1">
      <alignment horizontal="right" vertical="center" wrapText="1"/>
    </xf>
    <xf numFmtId="177" fontId="14" fillId="0" borderId="84" xfId="5" applyNumberFormat="1" applyFont="1" applyBorder="1" applyAlignment="1">
      <alignment horizontal="right" vertical="center" wrapText="1"/>
    </xf>
    <xf numFmtId="177" fontId="14" fillId="0" borderId="81" xfId="5" applyNumberFormat="1" applyFont="1" applyBorder="1" applyAlignment="1">
      <alignment horizontal="right" vertical="center" wrapText="1"/>
    </xf>
    <xf numFmtId="41" fontId="14" fillId="0" borderId="9" xfId="4" applyNumberFormat="1" applyFont="1" applyBorder="1" applyAlignment="1">
      <alignment horizontal="right" vertical="center" wrapText="1"/>
    </xf>
    <xf numFmtId="176" fontId="14" fillId="0" borderId="9" xfId="5" applyNumberFormat="1" applyFont="1" applyBorder="1" applyAlignment="1">
      <alignment horizontal="right" vertical="center" wrapText="1"/>
    </xf>
    <xf numFmtId="0" fontId="6" fillId="0" borderId="73" xfId="0" applyFont="1" applyBorder="1" applyAlignment="1">
      <alignment horizontal="center" vertical="center"/>
    </xf>
    <xf numFmtId="177" fontId="28" fillId="5" borderId="9" xfId="0" applyNumberFormat="1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18" fillId="2" borderId="74" xfId="0" applyFont="1" applyFill="1" applyBorder="1">
      <alignment vertical="center"/>
    </xf>
    <xf numFmtId="177" fontId="28" fillId="2" borderId="84" xfId="0" applyNumberFormat="1" applyFont="1" applyFill="1" applyBorder="1">
      <alignment vertical="center"/>
    </xf>
    <xf numFmtId="0" fontId="18" fillId="2" borderId="75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84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56" xfId="0" applyFont="1" applyFill="1" applyBorder="1" applyAlignment="1">
      <alignment vertical="top" wrapText="1"/>
    </xf>
    <xf numFmtId="0" fontId="8" fillId="2" borderId="45" xfId="0" applyFont="1" applyFill="1" applyBorder="1" applyAlignment="1">
      <alignment vertical="top" wrapText="1"/>
    </xf>
    <xf numFmtId="0" fontId="8" fillId="2" borderId="84" xfId="0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0" fontId="8" fillId="7" borderId="76" xfId="0" applyFont="1" applyFill="1" applyBorder="1" applyAlignment="1">
      <alignment vertical="top" wrapText="1"/>
    </xf>
    <xf numFmtId="176" fontId="7" fillId="2" borderId="63" xfId="0" applyNumberFormat="1" applyFont="1" applyFill="1" applyBorder="1" applyAlignment="1">
      <alignment horizontal="right" vertical="center"/>
    </xf>
    <xf numFmtId="41" fontId="8" fillId="2" borderId="50" xfId="0" applyNumberFormat="1" applyFont="1" applyFill="1" applyBorder="1" applyAlignment="1">
      <alignment horizontal="right" vertical="center"/>
    </xf>
    <xf numFmtId="176" fontId="8" fillId="2" borderId="46" xfId="0" applyNumberFormat="1" applyFont="1" applyFill="1" applyBorder="1" applyAlignment="1">
      <alignment horizontal="right" vertical="center"/>
    </xf>
    <xf numFmtId="41" fontId="8" fillId="2" borderId="117" xfId="0" applyNumberFormat="1" applyFont="1" applyFill="1" applyBorder="1" applyAlignment="1">
      <alignment horizontal="right" vertical="center"/>
    </xf>
    <xf numFmtId="41" fontId="8" fillId="2" borderId="118" xfId="0" applyNumberFormat="1" applyFont="1" applyFill="1" applyBorder="1" applyAlignment="1">
      <alignment horizontal="right" vertical="center"/>
    </xf>
    <xf numFmtId="0" fontId="7" fillId="2" borderId="13" xfId="0" applyFont="1" applyFill="1" applyBorder="1">
      <alignment vertical="center"/>
    </xf>
    <xf numFmtId="41" fontId="8" fillId="2" borderId="119" xfId="0" applyNumberFormat="1" applyFont="1" applyFill="1" applyBorder="1" applyAlignment="1">
      <alignment horizontal="right" vertical="center"/>
    </xf>
    <xf numFmtId="41" fontId="8" fillId="2" borderId="120" xfId="0" applyNumberFormat="1" applyFont="1" applyFill="1" applyBorder="1" applyAlignment="1">
      <alignment horizontal="right" vertical="center"/>
    </xf>
    <xf numFmtId="41" fontId="8" fillId="2" borderId="93" xfId="0" applyNumberFormat="1" applyFont="1" applyFill="1" applyBorder="1" applyAlignment="1">
      <alignment horizontal="right" vertical="center"/>
    </xf>
    <xf numFmtId="177" fontId="8" fillId="2" borderId="121" xfId="0" applyNumberFormat="1" applyFont="1" applyFill="1" applyBorder="1" applyAlignment="1">
      <alignment horizontal="right" vertical="center"/>
    </xf>
    <xf numFmtId="177" fontId="8" fillId="2" borderId="122" xfId="0" applyNumberFormat="1" applyFont="1" applyFill="1" applyBorder="1" applyAlignment="1">
      <alignment horizontal="right" vertical="center"/>
    </xf>
    <xf numFmtId="177" fontId="8" fillId="2" borderId="123" xfId="0" applyNumberFormat="1" applyFont="1" applyFill="1" applyBorder="1" applyAlignment="1">
      <alignment horizontal="right" vertical="center"/>
    </xf>
    <xf numFmtId="177" fontId="8" fillId="2" borderId="117" xfId="0" applyNumberFormat="1" applyFont="1" applyFill="1" applyBorder="1" applyAlignment="1">
      <alignment horizontal="right" vertical="center"/>
    </xf>
    <xf numFmtId="177" fontId="8" fillId="2" borderId="118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right" vertical="center"/>
    </xf>
    <xf numFmtId="177" fontId="8" fillId="2" borderId="124" xfId="0" applyNumberFormat="1" applyFont="1" applyFill="1" applyBorder="1" applyAlignment="1">
      <alignment horizontal="right" vertical="center"/>
    </xf>
    <xf numFmtId="0" fontId="39" fillId="3" borderId="74" xfId="14" applyFont="1" applyFill="1" applyBorder="1" applyAlignment="1">
      <alignment vertical="center" wrapText="1"/>
    </xf>
    <xf numFmtId="0" fontId="24" fillId="4" borderId="3" xfId="4" applyFont="1" applyFill="1" applyBorder="1" applyAlignment="1">
      <alignment horizontal="center" vertical="center" wrapText="1"/>
    </xf>
    <xf numFmtId="0" fontId="24" fillId="4" borderId="4" xfId="4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left" vertical="top" wrapText="1"/>
    </xf>
    <xf numFmtId="0" fontId="8" fillId="2" borderId="76" xfId="0" applyFont="1" applyFill="1" applyBorder="1" applyAlignment="1">
      <alignment horizontal="left" vertical="top" wrapText="1"/>
    </xf>
    <xf numFmtId="176" fontId="14" fillId="0" borderId="74" xfId="4" applyNumberFormat="1" applyFont="1" applyBorder="1" applyAlignment="1">
      <alignment horizontal="left" vertical="top" wrapText="1"/>
    </xf>
    <xf numFmtId="176" fontId="14" fillId="0" borderId="74" xfId="4" applyNumberFormat="1" applyFont="1" applyBorder="1" applyAlignment="1">
      <alignment horizontal="left" vertical="top"/>
    </xf>
    <xf numFmtId="176" fontId="14" fillId="0" borderId="1" xfId="4" applyNumberFormat="1" applyFont="1" applyBorder="1" applyAlignment="1">
      <alignment vertical="top" wrapText="1"/>
    </xf>
    <xf numFmtId="176" fontId="14" fillId="0" borderId="74" xfId="4" applyNumberFormat="1" applyFont="1" applyBorder="1" applyAlignment="1">
      <alignment vertical="top" wrapText="1"/>
    </xf>
    <xf numFmtId="176" fontId="14" fillId="3" borderId="1" xfId="4" applyNumberFormat="1" applyFont="1" applyFill="1" applyBorder="1" applyAlignment="1">
      <alignment vertical="top" wrapText="1"/>
    </xf>
    <xf numFmtId="176" fontId="14" fillId="3" borderId="74" xfId="4" applyNumberFormat="1" applyFont="1" applyFill="1" applyBorder="1" applyAlignment="1">
      <alignment vertical="top" wrapText="1"/>
    </xf>
    <xf numFmtId="176" fontId="14" fillId="3" borderId="84" xfId="4" applyNumberFormat="1" applyFont="1" applyFill="1" applyBorder="1" applyAlignment="1">
      <alignment vertical="top" wrapText="1"/>
    </xf>
    <xf numFmtId="176" fontId="14" fillId="3" borderId="10" xfId="4" applyNumberFormat="1" applyFont="1" applyFill="1" applyBorder="1" applyAlignment="1">
      <alignment vertical="top" wrapText="1"/>
    </xf>
    <xf numFmtId="176" fontId="14" fillId="0" borderId="10" xfId="4" applyNumberFormat="1" applyFont="1" applyBorder="1" applyAlignment="1">
      <alignment vertical="top" wrapText="1"/>
    </xf>
    <xf numFmtId="176" fontId="14" fillId="2" borderId="1" xfId="4" applyNumberFormat="1" applyFont="1" applyFill="1" applyBorder="1" applyAlignment="1">
      <alignment vertical="top" wrapText="1"/>
    </xf>
    <xf numFmtId="0" fontId="20" fillId="2" borderId="12" xfId="4" applyFont="1" applyFill="1" applyBorder="1" applyAlignment="1">
      <alignment vertical="top" wrapText="1"/>
    </xf>
    <xf numFmtId="176" fontId="14" fillId="0" borderId="75" xfId="5" applyNumberFormat="1" applyFont="1" applyBorder="1" applyAlignment="1">
      <alignment horizontal="right" vertical="center" wrapText="1"/>
    </xf>
    <xf numFmtId="176" fontId="14" fillId="0" borderId="82" xfId="5" applyNumberFormat="1" applyFont="1" applyBorder="1" applyAlignment="1">
      <alignment horizontal="right" vertical="center" wrapText="1"/>
    </xf>
    <xf numFmtId="176" fontId="14" fillId="0" borderId="86" xfId="5" applyNumberFormat="1" applyFont="1" applyBorder="1" applyAlignment="1">
      <alignment horizontal="right" vertical="center" wrapText="1"/>
    </xf>
    <xf numFmtId="176" fontId="14" fillId="0" borderId="25" xfId="5" applyNumberFormat="1" applyFont="1" applyBorder="1" applyAlignment="1">
      <alignment horizontal="right" vertical="center" wrapText="1"/>
    </xf>
    <xf numFmtId="176" fontId="14" fillId="0" borderId="86" xfId="1" applyNumberFormat="1" applyFont="1" applyFill="1" applyBorder="1" applyAlignment="1">
      <alignment horizontal="right" vertical="center" wrapText="1"/>
    </xf>
    <xf numFmtId="176" fontId="14" fillId="0" borderId="75" xfId="1" applyNumberFormat="1" applyFont="1" applyFill="1" applyBorder="1" applyAlignment="1">
      <alignment horizontal="right" vertical="center" wrapText="1"/>
    </xf>
    <xf numFmtId="176" fontId="19" fillId="0" borderId="82" xfId="1" applyNumberFormat="1" applyFont="1" applyFill="1" applyBorder="1" applyAlignment="1">
      <alignment horizontal="right" vertical="center" wrapText="1"/>
    </xf>
    <xf numFmtId="176" fontId="19" fillId="0" borderId="86" xfId="1" applyNumberFormat="1" applyFont="1" applyFill="1" applyBorder="1" applyAlignment="1">
      <alignment horizontal="right" vertical="center" wrapText="1"/>
    </xf>
    <xf numFmtId="176" fontId="19" fillId="0" borderId="75" xfId="1" applyNumberFormat="1" applyFont="1" applyFill="1" applyBorder="1" applyAlignment="1">
      <alignment horizontal="right" vertical="center" wrapText="1"/>
    </xf>
    <xf numFmtId="176" fontId="14" fillId="0" borderId="84" xfId="4" applyNumberFormat="1" applyFont="1" applyBorder="1" applyAlignment="1">
      <alignment vertical="top" wrapText="1"/>
    </xf>
    <xf numFmtId="176" fontId="19" fillId="0" borderId="84" xfId="4" applyNumberFormat="1" applyFont="1" applyBorder="1" applyAlignment="1">
      <alignment horizontal="center" vertical="top" wrapText="1"/>
    </xf>
    <xf numFmtId="176" fontId="19" fillId="0" borderId="74" xfId="4" applyNumberFormat="1" applyFont="1" applyBorder="1" applyAlignment="1">
      <alignment horizontal="center" vertical="top" wrapText="1"/>
    </xf>
    <xf numFmtId="176" fontId="14" fillId="0" borderId="84" xfId="4" applyNumberFormat="1" applyFont="1" applyBorder="1" applyAlignment="1">
      <alignment horizontal="left" vertical="top" wrapText="1"/>
    </xf>
    <xf numFmtId="176" fontId="14" fillId="0" borderId="84" xfId="4" applyNumberFormat="1" applyFont="1" applyBorder="1" applyAlignment="1">
      <alignment vertical="top"/>
    </xf>
    <xf numFmtId="176" fontId="14" fillId="3" borderId="5" xfId="4" applyNumberFormat="1" applyFont="1" applyFill="1" applyBorder="1" applyAlignment="1">
      <alignment vertical="top" wrapText="1"/>
    </xf>
    <xf numFmtId="176" fontId="19" fillId="0" borderId="61" xfId="4" applyNumberFormat="1" applyFont="1" applyBorder="1" applyAlignment="1">
      <alignment vertical="top" wrapText="1"/>
    </xf>
    <xf numFmtId="176" fontId="14" fillId="2" borderId="34" xfId="4" applyNumberFormat="1" applyFont="1" applyFill="1" applyBorder="1" applyAlignment="1">
      <alignment vertical="top" wrapText="1"/>
    </xf>
    <xf numFmtId="176" fontId="19" fillId="2" borderId="61" xfId="4" applyNumberFormat="1" applyFont="1" applyFill="1" applyBorder="1" applyAlignment="1">
      <alignment vertical="top" wrapText="1"/>
    </xf>
    <xf numFmtId="176" fontId="14" fillId="0" borderId="34" xfId="4" applyNumberFormat="1" applyFont="1" applyBorder="1" applyAlignment="1">
      <alignment vertical="top" wrapText="1"/>
    </xf>
    <xf numFmtId="176" fontId="14" fillId="3" borderId="81" xfId="4" applyNumberFormat="1" applyFont="1" applyFill="1" applyBorder="1" applyAlignment="1">
      <alignment vertical="top" wrapText="1"/>
    </xf>
    <xf numFmtId="176" fontId="14" fillId="2" borderId="84" xfId="4" applyNumberFormat="1" applyFont="1" applyFill="1" applyBorder="1" applyAlignment="1">
      <alignment vertical="top" wrapText="1"/>
    </xf>
    <xf numFmtId="177" fontId="14" fillId="3" borderId="8" xfId="5" applyNumberFormat="1" applyFont="1" applyFill="1" applyBorder="1" applyAlignment="1">
      <alignment horizontal="right" vertical="center" wrapText="1"/>
    </xf>
    <xf numFmtId="177" fontId="14" fillId="3" borderId="95" xfId="5" applyNumberFormat="1" applyFont="1" applyFill="1" applyBorder="1" applyAlignment="1">
      <alignment horizontal="right" vertical="center" wrapText="1"/>
    </xf>
    <xf numFmtId="176" fontId="14" fillId="2" borderId="1" xfId="4" applyNumberFormat="1" applyFont="1" applyFill="1" applyBorder="1" applyAlignment="1">
      <alignment horizontal="right" vertical="center" wrapText="1"/>
    </xf>
    <xf numFmtId="176" fontId="19" fillId="0" borderId="81" xfId="5" applyNumberFormat="1" applyFont="1" applyBorder="1" applyAlignment="1">
      <alignment horizontal="right" vertical="center" wrapText="1"/>
    </xf>
    <xf numFmtId="0" fontId="25" fillId="2" borderId="84" xfId="4" applyFont="1" applyFill="1" applyBorder="1" applyAlignment="1">
      <alignment vertical="top" wrapText="1"/>
    </xf>
    <xf numFmtId="0" fontId="25" fillId="2" borderId="74" xfId="4" applyFont="1" applyFill="1" applyBorder="1" applyAlignment="1">
      <alignment vertical="top" wrapText="1"/>
    </xf>
    <xf numFmtId="0" fontId="25" fillId="2" borderId="1" xfId="4" applyFont="1" applyFill="1" applyBorder="1" applyAlignment="1">
      <alignment vertical="top"/>
    </xf>
    <xf numFmtId="0" fontId="25" fillId="2" borderId="79" xfId="4" applyFont="1" applyFill="1" applyBorder="1" applyAlignment="1">
      <alignment vertical="top" wrapText="1"/>
    </xf>
    <xf numFmtId="0" fontId="25" fillId="2" borderId="1" xfId="4" applyFont="1" applyFill="1" applyBorder="1" applyAlignment="1">
      <alignment vertical="top" wrapText="1"/>
    </xf>
    <xf numFmtId="0" fontId="24" fillId="2" borderId="81" xfId="4" applyFont="1" applyFill="1" applyBorder="1" applyAlignment="1">
      <alignment vertical="top" wrapText="1"/>
    </xf>
    <xf numFmtId="0" fontId="25" fillId="2" borderId="12" xfId="4" applyFont="1" applyFill="1" applyBorder="1" applyAlignment="1">
      <alignment vertical="top" wrapText="1"/>
    </xf>
    <xf numFmtId="0" fontId="24" fillId="2" borderId="79" xfId="4" applyFont="1" applyFill="1" applyBorder="1" applyAlignment="1">
      <alignment vertical="top" wrapText="1"/>
    </xf>
    <xf numFmtId="177" fontId="5" fillId="4" borderId="125" xfId="1" applyNumberFormat="1" applyFont="1" applyFill="1" applyBorder="1" applyAlignment="1">
      <alignment horizontal="right" vertical="center"/>
    </xf>
    <xf numFmtId="41" fontId="5" fillId="0" borderId="81" xfId="1" applyFont="1" applyBorder="1" applyAlignment="1">
      <alignment horizontal="right" vertical="center"/>
    </xf>
    <xf numFmtId="41" fontId="5" fillId="2" borderId="74" xfId="1" applyFont="1" applyFill="1" applyBorder="1" applyAlignment="1">
      <alignment horizontal="right" vertical="center"/>
    </xf>
    <xf numFmtId="41" fontId="5" fillId="2" borderId="8" xfId="1" applyFont="1" applyFill="1" applyBorder="1" applyAlignment="1">
      <alignment horizontal="right" vertical="center"/>
    </xf>
    <xf numFmtId="0" fontId="39" fillId="3" borderId="81" xfId="14" applyFont="1" applyFill="1" applyBorder="1" applyAlignment="1">
      <alignment vertical="center" wrapText="1"/>
    </xf>
    <xf numFmtId="41" fontId="5" fillId="2" borderId="95" xfId="1" applyFont="1" applyFill="1" applyBorder="1" applyAlignment="1">
      <alignment horizontal="right" vertical="center"/>
    </xf>
    <xf numFmtId="0" fontId="6" fillId="0" borderId="90" xfId="0" applyFont="1" applyBorder="1" applyAlignment="1">
      <alignment horizontal="center" vertical="center" wrapText="1"/>
    </xf>
    <xf numFmtId="0" fontId="32" fillId="4" borderId="7" xfId="4" applyFont="1" applyFill="1" applyBorder="1" applyAlignment="1">
      <alignment horizontal="center" vertical="center" wrapText="1"/>
    </xf>
    <xf numFmtId="0" fontId="25" fillId="2" borderId="38" xfId="4" applyFont="1" applyFill="1" applyBorder="1" applyAlignment="1">
      <alignment vertical="top" wrapText="1"/>
    </xf>
    <xf numFmtId="41" fontId="6" fillId="4" borderId="125" xfId="0" applyNumberFormat="1" applyFont="1" applyFill="1" applyBorder="1">
      <alignment vertical="center"/>
    </xf>
    <xf numFmtId="0" fontId="0" fillId="4" borderId="53" xfId="0" applyFill="1" applyBorder="1">
      <alignment vertical="center"/>
    </xf>
    <xf numFmtId="176" fontId="25" fillId="2" borderId="74" xfId="4" applyNumberFormat="1" applyFont="1" applyFill="1" applyBorder="1" applyAlignment="1">
      <alignment horizontal="right" vertical="center" wrapText="1"/>
    </xf>
    <xf numFmtId="176" fontId="24" fillId="2" borderId="74" xfId="4" applyNumberFormat="1" applyFont="1" applyFill="1" applyBorder="1" applyAlignment="1">
      <alignment horizontal="right" vertical="center" wrapText="1"/>
    </xf>
    <xf numFmtId="176" fontId="25" fillId="2" borderId="84" xfId="4" applyNumberFormat="1" applyFont="1" applyFill="1" applyBorder="1" applyAlignment="1">
      <alignment horizontal="right" vertical="center" wrapText="1"/>
    </xf>
    <xf numFmtId="0" fontId="32" fillId="2" borderId="15" xfId="4" applyFont="1" applyFill="1" applyBorder="1">
      <alignment vertical="center"/>
    </xf>
    <xf numFmtId="0" fontId="32" fillId="2" borderId="16" xfId="4" applyFont="1" applyFill="1" applyBorder="1" applyAlignment="1"/>
    <xf numFmtId="176" fontId="8" fillId="2" borderId="32" xfId="0" applyNumberFormat="1" applyFont="1" applyFill="1" applyBorder="1" applyAlignment="1">
      <alignment horizontal="right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7" fillId="2" borderId="94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41" fontId="8" fillId="2" borderId="95" xfId="0" applyNumberFormat="1" applyFont="1" applyFill="1" applyBorder="1" applyAlignment="1">
      <alignment horizontal="right" vertical="center"/>
    </xf>
    <xf numFmtId="41" fontId="8" fillId="2" borderId="42" xfId="0" applyNumberFormat="1" applyFont="1" applyFill="1" applyBorder="1" applyAlignment="1">
      <alignment horizontal="right" vertical="center"/>
    </xf>
    <xf numFmtId="176" fontId="8" fillId="2" borderId="42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right" vertical="center"/>
    </xf>
    <xf numFmtId="41" fontId="8" fillId="2" borderId="126" xfId="0" applyNumberFormat="1" applyFont="1" applyFill="1" applyBorder="1" applyAlignment="1">
      <alignment horizontal="right" vertical="center"/>
    </xf>
    <xf numFmtId="176" fontId="8" fillId="2" borderId="77" xfId="0" applyNumberFormat="1" applyFont="1" applyFill="1" applyBorder="1" applyAlignment="1">
      <alignment horizontal="right" vertical="center"/>
    </xf>
    <xf numFmtId="41" fontId="8" fillId="2" borderId="28" xfId="0" applyNumberFormat="1" applyFont="1" applyFill="1" applyBorder="1" applyAlignment="1">
      <alignment horizontal="right" vertical="center"/>
    </xf>
    <xf numFmtId="0" fontId="7" fillId="2" borderId="74" xfId="0" applyFont="1" applyFill="1" applyBorder="1" applyAlignment="1">
      <alignment horizontal="left" vertical="top" wrapText="1"/>
    </xf>
    <xf numFmtId="177" fontId="8" fillId="2" borderId="74" xfId="0" applyNumberFormat="1" applyFont="1" applyFill="1" applyBorder="1" applyAlignment="1">
      <alignment horizontal="right" vertical="center"/>
    </xf>
    <xf numFmtId="0" fontId="8" fillId="2" borderId="4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8" fillId="2" borderId="58" xfId="0" applyFont="1" applyFill="1" applyBorder="1" applyAlignment="1">
      <alignment vertical="top" wrapText="1"/>
    </xf>
    <xf numFmtId="0" fontId="8" fillId="7" borderId="21" xfId="0" applyFont="1" applyFill="1" applyBorder="1" applyAlignment="1">
      <alignment vertical="top" wrapText="1"/>
    </xf>
    <xf numFmtId="176" fontId="8" fillId="2" borderId="84" xfId="0" applyNumberFormat="1" applyFont="1" applyFill="1" applyBorder="1" applyAlignment="1">
      <alignment horizontal="right" vertical="center"/>
    </xf>
    <xf numFmtId="177" fontId="8" fillId="2" borderId="84" xfId="0" applyNumberFormat="1" applyFont="1" applyFill="1" applyBorder="1" applyAlignment="1">
      <alignment horizontal="right" vertical="center"/>
    </xf>
    <xf numFmtId="177" fontId="8" fillId="2" borderId="48" xfId="0" applyNumberFormat="1" applyFont="1" applyFill="1" applyBorder="1" applyAlignment="1">
      <alignment horizontal="right" vertical="center"/>
    </xf>
    <xf numFmtId="176" fontId="7" fillId="2" borderId="84" xfId="0" applyNumberFormat="1" applyFont="1" applyFill="1" applyBorder="1" applyAlignment="1">
      <alignment horizontal="right" vertical="center"/>
    </xf>
    <xf numFmtId="0" fontId="8" fillId="2" borderId="84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vertical="center" wrapText="1"/>
    </xf>
    <xf numFmtId="0" fontId="7" fillId="2" borderId="74" xfId="0" applyFont="1" applyFill="1" applyBorder="1" applyAlignment="1">
      <alignment horizontal="left" vertical="top"/>
    </xf>
    <xf numFmtId="0" fontId="8" fillId="2" borderId="84" xfId="0" applyFont="1" applyFill="1" applyBorder="1" applyAlignment="1">
      <alignment horizontal="left" vertical="top"/>
    </xf>
    <xf numFmtId="0" fontId="8" fillId="2" borderId="74" xfId="0" applyFont="1" applyFill="1" applyBorder="1" applyAlignment="1">
      <alignment horizontal="left" vertical="top"/>
    </xf>
    <xf numFmtId="41" fontId="34" fillId="2" borderId="74" xfId="1" applyFont="1" applyFill="1" applyBorder="1" applyAlignment="1">
      <alignment horizontal="center" vertical="center" wrapText="1"/>
    </xf>
    <xf numFmtId="41" fontId="34" fillId="2" borderId="81" xfId="1" applyFont="1" applyFill="1" applyBorder="1" applyAlignment="1">
      <alignment horizontal="center" vertical="center" wrapText="1"/>
    </xf>
    <xf numFmtId="177" fontId="8" fillId="2" borderId="59" xfId="0" applyNumberFormat="1" applyFont="1" applyFill="1" applyBorder="1" applyAlignment="1">
      <alignment horizontal="right" vertical="center"/>
    </xf>
    <xf numFmtId="177" fontId="30" fillId="2" borderId="74" xfId="1" applyNumberFormat="1" applyFont="1" applyFill="1" applyBorder="1" applyAlignment="1">
      <alignment horizontal="center" vertical="center" wrapText="1"/>
    </xf>
    <xf numFmtId="177" fontId="30" fillId="2" borderId="81" xfId="1" applyNumberFormat="1" applyFont="1" applyFill="1" applyBorder="1" applyAlignment="1">
      <alignment horizontal="center" vertical="center" wrapText="1"/>
    </xf>
    <xf numFmtId="41" fontId="34" fillId="2" borderId="84" xfId="1" applyFont="1" applyFill="1" applyBorder="1" applyAlignment="1">
      <alignment horizontal="center" vertical="center" wrapText="1"/>
    </xf>
    <xf numFmtId="177" fontId="30" fillId="2" borderId="84" xfId="1" applyNumberFormat="1" applyFont="1" applyFill="1" applyBorder="1" applyAlignment="1">
      <alignment horizontal="center" vertical="center" wrapText="1"/>
    </xf>
    <xf numFmtId="177" fontId="8" fillId="2" borderId="62" xfId="0" applyNumberFormat="1" applyFont="1" applyFill="1" applyBorder="1" applyAlignment="1">
      <alignment horizontal="right" vertical="center"/>
    </xf>
    <xf numFmtId="176" fontId="7" fillId="2" borderId="52" xfId="0" applyNumberFormat="1" applyFont="1" applyFill="1" applyBorder="1" applyAlignment="1">
      <alignment horizontal="right" vertical="center"/>
    </xf>
    <xf numFmtId="176" fontId="8" fillId="2" borderId="86" xfId="0" applyNumberFormat="1" applyFont="1" applyFill="1" applyBorder="1" applyAlignment="1">
      <alignment horizontal="right" vertical="center"/>
    </xf>
    <xf numFmtId="41" fontId="8" fillId="2" borderId="9" xfId="0" applyNumberFormat="1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top" wrapText="1"/>
    </xf>
    <xf numFmtId="177" fontId="8" fillId="2" borderId="9" xfId="0" applyNumberFormat="1" applyFont="1" applyFill="1" applyBorder="1" applyAlignment="1">
      <alignment horizontal="right" vertical="center"/>
    </xf>
    <xf numFmtId="41" fontId="30" fillId="2" borderId="84" xfId="1" applyFont="1" applyFill="1" applyBorder="1" applyAlignment="1">
      <alignment horizontal="center" vertical="center" wrapText="1"/>
    </xf>
    <xf numFmtId="41" fontId="30" fillId="2" borderId="81" xfId="1" applyFont="1" applyFill="1" applyBorder="1" applyAlignment="1">
      <alignment horizontal="center" vertical="center" wrapText="1"/>
    </xf>
    <xf numFmtId="176" fontId="25" fillId="2" borderId="8" xfId="4" applyNumberFormat="1" applyFont="1" applyFill="1" applyBorder="1" applyAlignment="1">
      <alignment horizontal="right" vertical="center" wrapText="1"/>
    </xf>
    <xf numFmtId="176" fontId="24" fillId="2" borderId="95" xfId="4" applyNumberFormat="1" applyFont="1" applyFill="1" applyBorder="1" applyAlignment="1">
      <alignment horizontal="right" vertical="center" wrapText="1"/>
    </xf>
    <xf numFmtId="176" fontId="17" fillId="11" borderId="32" xfId="0" applyNumberFormat="1" applyFont="1" applyFill="1" applyBorder="1">
      <alignment vertical="center"/>
    </xf>
    <xf numFmtId="176" fontId="17" fillId="11" borderId="43" xfId="0" applyNumberFormat="1" applyFont="1" applyFill="1" applyBorder="1">
      <alignment vertical="center"/>
    </xf>
    <xf numFmtId="176" fontId="17" fillId="11" borderId="74" xfId="0" applyNumberFormat="1" applyFont="1" applyFill="1" applyBorder="1">
      <alignment vertical="center"/>
    </xf>
    <xf numFmtId="176" fontId="24" fillId="2" borderId="8" xfId="4" applyNumberFormat="1" applyFont="1" applyFill="1" applyBorder="1" applyAlignment="1">
      <alignment horizontal="right" vertical="center" wrapText="1"/>
    </xf>
    <xf numFmtId="176" fontId="25" fillId="2" borderId="94" xfId="4" applyNumberFormat="1" applyFont="1" applyFill="1" applyBorder="1" applyAlignment="1">
      <alignment horizontal="right" vertical="center" wrapText="1"/>
    </xf>
    <xf numFmtId="178" fontId="17" fillId="11" borderId="43" xfId="0" applyNumberFormat="1" applyFont="1" applyFill="1" applyBorder="1">
      <alignment vertical="center"/>
    </xf>
    <xf numFmtId="176" fontId="24" fillId="2" borderId="128" xfId="4" applyNumberFormat="1" applyFont="1" applyFill="1" applyBorder="1" applyAlignment="1">
      <alignment horizontal="right" vertical="center" wrapText="1"/>
    </xf>
    <xf numFmtId="178" fontId="17" fillId="11" borderId="74" xfId="0" applyNumberFormat="1" applyFont="1" applyFill="1" applyBorder="1">
      <alignment vertical="center"/>
    </xf>
    <xf numFmtId="176" fontId="17" fillId="11" borderId="84" xfId="0" applyNumberFormat="1" applyFont="1" applyFill="1" applyBorder="1">
      <alignment vertical="center"/>
    </xf>
    <xf numFmtId="176" fontId="25" fillId="2" borderId="84" xfId="5" applyNumberFormat="1" applyFont="1" applyFill="1" applyBorder="1" applyAlignment="1">
      <alignment horizontal="right" vertical="center" wrapText="1"/>
    </xf>
    <xf numFmtId="177" fontId="25" fillId="2" borderId="69" xfId="5" applyNumberFormat="1" applyFont="1" applyFill="1" applyBorder="1" applyAlignment="1">
      <alignment horizontal="right" vertical="center" wrapText="1"/>
    </xf>
    <xf numFmtId="176" fontId="25" fillId="2" borderId="74" xfId="5" applyNumberFormat="1" applyFont="1" applyFill="1" applyBorder="1" applyAlignment="1">
      <alignment horizontal="right" vertical="center" wrapText="1"/>
    </xf>
    <xf numFmtId="176" fontId="25" fillId="2" borderId="81" xfId="5" applyNumberFormat="1" applyFont="1" applyFill="1" applyBorder="1" applyAlignment="1">
      <alignment horizontal="right" vertical="center" wrapText="1"/>
    </xf>
    <xf numFmtId="177" fontId="25" fillId="2" borderId="95" xfId="5" applyNumberFormat="1" applyFont="1" applyFill="1" applyBorder="1" applyAlignment="1">
      <alignment horizontal="right" vertical="center" wrapText="1"/>
    </xf>
    <xf numFmtId="176" fontId="24" fillId="2" borderId="82" xfId="5" applyNumberFormat="1" applyFont="1" applyFill="1" applyBorder="1" applyAlignment="1">
      <alignment horizontal="right" vertical="center" wrapText="1"/>
    </xf>
    <xf numFmtId="0" fontId="13" fillId="11" borderId="108" xfId="0" applyFont="1" applyFill="1" applyBorder="1" applyAlignment="1">
      <alignment vertical="center" wrapText="1"/>
    </xf>
    <xf numFmtId="176" fontId="17" fillId="11" borderId="92" xfId="0" applyNumberFormat="1" applyFont="1" applyFill="1" applyBorder="1">
      <alignment vertical="center"/>
    </xf>
    <xf numFmtId="176" fontId="17" fillId="11" borderId="1" xfId="0" applyNumberFormat="1" applyFont="1" applyFill="1" applyBorder="1">
      <alignment vertical="center"/>
    </xf>
    <xf numFmtId="177" fontId="25" fillId="2" borderId="94" xfId="5" applyNumberFormat="1" applyFont="1" applyFill="1" applyBorder="1" applyAlignment="1">
      <alignment horizontal="right" vertical="center" wrapText="1"/>
    </xf>
    <xf numFmtId="0" fontId="17" fillId="11" borderId="129" xfId="0" applyFont="1" applyFill="1" applyBorder="1" applyAlignment="1">
      <alignment vertical="center" wrapText="1"/>
    </xf>
    <xf numFmtId="0" fontId="25" fillId="2" borderId="76" xfId="4" applyFont="1" applyFill="1" applyBorder="1" applyAlignment="1">
      <alignment vertical="top" wrapText="1"/>
    </xf>
    <xf numFmtId="41" fontId="25" fillId="2" borderId="86" xfId="5" applyFont="1" applyFill="1" applyBorder="1" applyAlignment="1">
      <alignment horizontal="right" vertical="center" wrapText="1"/>
    </xf>
    <xf numFmtId="0" fontId="24" fillId="2" borderId="74" xfId="4" applyFont="1" applyFill="1" applyBorder="1" applyAlignment="1">
      <alignment vertical="top" wrapText="1"/>
    </xf>
    <xf numFmtId="41" fontId="24" fillId="2" borderId="75" xfId="5" applyFont="1" applyFill="1" applyBorder="1" applyAlignment="1">
      <alignment horizontal="right" vertical="center" wrapText="1"/>
    </xf>
    <xf numFmtId="41" fontId="25" fillId="2" borderId="81" xfId="1" applyFont="1" applyFill="1" applyBorder="1" applyAlignment="1">
      <alignment horizontal="right" vertical="center" wrapText="1"/>
    </xf>
    <xf numFmtId="176" fontId="8" fillId="11" borderId="92" xfId="0" applyNumberFormat="1" applyFont="1" applyFill="1" applyBorder="1">
      <alignment vertical="center"/>
    </xf>
    <xf numFmtId="176" fontId="8" fillId="11" borderId="1" xfId="0" applyNumberFormat="1" applyFont="1" applyFill="1" applyBorder="1">
      <alignment vertical="center"/>
    </xf>
    <xf numFmtId="179" fontId="17" fillId="11" borderId="130" xfId="0" applyNumberFormat="1" applyFont="1" applyFill="1" applyBorder="1" applyAlignment="1">
      <alignment vertical="center" wrapText="1"/>
    </xf>
    <xf numFmtId="41" fontId="8" fillId="2" borderId="48" xfId="4" applyNumberFormat="1" applyFont="1" applyFill="1" applyBorder="1" applyAlignment="1">
      <alignment horizontal="right" vertical="center" wrapText="1"/>
    </xf>
    <xf numFmtId="41" fontId="8" fillId="2" borderId="48" xfId="5" applyFont="1" applyFill="1" applyBorder="1" applyAlignment="1">
      <alignment horizontal="right" vertical="center" wrapText="1"/>
    </xf>
    <xf numFmtId="176" fontId="8" fillId="2" borderId="48" xfId="5" applyNumberFormat="1" applyFont="1" applyFill="1" applyBorder="1" applyAlignment="1">
      <alignment horizontal="right" vertical="center" wrapText="1"/>
    </xf>
    <xf numFmtId="177" fontId="8" fillId="2" borderId="59" xfId="5" applyNumberFormat="1" applyFont="1" applyFill="1" applyBorder="1" applyAlignment="1">
      <alignment horizontal="right" vertical="center" wrapText="1"/>
    </xf>
    <xf numFmtId="41" fontId="8" fillId="2" borderId="49" xfId="5" applyFont="1" applyFill="1" applyBorder="1" applyAlignment="1">
      <alignment vertical="top" wrapText="1"/>
    </xf>
    <xf numFmtId="41" fontId="8" fillId="2" borderId="113" xfId="4" applyNumberFormat="1" applyFont="1" applyFill="1" applyBorder="1" applyAlignment="1">
      <alignment horizontal="right" vertical="center" wrapText="1"/>
    </xf>
    <xf numFmtId="41" fontId="8" fillId="2" borderId="113" xfId="5" applyFont="1" applyFill="1" applyBorder="1" applyAlignment="1">
      <alignment horizontal="right" vertical="center" wrapText="1"/>
    </xf>
    <xf numFmtId="176" fontId="8" fillId="2" borderId="113" xfId="5" applyNumberFormat="1" applyFont="1" applyFill="1" applyBorder="1" applyAlignment="1">
      <alignment horizontal="right" vertical="center" wrapText="1"/>
    </xf>
    <xf numFmtId="177" fontId="8" fillId="2" borderId="114" xfId="5" applyNumberFormat="1" applyFont="1" applyFill="1" applyBorder="1" applyAlignment="1">
      <alignment horizontal="right" vertical="center" wrapText="1"/>
    </xf>
    <xf numFmtId="41" fontId="8" fillId="2" borderId="115" xfId="5" applyFont="1" applyFill="1" applyBorder="1" applyAlignment="1">
      <alignment vertical="top" wrapText="1"/>
    </xf>
    <xf numFmtId="41" fontId="25" fillId="2" borderId="48" xfId="4" applyNumberFormat="1" applyFont="1" applyFill="1" applyBorder="1" applyAlignment="1">
      <alignment horizontal="right" vertical="center" wrapText="1"/>
    </xf>
    <xf numFmtId="41" fontId="25" fillId="2" borderId="48" xfId="5" applyFont="1" applyFill="1" applyBorder="1" applyAlignment="1">
      <alignment horizontal="right" vertical="center" wrapText="1"/>
    </xf>
    <xf numFmtId="41" fontId="25" fillId="2" borderId="49" xfId="5" applyFont="1" applyFill="1" applyBorder="1" applyAlignment="1">
      <alignment vertical="center" wrapText="1"/>
    </xf>
    <xf numFmtId="41" fontId="40" fillId="2" borderId="30" xfId="5" applyFont="1" applyFill="1" applyBorder="1" applyAlignment="1">
      <alignment horizontal="right" vertical="center" wrapText="1"/>
    </xf>
    <xf numFmtId="176" fontId="8" fillId="2" borderId="74" xfId="5" applyNumberFormat="1" applyFont="1" applyFill="1" applyBorder="1" applyAlignment="1">
      <alignment horizontal="right" vertical="center" wrapText="1"/>
    </xf>
    <xf numFmtId="41" fontId="25" fillId="2" borderId="104" xfId="5" applyFont="1" applyFill="1" applyBorder="1" applyAlignment="1">
      <alignment vertical="center" wrapText="1"/>
    </xf>
    <xf numFmtId="41" fontId="25" fillId="2" borderId="132" xfId="5" applyFont="1" applyFill="1" applyBorder="1" applyAlignment="1">
      <alignment vertical="center" wrapText="1"/>
    </xf>
    <xf numFmtId="41" fontId="25" fillId="2" borderId="18" xfId="5" applyFont="1" applyFill="1" applyBorder="1" applyAlignment="1">
      <alignment vertical="center" wrapText="1"/>
    </xf>
    <xf numFmtId="41" fontId="24" fillId="2" borderId="133" xfId="5" applyFont="1" applyFill="1" applyBorder="1" applyAlignment="1">
      <alignment vertical="center" wrapText="1"/>
    </xf>
    <xf numFmtId="176" fontId="8" fillId="2" borderId="84" xfId="5" applyNumberFormat="1" applyFont="1" applyFill="1" applyBorder="1" applyAlignment="1">
      <alignment horizontal="right" vertical="center" wrapText="1"/>
    </xf>
    <xf numFmtId="0" fontId="25" fillId="2" borderId="74" xfId="4" applyFont="1" applyFill="1" applyBorder="1" applyAlignment="1">
      <alignment vertical="top"/>
    </xf>
    <xf numFmtId="177" fontId="8" fillId="2" borderId="74" xfId="5" applyNumberFormat="1" applyFont="1" applyFill="1" applyBorder="1" applyAlignment="1">
      <alignment horizontal="right" vertical="center" wrapText="1"/>
    </xf>
    <xf numFmtId="177" fontId="8" fillId="2" borderId="84" xfId="5" applyNumberFormat="1" applyFont="1" applyFill="1" applyBorder="1" applyAlignment="1">
      <alignment horizontal="right" vertical="center" wrapText="1"/>
    </xf>
    <xf numFmtId="41" fontId="25" fillId="2" borderId="1" xfId="4" applyNumberFormat="1" applyFont="1" applyFill="1" applyBorder="1" applyAlignment="1">
      <alignment horizontal="right" vertical="center" wrapText="1"/>
    </xf>
    <xf numFmtId="176" fontId="8" fillId="2" borderId="1" xfId="5" applyNumberFormat="1" applyFont="1" applyFill="1" applyBorder="1" applyAlignment="1">
      <alignment horizontal="right" vertical="center" wrapText="1"/>
    </xf>
    <xf numFmtId="41" fontId="24" fillId="2" borderId="49" xfId="5" applyFont="1" applyFill="1" applyBorder="1" applyAlignment="1">
      <alignment vertical="center" wrapText="1"/>
    </xf>
    <xf numFmtId="177" fontId="8" fillId="2" borderId="1" xfId="5" applyNumberFormat="1" applyFont="1" applyFill="1" applyBorder="1" applyAlignment="1">
      <alignment horizontal="right" vertical="center" wrapText="1"/>
    </xf>
    <xf numFmtId="176" fontId="8" fillId="2" borderId="81" xfId="5" applyNumberFormat="1" applyFont="1" applyFill="1" applyBorder="1" applyAlignment="1">
      <alignment horizontal="right" vertical="center" wrapText="1"/>
    </xf>
    <xf numFmtId="177" fontId="8" fillId="2" borderId="81" xfId="5" applyNumberFormat="1" applyFont="1" applyFill="1" applyBorder="1" applyAlignment="1">
      <alignment horizontal="right" vertical="center" wrapText="1"/>
    </xf>
    <xf numFmtId="177" fontId="8" fillId="2" borderId="116" xfId="5" applyNumberFormat="1" applyFont="1" applyFill="1" applyBorder="1" applyAlignment="1">
      <alignment horizontal="right" vertical="center" wrapText="1"/>
    </xf>
    <xf numFmtId="176" fontId="8" fillId="2" borderId="40" xfId="5" applyNumberFormat="1" applyFont="1" applyFill="1" applyBorder="1" applyAlignment="1">
      <alignment horizontal="right" vertical="center" wrapText="1"/>
    </xf>
    <xf numFmtId="177" fontId="8" fillId="2" borderId="110" xfId="5" applyNumberFormat="1" applyFont="1" applyFill="1" applyBorder="1" applyAlignment="1">
      <alignment horizontal="right" vertical="center" wrapText="1"/>
    </xf>
    <xf numFmtId="177" fontId="8" fillId="2" borderId="113" xfId="5" applyNumberFormat="1" applyFont="1" applyFill="1" applyBorder="1" applyAlignment="1">
      <alignment horizontal="right" vertical="center" wrapText="1"/>
    </xf>
    <xf numFmtId="41" fontId="8" fillId="2" borderId="62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177" fontId="34" fillId="2" borderId="86" xfId="1" applyNumberFormat="1" applyFont="1" applyFill="1" applyBorder="1" applyAlignment="1">
      <alignment horizontal="center" vertical="center" wrapText="1"/>
    </xf>
    <xf numFmtId="177" fontId="34" fillId="2" borderId="75" xfId="1" applyNumberFormat="1" applyFont="1" applyFill="1" applyBorder="1" applyAlignment="1">
      <alignment horizontal="center" vertical="center" wrapText="1"/>
    </xf>
    <xf numFmtId="177" fontId="34" fillId="2" borderId="82" xfId="1" applyNumberFormat="1" applyFont="1" applyFill="1" applyBorder="1" applyAlignment="1">
      <alignment horizontal="center" vertical="center" wrapText="1"/>
    </xf>
    <xf numFmtId="177" fontId="34" fillId="2" borderId="67" xfId="1" applyNumberFormat="1" applyFont="1" applyFill="1" applyBorder="1" applyAlignment="1">
      <alignment horizontal="center" vertical="center" wrapText="1"/>
    </xf>
    <xf numFmtId="177" fontId="34" fillId="2" borderId="24" xfId="1" applyNumberFormat="1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left" wrapText="1"/>
    </xf>
    <xf numFmtId="176" fontId="7" fillId="2" borderId="82" xfId="0" applyNumberFormat="1" applyFont="1" applyFill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53" xfId="0" applyFont="1" applyBorder="1">
      <alignment vertical="center"/>
    </xf>
    <xf numFmtId="41" fontId="8" fillId="2" borderId="116" xfId="0" applyNumberFormat="1" applyFont="1" applyFill="1" applyBorder="1" applyAlignment="1">
      <alignment horizontal="right" vertical="center"/>
    </xf>
    <xf numFmtId="41" fontId="8" fillId="2" borderId="127" xfId="0" applyNumberFormat="1" applyFont="1" applyFill="1" applyBorder="1" applyAlignment="1">
      <alignment horizontal="right" vertical="center"/>
    </xf>
    <xf numFmtId="41" fontId="8" fillId="2" borderId="59" xfId="0" applyNumberFormat="1" applyFont="1" applyFill="1" applyBorder="1" applyAlignment="1">
      <alignment horizontal="right" vertical="center"/>
    </xf>
    <xf numFmtId="41" fontId="7" fillId="4" borderId="96" xfId="0" applyNumberFormat="1" applyFont="1" applyFill="1" applyBorder="1" applyAlignment="1">
      <alignment horizontal="right" vertical="center"/>
    </xf>
    <xf numFmtId="176" fontId="24" fillId="9" borderId="61" xfId="4" applyNumberFormat="1" applyFont="1" applyFill="1" applyBorder="1" applyAlignment="1">
      <alignment vertical="center" wrapText="1"/>
    </xf>
    <xf numFmtId="176" fontId="24" fillId="9" borderId="9" xfId="5" applyNumberFormat="1" applyFont="1" applyFill="1" applyBorder="1" applyAlignment="1">
      <alignment horizontal="right" vertical="center" wrapText="1"/>
    </xf>
    <xf numFmtId="176" fontId="24" fillId="9" borderId="25" xfId="5" applyNumberFormat="1" applyFont="1" applyFill="1" applyBorder="1" applyAlignment="1">
      <alignment horizontal="right" vertical="center" wrapText="1"/>
    </xf>
    <xf numFmtId="177" fontId="25" fillId="2" borderId="74" xfId="5" applyNumberFormat="1" applyFont="1" applyFill="1" applyBorder="1" applyAlignment="1">
      <alignment horizontal="right" vertical="center" wrapText="1"/>
    </xf>
    <xf numFmtId="41" fontId="24" fillId="2" borderId="74" xfId="5" applyFont="1" applyFill="1" applyBorder="1" applyAlignment="1">
      <alignment horizontal="right" vertical="center" wrapText="1"/>
    </xf>
    <xf numFmtId="177" fontId="25" fillId="2" borderId="84" xfId="5" applyNumberFormat="1" applyFont="1" applyFill="1" applyBorder="1" applyAlignment="1">
      <alignment horizontal="right" vertical="center" wrapText="1"/>
    </xf>
    <xf numFmtId="177" fontId="25" fillId="2" borderId="81" xfId="5" applyNumberFormat="1" applyFont="1" applyFill="1" applyBorder="1" applyAlignment="1">
      <alignment horizontal="right" vertical="center" wrapText="1"/>
    </xf>
    <xf numFmtId="177" fontId="25" fillId="2" borderId="1" xfId="5" applyNumberFormat="1" applyFont="1" applyFill="1" applyBorder="1" applyAlignment="1">
      <alignment horizontal="right" vertical="center" wrapText="1"/>
    </xf>
    <xf numFmtId="41" fontId="25" fillId="2" borderId="76" xfId="5" applyFont="1" applyFill="1" applyBorder="1" applyAlignment="1">
      <alignment horizontal="right" vertical="center" wrapText="1"/>
    </xf>
    <xf numFmtId="0" fontId="8" fillId="2" borderId="1" xfId="4" applyFont="1" applyFill="1" applyBorder="1" applyAlignment="1">
      <alignment horizontal="left" wrapText="1"/>
    </xf>
    <xf numFmtId="0" fontId="8" fillId="2" borderId="1" xfId="4" applyFont="1" applyFill="1" applyBorder="1" applyAlignment="1">
      <alignment wrapText="1"/>
    </xf>
    <xf numFmtId="41" fontId="8" fillId="2" borderId="1" xfId="4" applyNumberFormat="1" applyFont="1" applyFill="1" applyBorder="1" applyAlignment="1">
      <alignment horizontal="right" vertical="center" wrapText="1"/>
    </xf>
    <xf numFmtId="41" fontId="8" fillId="2" borderId="1" xfId="5" applyFont="1" applyFill="1" applyBorder="1" applyAlignment="1">
      <alignment horizontal="right" vertical="center" wrapText="1"/>
    </xf>
    <xf numFmtId="0" fontId="25" fillId="2" borderId="1" xfId="4" applyFont="1" applyFill="1" applyBorder="1" applyAlignment="1">
      <alignment horizontal="left" wrapText="1"/>
    </xf>
    <xf numFmtId="41" fontId="25" fillId="2" borderId="43" xfId="5" applyFont="1" applyFill="1" applyBorder="1" applyAlignment="1">
      <alignment horizontal="right" vertical="center" wrapText="1"/>
    </xf>
    <xf numFmtId="41" fontId="8" fillId="2" borderId="2" xfId="5" applyFont="1" applyFill="1" applyBorder="1" applyAlignment="1">
      <alignment vertical="top" wrapText="1"/>
    </xf>
    <xf numFmtId="41" fontId="25" fillId="2" borderId="2" xfId="5" applyFont="1" applyFill="1" applyBorder="1" applyAlignment="1">
      <alignment vertical="center" wrapText="1"/>
    </xf>
    <xf numFmtId="41" fontId="25" fillId="2" borderId="53" xfId="5" applyFont="1" applyFill="1" applyBorder="1" applyAlignment="1">
      <alignment vertical="center" wrapText="1"/>
    </xf>
    <xf numFmtId="176" fontId="8" fillId="2" borderId="8" xfId="5" applyNumberFormat="1" applyFont="1" applyFill="1" applyBorder="1" applyAlignment="1">
      <alignment horizontal="right" vertical="center" wrapText="1"/>
    </xf>
    <xf numFmtId="41" fontId="25" fillId="2" borderId="27" xfId="5" applyFont="1" applyFill="1" applyBorder="1" applyAlignment="1">
      <alignment vertical="center" wrapText="1"/>
    </xf>
    <xf numFmtId="41" fontId="25" fillId="2" borderId="134" xfId="5" applyFont="1" applyFill="1" applyBorder="1" applyAlignment="1">
      <alignment vertical="center" wrapText="1"/>
    </xf>
    <xf numFmtId="41" fontId="25" fillId="2" borderId="44" xfId="5" applyFont="1" applyFill="1" applyBorder="1" applyAlignment="1">
      <alignment horizontal="right" vertical="center" wrapText="1"/>
    </xf>
    <xf numFmtId="176" fontId="8" fillId="2" borderId="28" xfId="5" applyNumberFormat="1" applyFont="1" applyFill="1" applyBorder="1" applyAlignment="1">
      <alignment horizontal="right" vertical="center" wrapText="1"/>
    </xf>
    <xf numFmtId="177" fontId="8" fillId="2" borderId="76" xfId="5" applyNumberFormat="1" applyFont="1" applyFill="1" applyBorder="1" applyAlignment="1">
      <alignment horizontal="right" vertical="center" wrapText="1"/>
    </xf>
    <xf numFmtId="41" fontId="25" fillId="2" borderId="92" xfId="5" applyFont="1" applyFill="1" applyBorder="1" applyAlignment="1">
      <alignment horizontal="right" vertical="center" wrapText="1"/>
    </xf>
    <xf numFmtId="177" fontId="5" fillId="2" borderId="8" xfId="1" applyNumberFormat="1" applyFont="1" applyFill="1" applyBorder="1" applyAlignment="1">
      <alignment horizontal="right" vertical="center"/>
    </xf>
    <xf numFmtId="177" fontId="5" fillId="2" borderId="95" xfId="1" applyNumberFormat="1" applyFont="1" applyFill="1" applyBorder="1" applyAlignment="1">
      <alignment horizontal="right" vertical="center"/>
    </xf>
    <xf numFmtId="0" fontId="39" fillId="3" borderId="84" xfId="14" applyFont="1" applyFill="1" applyBorder="1" applyAlignment="1">
      <alignment vertical="center" wrapText="1"/>
    </xf>
    <xf numFmtId="177" fontId="5" fillId="2" borderId="69" xfId="1" applyNumberFormat="1" applyFont="1" applyFill="1" applyBorder="1" applyAlignment="1">
      <alignment horizontal="right" vertical="center"/>
    </xf>
    <xf numFmtId="0" fontId="0" fillId="0" borderId="86" xfId="0" applyBorder="1">
      <alignment vertical="center"/>
    </xf>
    <xf numFmtId="0" fontId="17" fillId="11" borderId="75" xfId="0" applyFont="1" applyFill="1" applyBorder="1" applyAlignment="1">
      <alignment horizontal="left" vertical="center" wrapText="1"/>
    </xf>
    <xf numFmtId="0" fontId="17" fillId="11" borderId="75" xfId="0" applyFont="1" applyFill="1" applyBorder="1" applyAlignment="1">
      <alignment vertical="center" wrapText="1"/>
    </xf>
    <xf numFmtId="0" fontId="13" fillId="11" borderId="75" xfId="0" applyFont="1" applyFill="1" applyBorder="1" applyAlignment="1">
      <alignment vertical="center" wrapText="1"/>
    </xf>
    <xf numFmtId="176" fontId="24" fillId="2" borderId="75" xfId="5" applyNumberFormat="1" applyFont="1" applyFill="1" applyBorder="1" applyAlignment="1">
      <alignment horizontal="right" vertical="center" wrapText="1"/>
    </xf>
    <xf numFmtId="0" fontId="17" fillId="11" borderId="2" xfId="0" applyFont="1" applyFill="1" applyBorder="1" applyAlignment="1">
      <alignment vertical="center" wrapText="1"/>
    </xf>
    <xf numFmtId="179" fontId="17" fillId="11" borderId="2" xfId="0" applyNumberFormat="1" applyFont="1" applyFill="1" applyBorder="1" applyAlignment="1">
      <alignment vertical="center" wrapText="1"/>
    </xf>
    <xf numFmtId="177" fontId="25" fillId="9" borderId="87" xfId="5" applyNumberFormat="1" applyFont="1" applyFill="1" applyBorder="1" applyAlignment="1">
      <alignment horizontal="right" vertical="center" wrapText="1"/>
    </xf>
    <xf numFmtId="0" fontId="17" fillId="11" borderId="86" xfId="0" applyFont="1" applyFill="1" applyBorder="1" applyAlignment="1">
      <alignment horizontal="left" vertical="center" wrapText="1"/>
    </xf>
    <xf numFmtId="0" fontId="24" fillId="4" borderId="80" xfId="4" applyFont="1" applyFill="1" applyBorder="1" applyAlignment="1">
      <alignment horizontal="center" vertical="center" wrapText="1"/>
    </xf>
    <xf numFmtId="0" fontId="24" fillId="4" borderId="81" xfId="4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4" fillId="2" borderId="0" xfId="0" applyFont="1" applyFill="1" applyAlignment="1">
      <alignment vertical="center" textRotation="255" shrinkToFit="1"/>
    </xf>
    <xf numFmtId="0" fontId="8" fillId="2" borderId="84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horizontal="left" vertical="top"/>
    </xf>
    <xf numFmtId="0" fontId="25" fillId="2" borderId="74" xfId="4" applyFont="1" applyFill="1" applyBorder="1" applyAlignment="1">
      <alignment horizontal="left" vertical="top" wrapText="1"/>
    </xf>
    <xf numFmtId="0" fontId="25" fillId="2" borderId="84" xfId="4" applyFont="1" applyFill="1" applyBorder="1" applyAlignment="1">
      <alignment horizontal="left" vertical="top" wrapText="1"/>
    </xf>
    <xf numFmtId="0" fontId="7" fillId="2" borderId="91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/>
    </xf>
    <xf numFmtId="0" fontId="8" fillId="2" borderId="45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2" borderId="58" xfId="0" applyFont="1" applyFill="1" applyBorder="1" applyAlignment="1">
      <alignment horizontal="left" vertical="top" wrapText="1"/>
    </xf>
    <xf numFmtId="0" fontId="7" fillId="7" borderId="17" xfId="0" applyFont="1" applyFill="1" applyBorder="1" applyAlignment="1">
      <alignment horizontal="left" vertical="top" wrapText="1"/>
    </xf>
    <xf numFmtId="0" fontId="8" fillId="7" borderId="76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left" vertical="top" wrapText="1"/>
    </xf>
    <xf numFmtId="0" fontId="8" fillId="2" borderId="114" xfId="4" applyFont="1" applyFill="1" applyBorder="1" applyAlignment="1">
      <alignment horizontal="left" vertical="top" wrapText="1"/>
    </xf>
    <xf numFmtId="0" fontId="8" fillId="2" borderId="1" xfId="4" applyFont="1" applyFill="1" applyBorder="1" applyAlignment="1">
      <alignment horizontal="left" vertical="top" wrapText="1"/>
    </xf>
    <xf numFmtId="0" fontId="25" fillId="2" borderId="131" xfId="4" applyFont="1" applyFill="1" applyBorder="1" applyAlignment="1">
      <alignment vertical="top" wrapText="1"/>
    </xf>
    <xf numFmtId="41" fontId="8" fillId="2" borderId="113" xfId="4" applyNumberFormat="1" applyFont="1" applyFill="1" applyBorder="1" applyAlignment="1">
      <alignment horizontal="right" vertical="top" wrapText="1"/>
    </xf>
    <xf numFmtId="41" fontId="8" fillId="2" borderId="113" xfId="5" applyFont="1" applyFill="1" applyBorder="1" applyAlignment="1">
      <alignment horizontal="right" vertical="top" wrapText="1"/>
    </xf>
    <xf numFmtId="176" fontId="8" fillId="2" borderId="113" xfId="5" applyNumberFormat="1" applyFont="1" applyFill="1" applyBorder="1" applyAlignment="1">
      <alignment horizontal="right" vertical="top" wrapText="1"/>
    </xf>
    <xf numFmtId="177" fontId="8" fillId="2" borderId="113" xfId="5" applyNumberFormat="1" applyFont="1" applyFill="1" applyBorder="1" applyAlignment="1">
      <alignment horizontal="right" vertical="top" wrapText="1"/>
    </xf>
    <xf numFmtId="41" fontId="8" fillId="2" borderId="48" xfId="4" applyNumberFormat="1" applyFont="1" applyFill="1" applyBorder="1" applyAlignment="1">
      <alignment horizontal="right" vertical="top" wrapText="1"/>
    </xf>
    <xf numFmtId="41" fontId="8" fillId="2" borderId="48" xfId="5" applyFont="1" applyFill="1" applyBorder="1" applyAlignment="1">
      <alignment horizontal="right" vertical="top" wrapText="1"/>
    </xf>
    <xf numFmtId="176" fontId="8" fillId="2" borderId="40" xfId="5" applyNumberFormat="1" applyFont="1" applyFill="1" applyBorder="1" applyAlignment="1">
      <alignment horizontal="right" vertical="top" wrapText="1"/>
    </xf>
    <xf numFmtId="177" fontId="8" fillId="2" borderId="110" xfId="5" applyNumberFormat="1" applyFont="1" applyFill="1" applyBorder="1" applyAlignment="1">
      <alignment horizontal="right" vertical="top" wrapText="1"/>
    </xf>
    <xf numFmtId="177" fontId="8" fillId="2" borderId="114" xfId="5" applyNumberFormat="1" applyFont="1" applyFill="1" applyBorder="1" applyAlignment="1">
      <alignment horizontal="right" vertical="top" wrapText="1"/>
    </xf>
    <xf numFmtId="41" fontId="25" fillId="2" borderId="48" xfId="4" applyNumberFormat="1" applyFont="1" applyFill="1" applyBorder="1" applyAlignment="1">
      <alignment horizontal="right" vertical="top" wrapText="1"/>
    </xf>
    <xf numFmtId="41" fontId="25" fillId="2" borderId="48" xfId="5" applyFont="1" applyFill="1" applyBorder="1" applyAlignment="1">
      <alignment horizontal="right" vertical="top" wrapText="1"/>
    </xf>
    <xf numFmtId="176" fontId="8" fillId="2" borderId="48" xfId="5" applyNumberFormat="1" applyFont="1" applyFill="1" applyBorder="1" applyAlignment="1">
      <alignment horizontal="right" vertical="top" wrapText="1"/>
    </xf>
    <xf numFmtId="177" fontId="8" fillId="2" borderId="116" xfId="5" applyNumberFormat="1" applyFont="1" applyFill="1" applyBorder="1" applyAlignment="1">
      <alignment horizontal="right" vertical="top" wrapText="1"/>
    </xf>
    <xf numFmtId="41" fontId="25" fillId="2" borderId="49" xfId="5" applyFont="1" applyFill="1" applyBorder="1" applyAlignment="1">
      <alignment vertical="top" wrapText="1"/>
    </xf>
    <xf numFmtId="41" fontId="25" fillId="2" borderId="1" xfId="4" applyNumberFormat="1" applyFont="1" applyFill="1" applyBorder="1" applyAlignment="1">
      <alignment horizontal="right" vertical="top" wrapText="1"/>
    </xf>
    <xf numFmtId="41" fontId="25" fillId="2" borderId="1" xfId="5" applyFont="1" applyFill="1" applyBorder="1" applyAlignment="1">
      <alignment horizontal="right" vertical="top" wrapText="1"/>
    </xf>
    <xf numFmtId="176" fontId="8" fillId="2" borderId="1" xfId="5" applyNumberFormat="1" applyFont="1" applyFill="1" applyBorder="1" applyAlignment="1">
      <alignment horizontal="right" vertical="top" wrapText="1"/>
    </xf>
    <xf numFmtId="177" fontId="8" fillId="2" borderId="84" xfId="5" applyNumberFormat="1" applyFont="1" applyFill="1" applyBorder="1" applyAlignment="1">
      <alignment horizontal="right" vertical="top" wrapText="1"/>
    </xf>
    <xf numFmtId="41" fontId="25" fillId="2" borderId="104" xfId="5" applyFont="1" applyFill="1" applyBorder="1" applyAlignment="1">
      <alignment vertical="top" wrapText="1"/>
    </xf>
    <xf numFmtId="41" fontId="25" fillId="2" borderId="74" xfId="4" applyNumberFormat="1" applyFont="1" applyFill="1" applyBorder="1" applyAlignment="1">
      <alignment horizontal="right" vertical="top" wrapText="1"/>
    </xf>
    <xf numFmtId="41" fontId="25" fillId="2" borderId="74" xfId="5" applyFont="1" applyFill="1" applyBorder="1" applyAlignment="1">
      <alignment horizontal="right" vertical="top" wrapText="1"/>
    </xf>
    <xf numFmtId="176" fontId="8" fillId="2" borderId="74" xfId="5" applyNumberFormat="1" applyFont="1" applyFill="1" applyBorder="1" applyAlignment="1">
      <alignment horizontal="right" vertical="top" wrapText="1"/>
    </xf>
    <xf numFmtId="177" fontId="8" fillId="2" borderId="74" xfId="5" applyNumberFormat="1" applyFont="1" applyFill="1" applyBorder="1" applyAlignment="1">
      <alignment horizontal="right" vertical="top" wrapText="1"/>
    </xf>
    <xf numFmtId="41" fontId="25" fillId="2" borderId="132" xfId="5" applyFont="1" applyFill="1" applyBorder="1" applyAlignment="1">
      <alignment vertical="top" wrapText="1"/>
    </xf>
    <xf numFmtId="177" fontId="8" fillId="2" borderId="59" xfId="5" applyNumberFormat="1" applyFont="1" applyFill="1" applyBorder="1" applyAlignment="1">
      <alignment horizontal="right" vertical="top" wrapText="1"/>
    </xf>
    <xf numFmtId="41" fontId="24" fillId="2" borderId="49" xfId="5" applyFont="1" applyFill="1" applyBorder="1" applyAlignment="1">
      <alignment vertical="top" wrapText="1"/>
    </xf>
    <xf numFmtId="177" fontId="8" fillId="2" borderId="1" xfId="5" applyNumberFormat="1" applyFont="1" applyFill="1" applyBorder="1" applyAlignment="1">
      <alignment horizontal="right" vertical="top" wrapText="1"/>
    </xf>
    <xf numFmtId="41" fontId="25" fillId="2" borderId="18" xfId="5" applyFont="1" applyFill="1" applyBorder="1" applyAlignment="1">
      <alignment vertical="top" wrapText="1"/>
    </xf>
    <xf numFmtId="41" fontId="25" fillId="2" borderId="81" xfId="4" applyNumberFormat="1" applyFont="1" applyFill="1" applyBorder="1" applyAlignment="1">
      <alignment horizontal="right" vertical="top" wrapText="1"/>
    </xf>
    <xf numFmtId="41" fontId="25" fillId="2" borderId="81" xfId="5" applyFont="1" applyFill="1" applyBorder="1" applyAlignment="1">
      <alignment horizontal="right" vertical="top" wrapText="1"/>
    </xf>
    <xf numFmtId="176" fontId="8" fillId="2" borderId="81" xfId="5" applyNumberFormat="1" applyFont="1" applyFill="1" applyBorder="1" applyAlignment="1">
      <alignment horizontal="right" vertical="top" wrapText="1"/>
    </xf>
    <xf numFmtId="177" fontId="8" fillId="2" borderId="81" xfId="5" applyNumberFormat="1" applyFont="1" applyFill="1" applyBorder="1" applyAlignment="1">
      <alignment horizontal="right" vertical="top" wrapText="1"/>
    </xf>
    <xf numFmtId="41" fontId="24" fillId="2" borderId="133" xfId="5" applyFont="1" applyFill="1" applyBorder="1" applyAlignment="1">
      <alignment vertical="top" wrapText="1"/>
    </xf>
    <xf numFmtId="41" fontId="25" fillId="2" borderId="84" xfId="4" applyNumberFormat="1" applyFont="1" applyFill="1" applyBorder="1" applyAlignment="1">
      <alignment horizontal="right" vertical="top" wrapText="1"/>
    </xf>
    <xf numFmtId="41" fontId="25" fillId="2" borderId="84" xfId="5" applyFont="1" applyFill="1" applyBorder="1" applyAlignment="1">
      <alignment horizontal="right" vertical="top" wrapText="1"/>
    </xf>
    <xf numFmtId="176" fontId="8" fillId="2" borderId="84" xfId="5" applyNumberFormat="1" applyFont="1" applyFill="1" applyBorder="1" applyAlignment="1">
      <alignment horizontal="right" vertical="top" wrapText="1"/>
    </xf>
    <xf numFmtId="41" fontId="25" fillId="2" borderId="86" xfId="5" applyFont="1" applyFill="1" applyBorder="1" applyAlignment="1">
      <alignment vertical="top" wrapText="1"/>
    </xf>
    <xf numFmtId="41" fontId="25" fillId="2" borderId="75" xfId="5" applyFont="1" applyFill="1" applyBorder="1" applyAlignment="1">
      <alignment vertical="top" wrapText="1"/>
    </xf>
    <xf numFmtId="41" fontId="40" fillId="2" borderId="30" xfId="4" applyNumberFormat="1" applyFont="1" applyFill="1" applyBorder="1" applyAlignment="1">
      <alignment horizontal="right" vertical="top" wrapText="1"/>
    </xf>
    <xf numFmtId="41" fontId="40" fillId="2" borderId="30" xfId="5" applyFont="1" applyFill="1" applyBorder="1" applyAlignment="1">
      <alignment horizontal="right" vertical="top" wrapText="1"/>
    </xf>
    <xf numFmtId="41" fontId="41" fillId="2" borderId="36" xfId="5" applyFont="1" applyFill="1" applyBorder="1" applyAlignment="1">
      <alignment vertical="top" wrapText="1"/>
    </xf>
    <xf numFmtId="41" fontId="40" fillId="9" borderId="96" xfId="4" applyNumberFormat="1" applyFont="1" applyFill="1" applyBorder="1" applyAlignment="1">
      <alignment horizontal="right" vertical="top" wrapText="1"/>
    </xf>
    <xf numFmtId="176" fontId="8" fillId="9" borderId="96" xfId="5" applyNumberFormat="1" applyFont="1" applyFill="1" applyBorder="1" applyAlignment="1">
      <alignment horizontal="right" vertical="top" wrapText="1"/>
    </xf>
    <xf numFmtId="177" fontId="8" fillId="9" borderId="97" xfId="5" applyNumberFormat="1" applyFont="1" applyFill="1" applyBorder="1" applyAlignment="1">
      <alignment horizontal="right" vertical="top" wrapText="1"/>
    </xf>
    <xf numFmtId="41" fontId="24" fillId="9" borderId="98" xfId="5" applyFont="1" applyFill="1" applyBorder="1" applyAlignment="1">
      <alignment horizontal="right" vertical="top" wrapText="1"/>
    </xf>
    <xf numFmtId="0" fontId="24" fillId="4" borderId="3" xfId="4" applyFont="1" applyFill="1" applyBorder="1" applyAlignment="1">
      <alignment horizontal="center" vertical="top" wrapText="1"/>
    </xf>
    <xf numFmtId="0" fontId="24" fillId="4" borderId="4" xfId="4" applyFont="1" applyFill="1" applyBorder="1" applyAlignment="1">
      <alignment horizontal="center" vertical="top" wrapText="1"/>
    </xf>
    <xf numFmtId="176" fontId="25" fillId="2" borderId="74" xfId="4" applyNumberFormat="1" applyFont="1" applyFill="1" applyBorder="1" applyAlignment="1">
      <alignment horizontal="right" vertical="top" wrapText="1"/>
    </xf>
    <xf numFmtId="176" fontId="25" fillId="2" borderId="74" xfId="5" applyNumberFormat="1" applyFont="1" applyFill="1" applyBorder="1" applyAlignment="1">
      <alignment horizontal="right" vertical="top" wrapText="1"/>
    </xf>
    <xf numFmtId="177" fontId="25" fillId="2" borderId="8" xfId="5" applyNumberFormat="1" applyFont="1" applyFill="1" applyBorder="1" applyAlignment="1">
      <alignment horizontal="right" vertical="top" wrapText="1"/>
    </xf>
    <xf numFmtId="0" fontId="17" fillId="11" borderId="106" xfId="0" applyFont="1" applyFill="1" applyBorder="1" applyAlignment="1">
      <alignment horizontal="left" vertical="top" wrapText="1"/>
    </xf>
    <xf numFmtId="176" fontId="25" fillId="2" borderId="8" xfId="4" applyNumberFormat="1" applyFont="1" applyFill="1" applyBorder="1" applyAlignment="1">
      <alignment horizontal="right" vertical="top" wrapText="1"/>
    </xf>
    <xf numFmtId="0" fontId="17" fillId="11" borderId="106" xfId="0" applyFont="1" applyFill="1" applyBorder="1" applyAlignment="1">
      <alignment vertical="top" wrapText="1"/>
    </xf>
    <xf numFmtId="0" fontId="13" fillId="11" borderId="106" xfId="0" applyFont="1" applyFill="1" applyBorder="1" applyAlignment="1">
      <alignment vertical="top" wrapText="1"/>
    </xf>
    <xf numFmtId="176" fontId="24" fillId="2" borderId="95" xfId="4" applyNumberFormat="1" applyFont="1" applyFill="1" applyBorder="1" applyAlignment="1">
      <alignment horizontal="right" vertical="top" wrapText="1"/>
    </xf>
    <xf numFmtId="176" fontId="24" fillId="2" borderId="81" xfId="4" applyNumberFormat="1" applyFont="1" applyFill="1" applyBorder="1" applyAlignment="1">
      <alignment horizontal="right" vertical="top" wrapText="1"/>
    </xf>
    <xf numFmtId="176" fontId="25" fillId="2" borderId="81" xfId="5" applyNumberFormat="1" applyFont="1" applyFill="1" applyBorder="1" applyAlignment="1">
      <alignment horizontal="right" vertical="top" wrapText="1"/>
    </xf>
    <xf numFmtId="177" fontId="25" fillId="2" borderId="95" xfId="5" applyNumberFormat="1" applyFont="1" applyFill="1" applyBorder="1" applyAlignment="1">
      <alignment horizontal="right" vertical="top" wrapText="1"/>
    </xf>
    <xf numFmtId="176" fontId="24" fillId="2" borderId="82" xfId="5" applyNumberFormat="1" applyFont="1" applyFill="1" applyBorder="1" applyAlignment="1">
      <alignment horizontal="right" vertical="top" wrapText="1"/>
    </xf>
    <xf numFmtId="176" fontId="17" fillId="11" borderId="92" xfId="0" applyNumberFormat="1" applyFont="1" applyFill="1" applyBorder="1" applyAlignment="1">
      <alignment vertical="top"/>
    </xf>
    <xf numFmtId="176" fontId="17" fillId="11" borderId="1" xfId="0" applyNumberFormat="1" applyFont="1" applyFill="1" applyBorder="1" applyAlignment="1">
      <alignment vertical="top"/>
    </xf>
    <xf numFmtId="176" fontId="25" fillId="2" borderId="1" xfId="5" applyNumberFormat="1" applyFont="1" applyFill="1" applyBorder="1" applyAlignment="1">
      <alignment horizontal="right" vertical="top" wrapText="1"/>
    </xf>
    <xf numFmtId="177" fontId="25" fillId="2" borderId="94" xfId="5" applyNumberFormat="1" applyFont="1" applyFill="1" applyBorder="1" applyAlignment="1">
      <alignment horizontal="right" vertical="top" wrapText="1"/>
    </xf>
    <xf numFmtId="0" fontId="17" fillId="11" borderId="129" xfId="0" applyFont="1" applyFill="1" applyBorder="1" applyAlignment="1">
      <alignment vertical="top" wrapText="1"/>
    </xf>
    <xf numFmtId="176" fontId="17" fillId="11" borderId="43" xfId="0" applyNumberFormat="1" applyFont="1" applyFill="1" applyBorder="1" applyAlignment="1">
      <alignment vertical="top"/>
    </xf>
    <xf numFmtId="176" fontId="17" fillId="11" borderId="74" xfId="0" applyNumberFormat="1" applyFont="1" applyFill="1" applyBorder="1" applyAlignment="1">
      <alignment vertical="top"/>
    </xf>
    <xf numFmtId="41" fontId="24" fillId="2" borderId="81" xfId="5" applyFont="1" applyFill="1" applyBorder="1" applyAlignment="1">
      <alignment horizontal="right" vertical="top" wrapText="1"/>
    </xf>
    <xf numFmtId="41" fontId="24" fillId="2" borderId="82" xfId="5" applyFont="1" applyFill="1" applyBorder="1" applyAlignment="1">
      <alignment horizontal="right" vertical="top" wrapText="1"/>
    </xf>
    <xf numFmtId="176" fontId="17" fillId="11" borderId="32" xfId="0" applyNumberFormat="1" applyFont="1" applyFill="1" applyBorder="1" applyAlignment="1">
      <alignment vertical="top"/>
    </xf>
    <xf numFmtId="176" fontId="17" fillId="11" borderId="84" xfId="0" applyNumberFormat="1" applyFont="1" applyFill="1" applyBorder="1" applyAlignment="1">
      <alignment vertical="top"/>
    </xf>
    <xf numFmtId="176" fontId="25" fillId="2" borderId="84" xfId="5" applyNumberFormat="1" applyFont="1" applyFill="1" applyBorder="1" applyAlignment="1">
      <alignment horizontal="right" vertical="top" wrapText="1"/>
    </xf>
    <xf numFmtId="177" fontId="25" fillId="2" borderId="69" xfId="5" applyNumberFormat="1" applyFont="1" applyFill="1" applyBorder="1" applyAlignment="1">
      <alignment horizontal="right" vertical="top" wrapText="1"/>
    </xf>
    <xf numFmtId="0" fontId="13" fillId="11" borderId="108" xfId="0" applyFont="1" applyFill="1" applyBorder="1" applyAlignment="1">
      <alignment vertical="top" wrapText="1"/>
    </xf>
    <xf numFmtId="0" fontId="13" fillId="11" borderId="107" xfId="0" applyFont="1" applyFill="1" applyBorder="1" applyAlignment="1">
      <alignment vertical="top" wrapText="1"/>
    </xf>
    <xf numFmtId="176" fontId="24" fillId="2" borderId="8" xfId="4" applyNumberFormat="1" applyFont="1" applyFill="1" applyBorder="1" applyAlignment="1">
      <alignment horizontal="right" vertical="top" wrapText="1"/>
    </xf>
    <xf numFmtId="176" fontId="24" fillId="2" borderId="74" xfId="4" applyNumberFormat="1" applyFont="1" applyFill="1" applyBorder="1" applyAlignment="1">
      <alignment horizontal="right" vertical="top" wrapText="1"/>
    </xf>
    <xf numFmtId="41" fontId="24" fillId="2" borderId="75" xfId="5" applyFont="1" applyFill="1" applyBorder="1" applyAlignment="1">
      <alignment horizontal="right" vertical="top" wrapText="1"/>
    </xf>
    <xf numFmtId="176" fontId="14" fillId="3" borderId="74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4" fillId="3" borderId="81" xfId="4" applyNumberFormat="1" applyFont="1" applyFill="1" applyBorder="1" applyAlignment="1">
      <alignment horizontal="left" vertical="top" wrapText="1"/>
    </xf>
    <xf numFmtId="176" fontId="14" fillId="3" borderId="84" xfId="4" applyNumberFormat="1" applyFont="1" applyFill="1" applyBorder="1" applyAlignment="1">
      <alignment horizontal="left" vertical="top" wrapText="1"/>
    </xf>
    <xf numFmtId="0" fontId="8" fillId="2" borderId="76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7" xfId="0" applyFont="1" applyFill="1" applyBorder="1" applyAlignment="1">
      <alignment vertical="top"/>
    </xf>
    <xf numFmtId="0" fontId="7" fillId="2" borderId="57" xfId="0" applyFont="1" applyFill="1" applyBorder="1" applyAlignment="1">
      <alignment vertical="top"/>
    </xf>
    <xf numFmtId="0" fontId="6" fillId="0" borderId="20" xfId="0" applyFont="1" applyBorder="1" applyAlignment="1">
      <alignment horizontal="left" vertical="top"/>
    </xf>
    <xf numFmtId="176" fontId="19" fillId="4" borderId="78" xfId="4" applyNumberFormat="1" applyFont="1" applyFill="1" applyBorder="1" applyAlignment="1">
      <alignment horizontal="left" vertical="top" wrapText="1"/>
    </xf>
    <xf numFmtId="176" fontId="19" fillId="4" borderId="79" xfId="4" applyNumberFormat="1" applyFont="1" applyFill="1" applyBorder="1" applyAlignment="1">
      <alignment horizontal="left" vertical="top" wrapText="1"/>
    </xf>
    <xf numFmtId="176" fontId="19" fillId="4" borderId="81" xfId="4" applyNumberFormat="1" applyFont="1" applyFill="1" applyBorder="1" applyAlignment="1">
      <alignment horizontal="left" vertical="top" wrapText="1"/>
    </xf>
    <xf numFmtId="176" fontId="14" fillId="3" borderId="5" xfId="4" applyNumberFormat="1" applyFont="1" applyFill="1" applyBorder="1" applyAlignment="1">
      <alignment horizontal="left" vertical="top" wrapText="1"/>
    </xf>
    <xf numFmtId="176" fontId="14" fillId="3" borderId="10" xfId="4" applyNumberFormat="1" applyFont="1" applyFill="1" applyBorder="1" applyAlignment="1">
      <alignment horizontal="left" vertical="top" wrapText="1"/>
    </xf>
    <xf numFmtId="176" fontId="14" fillId="0" borderId="10" xfId="4" applyNumberFormat="1" applyFont="1" applyBorder="1" applyAlignment="1">
      <alignment horizontal="left" vertical="top" wrapText="1"/>
    </xf>
    <xf numFmtId="176" fontId="19" fillId="0" borderId="61" xfId="4" applyNumberFormat="1" applyFont="1" applyBorder="1" applyAlignment="1">
      <alignment horizontal="left" vertical="top" wrapText="1"/>
    </xf>
    <xf numFmtId="176" fontId="14" fillId="2" borderId="34" xfId="4" applyNumberFormat="1" applyFont="1" applyFill="1" applyBorder="1" applyAlignment="1">
      <alignment horizontal="left" vertical="top" wrapText="1"/>
    </xf>
    <xf numFmtId="176" fontId="19" fillId="2" borderId="61" xfId="4" applyNumberFormat="1" applyFont="1" applyFill="1" applyBorder="1" applyAlignment="1">
      <alignment horizontal="left" vertical="top" wrapText="1"/>
    </xf>
    <xf numFmtId="176" fontId="14" fillId="0" borderId="1" xfId="4" applyNumberFormat="1" applyFont="1" applyBorder="1" applyAlignment="1">
      <alignment horizontal="left" vertical="top" wrapText="1"/>
    </xf>
    <xf numFmtId="176" fontId="14" fillId="0" borderId="34" xfId="4" applyNumberFormat="1" applyFont="1" applyBorder="1" applyAlignment="1">
      <alignment horizontal="left" vertical="top" wrapText="1"/>
    </xf>
    <xf numFmtId="176" fontId="14" fillId="2" borderId="84" xfId="4" applyNumberFormat="1" applyFont="1" applyFill="1" applyBorder="1" applyAlignment="1">
      <alignment horizontal="left" vertical="top" wrapText="1"/>
    </xf>
    <xf numFmtId="176" fontId="14" fillId="2" borderId="1" xfId="4" applyNumberFormat="1" applyFont="1" applyFill="1" applyBorder="1" applyAlignment="1">
      <alignment horizontal="left" vertical="top" wrapText="1"/>
    </xf>
    <xf numFmtId="0" fontId="20" fillId="2" borderId="12" xfId="4" applyFont="1" applyFill="1" applyBorder="1" applyAlignment="1">
      <alignment horizontal="left" vertical="top" wrapText="1"/>
    </xf>
    <xf numFmtId="0" fontId="39" fillId="0" borderId="105" xfId="0" applyFont="1" applyBorder="1" applyAlignment="1">
      <alignment horizontal="left" vertical="top" wrapText="1"/>
    </xf>
    <xf numFmtId="0" fontId="39" fillId="3" borderId="74" xfId="14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8" fillId="2" borderId="73" xfId="0" applyFont="1" applyFill="1" applyBorder="1" applyAlignment="1">
      <alignment horizontal="left" vertical="top" wrapText="1"/>
    </xf>
    <xf numFmtId="0" fontId="47" fillId="3" borderId="73" xfId="14" applyFont="1" applyFill="1" applyBorder="1" applyAlignment="1">
      <alignment vertical="top" wrapText="1"/>
    </xf>
    <xf numFmtId="0" fontId="31" fillId="2" borderId="15" xfId="4" applyFont="1" applyFill="1" applyBorder="1">
      <alignment vertical="center"/>
    </xf>
    <xf numFmtId="0" fontId="25" fillId="2" borderId="1" xfId="4" applyFont="1" applyFill="1" applyBorder="1" applyAlignment="1">
      <alignment horizontal="left" vertical="top" wrapText="1"/>
    </xf>
    <xf numFmtId="41" fontId="30" fillId="2" borderId="74" xfId="1" applyFont="1" applyFill="1" applyBorder="1" applyAlignment="1">
      <alignment horizontal="center" vertical="center" wrapText="1"/>
    </xf>
    <xf numFmtId="177" fontId="30" fillId="2" borderId="75" xfId="1" applyNumberFormat="1" applyFont="1" applyFill="1" applyBorder="1" applyAlignment="1">
      <alignment horizontal="center" vertical="center" wrapText="1"/>
    </xf>
    <xf numFmtId="176" fontId="8" fillId="2" borderId="94" xfId="0" applyNumberFormat="1" applyFont="1" applyFill="1" applyBorder="1" applyAlignment="1">
      <alignment horizontal="right" vertical="center"/>
    </xf>
    <xf numFmtId="176" fontId="8" fillId="2" borderId="63" xfId="0" applyNumberFormat="1" applyFont="1" applyFill="1" applyBorder="1" applyAlignment="1">
      <alignment horizontal="right" vertical="center"/>
    </xf>
    <xf numFmtId="0" fontId="8" fillId="2" borderId="113" xfId="5" applyNumberFormat="1" applyFont="1" applyFill="1" applyBorder="1" applyAlignment="1">
      <alignment horizontal="right" vertical="center" wrapText="1"/>
    </xf>
    <xf numFmtId="0" fontId="8" fillId="2" borderId="110" xfId="5" applyNumberFormat="1" applyFont="1" applyFill="1" applyBorder="1" applyAlignment="1">
      <alignment horizontal="right" vertical="center" wrapText="1"/>
    </xf>
    <xf numFmtId="0" fontId="8" fillId="2" borderId="114" xfId="5" applyNumberFormat="1" applyFont="1" applyFill="1" applyBorder="1" applyAlignment="1">
      <alignment horizontal="right" vertical="center" wrapText="1"/>
    </xf>
    <xf numFmtId="0" fontId="8" fillId="2" borderId="116" xfId="5" applyNumberFormat="1" applyFont="1" applyFill="1" applyBorder="1" applyAlignment="1">
      <alignment horizontal="right" vertical="center" wrapText="1"/>
    </xf>
    <xf numFmtId="0" fontId="8" fillId="2" borderId="1" xfId="5" applyNumberFormat="1" applyFont="1" applyFill="1" applyBorder="1" applyAlignment="1">
      <alignment horizontal="right" vertical="center" wrapText="1"/>
    </xf>
    <xf numFmtId="41" fontId="24" fillId="2" borderId="48" xfId="4" applyNumberFormat="1" applyFont="1" applyFill="1" applyBorder="1" applyAlignment="1">
      <alignment horizontal="right" vertical="center" wrapText="1"/>
    </xf>
    <xf numFmtId="41" fontId="24" fillId="2" borderId="48" xfId="5" applyFont="1" applyFill="1" applyBorder="1" applyAlignment="1">
      <alignment horizontal="right" vertical="center" wrapText="1"/>
    </xf>
    <xf numFmtId="41" fontId="24" fillId="2" borderId="2" xfId="5" applyFont="1" applyFill="1" applyBorder="1" applyAlignment="1">
      <alignment vertical="center" wrapText="1"/>
    </xf>
    <xf numFmtId="41" fontId="24" fillId="2" borderId="81" xfId="4" applyNumberFormat="1" applyFont="1" applyFill="1" applyBorder="1" applyAlignment="1">
      <alignment horizontal="right" vertical="center" wrapText="1"/>
    </xf>
    <xf numFmtId="41" fontId="7" fillId="2" borderId="48" xfId="5" applyFont="1" applyFill="1" applyBorder="1" applyAlignment="1">
      <alignment horizontal="right" vertical="center" wrapText="1"/>
    </xf>
    <xf numFmtId="0" fontId="25" fillId="2" borderId="84" xfId="4" applyFont="1" applyFill="1" applyBorder="1" applyAlignment="1">
      <alignment vertical="top"/>
    </xf>
    <xf numFmtId="41" fontId="8" fillId="2" borderId="74" xfId="5" applyFont="1" applyFill="1" applyBorder="1" applyAlignment="1">
      <alignment horizontal="right" vertical="center" wrapText="1"/>
    </xf>
    <xf numFmtId="41" fontId="24" fillId="2" borderId="30" xfId="4" applyNumberFormat="1" applyFont="1" applyFill="1" applyBorder="1" applyAlignment="1">
      <alignment horizontal="right" vertical="center" wrapText="1"/>
    </xf>
    <xf numFmtId="41" fontId="24" fillId="2" borderId="30" xfId="5" applyFont="1" applyFill="1" applyBorder="1" applyAlignment="1">
      <alignment horizontal="right" vertical="center" wrapText="1"/>
    </xf>
    <xf numFmtId="41" fontId="24" fillId="9" borderId="96" xfId="4" applyNumberFormat="1" applyFont="1" applyFill="1" applyBorder="1" applyAlignment="1">
      <alignment horizontal="right" vertical="center" wrapText="1"/>
    </xf>
    <xf numFmtId="176" fontId="7" fillId="9" borderId="96" xfId="5" applyNumberFormat="1" applyFont="1" applyFill="1" applyBorder="1" applyAlignment="1">
      <alignment horizontal="right" vertical="center" wrapText="1"/>
    </xf>
    <xf numFmtId="177" fontId="7" fillId="9" borderId="97" xfId="5" applyNumberFormat="1" applyFont="1" applyFill="1" applyBorder="1" applyAlignment="1">
      <alignment horizontal="right" vertical="center" wrapText="1"/>
    </xf>
    <xf numFmtId="0" fontId="24" fillId="4" borderId="73" xfId="4" applyFont="1" applyFill="1" applyBorder="1" applyAlignment="1">
      <alignment horizontal="center" vertical="center" wrapText="1"/>
    </xf>
    <xf numFmtId="0" fontId="24" fillId="4" borderId="74" xfId="4" applyFont="1" applyFill="1" applyBorder="1" applyAlignment="1">
      <alignment horizontal="center" vertical="center" wrapText="1"/>
    </xf>
    <xf numFmtId="176" fontId="24" fillId="2" borderId="81" xfId="5" applyNumberFormat="1" applyFont="1" applyFill="1" applyBorder="1" applyAlignment="1">
      <alignment horizontal="right" vertical="center" wrapText="1"/>
    </xf>
    <xf numFmtId="176" fontId="24" fillId="2" borderId="74" xfId="5" applyNumberFormat="1" applyFont="1" applyFill="1" applyBorder="1" applyAlignment="1">
      <alignment horizontal="right" vertical="center" wrapText="1"/>
    </xf>
    <xf numFmtId="41" fontId="25" fillId="2" borderId="86" xfId="5" applyFont="1" applyFill="1" applyBorder="1" applyAlignment="1">
      <alignment horizontal="left" vertical="center" wrapText="1"/>
    </xf>
    <xf numFmtId="177" fontId="25" fillId="2" borderId="70" xfId="5" applyNumberFormat="1" applyFont="1" applyFill="1" applyBorder="1" applyAlignment="1">
      <alignment horizontal="right" vertical="center" wrapText="1"/>
    </xf>
    <xf numFmtId="177" fontId="25" fillId="9" borderId="90" xfId="5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left" vertical="center" wrapText="1"/>
    </xf>
    <xf numFmtId="176" fontId="8" fillId="2" borderId="75" xfId="0" applyNumberFormat="1" applyFont="1" applyFill="1" applyBorder="1" applyAlignment="1">
      <alignment horizontal="left" vertical="center"/>
    </xf>
    <xf numFmtId="177" fontId="8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2" borderId="31" xfId="0" applyNumberFormat="1" applyFont="1" applyFill="1" applyBorder="1" applyAlignment="1">
      <alignment horizontal="left" vertical="center" wrapText="1"/>
    </xf>
    <xf numFmtId="176" fontId="8" fillId="2" borderId="31" xfId="0" applyNumberFormat="1" applyFont="1" applyFill="1" applyBorder="1" applyAlignment="1">
      <alignment vertical="center" wrapText="1"/>
    </xf>
    <xf numFmtId="176" fontId="8" fillId="2" borderId="31" xfId="0" applyNumberFormat="1" applyFont="1" applyFill="1" applyBorder="1" applyAlignment="1">
      <alignment horizontal="left" vertical="center"/>
    </xf>
    <xf numFmtId="176" fontId="8" fillId="2" borderId="75" xfId="0" applyNumberFormat="1" applyFont="1" applyFill="1" applyBorder="1" applyAlignment="1">
      <alignment horizontal="left" vertical="center" wrapText="1"/>
    </xf>
    <xf numFmtId="176" fontId="8" fillId="2" borderId="52" xfId="0" applyNumberFormat="1" applyFont="1" applyFill="1" applyBorder="1" applyAlignment="1">
      <alignment horizontal="left" vertical="center" wrapText="1"/>
    </xf>
    <xf numFmtId="176" fontId="8" fillId="2" borderId="69" xfId="0" applyNumberFormat="1" applyFont="1" applyFill="1" applyBorder="1" applyAlignment="1">
      <alignment horizontal="right" vertical="center"/>
    </xf>
    <xf numFmtId="41" fontId="8" fillId="2" borderId="32" xfId="0" applyNumberFormat="1" applyFont="1" applyFill="1" applyBorder="1" applyAlignment="1">
      <alignment horizontal="right" vertical="center"/>
    </xf>
    <xf numFmtId="176" fontId="8" fillId="2" borderId="132" xfId="0" quotePrefix="1" applyNumberFormat="1" applyFont="1" applyFill="1" applyBorder="1" applyAlignment="1">
      <alignment horizontal="left" vertical="center" wrapText="1"/>
    </xf>
    <xf numFmtId="176" fontId="8" fillId="2" borderId="31" xfId="0" quotePrefix="1" applyNumberFormat="1" applyFont="1" applyFill="1" applyBorder="1" applyAlignment="1">
      <alignment horizontal="left" vertical="center" wrapText="1"/>
    </xf>
    <xf numFmtId="177" fontId="8" fillId="2" borderId="135" xfId="0" applyNumberFormat="1" applyFont="1" applyFill="1" applyBorder="1" applyAlignment="1">
      <alignment horizontal="center" vertical="center"/>
    </xf>
    <xf numFmtId="177" fontId="30" fillId="2" borderId="86" xfId="1" applyNumberFormat="1" applyFont="1" applyFill="1" applyBorder="1" applyAlignment="1">
      <alignment horizontal="center" vertical="center" wrapText="1"/>
    </xf>
    <xf numFmtId="177" fontId="30" fillId="2" borderId="75" xfId="1" applyNumberFormat="1" applyFont="1" applyFill="1" applyBorder="1" applyAlignment="1">
      <alignment horizontal="left" vertical="center" wrapText="1"/>
    </xf>
    <xf numFmtId="177" fontId="30" fillId="2" borderId="82" xfId="1" applyNumberFormat="1" applyFont="1" applyFill="1" applyBorder="1" applyAlignment="1">
      <alignment horizontal="center" vertical="center" wrapText="1"/>
    </xf>
    <xf numFmtId="177" fontId="30" fillId="2" borderId="67" xfId="1" applyNumberFormat="1" applyFont="1" applyFill="1" applyBorder="1" applyAlignment="1">
      <alignment horizontal="center" vertical="center" wrapText="1"/>
    </xf>
    <xf numFmtId="177" fontId="30" fillId="2" borderId="24" xfId="1" applyNumberFormat="1" applyFont="1" applyFill="1" applyBorder="1" applyAlignment="1">
      <alignment horizontal="center" vertical="center" wrapText="1"/>
    </xf>
    <xf numFmtId="176" fontId="8" fillId="2" borderId="51" xfId="0" applyNumberFormat="1" applyFont="1" applyFill="1" applyBorder="1" applyAlignment="1">
      <alignment horizontal="left" vertical="center" wrapText="1"/>
    </xf>
    <xf numFmtId="41" fontId="8" fillId="2" borderId="136" xfId="0" applyNumberFormat="1" applyFont="1" applyFill="1" applyBorder="1" applyAlignment="1">
      <alignment horizontal="right" vertical="center"/>
    </xf>
    <xf numFmtId="41" fontId="8" fillId="2" borderId="132" xfId="0" applyNumberFormat="1" applyFont="1" applyFill="1" applyBorder="1" applyAlignment="1">
      <alignment horizontal="left" vertical="center"/>
    </xf>
    <xf numFmtId="176" fontId="8" fillId="2" borderId="132" xfId="0" applyNumberFormat="1" applyFont="1" applyFill="1" applyBorder="1" applyAlignment="1">
      <alignment horizontal="right" vertical="center"/>
    </xf>
    <xf numFmtId="177" fontId="34" fillId="4" borderId="84" xfId="1" applyNumberFormat="1" applyFont="1" applyFill="1" applyBorder="1" applyAlignment="1">
      <alignment horizontal="center" vertical="center" wrapText="1"/>
    </xf>
    <xf numFmtId="177" fontId="7" fillId="4" borderId="97" xfId="0" applyNumberFormat="1" applyFont="1" applyFill="1" applyBorder="1" applyAlignment="1">
      <alignment horizontal="center" vertical="center"/>
    </xf>
    <xf numFmtId="177" fontId="8" fillId="2" borderId="84" xfId="0" applyNumberFormat="1" applyFont="1" applyFill="1" applyBorder="1" applyAlignment="1">
      <alignment horizontal="center" vertical="center"/>
    </xf>
    <xf numFmtId="177" fontId="8" fillId="2" borderId="62" xfId="0" applyNumberFormat="1" applyFont="1" applyFill="1" applyBorder="1" applyAlignment="1">
      <alignment horizontal="center" vertical="center"/>
    </xf>
    <xf numFmtId="176" fontId="8" fillId="0" borderId="84" xfId="0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right" vertical="center"/>
    </xf>
    <xf numFmtId="41" fontId="18" fillId="2" borderId="74" xfId="0" applyNumberFormat="1" applyFont="1" applyFill="1" applyBorder="1">
      <alignment vertical="center"/>
    </xf>
    <xf numFmtId="176" fontId="18" fillId="2" borderId="74" xfId="0" applyNumberFormat="1" applyFont="1" applyFill="1" applyBorder="1">
      <alignment vertical="center"/>
    </xf>
    <xf numFmtId="41" fontId="18" fillId="5" borderId="81" xfId="0" applyNumberFormat="1" applyFont="1" applyFill="1" applyBorder="1">
      <alignment vertical="center"/>
    </xf>
    <xf numFmtId="41" fontId="18" fillId="5" borderId="81" xfId="0" applyNumberFormat="1" applyFont="1" applyFill="1" applyBorder="1" applyAlignment="1">
      <alignment horizontal="right" vertical="center"/>
    </xf>
    <xf numFmtId="41" fontId="6" fillId="6" borderId="74" xfId="0" applyNumberFormat="1" applyFont="1" applyFill="1" applyBorder="1" applyAlignment="1">
      <alignment horizontal="right" vertical="center"/>
    </xf>
    <xf numFmtId="177" fontId="6" fillId="6" borderId="84" xfId="0" applyNumberFormat="1" applyFont="1" applyFill="1" applyBorder="1">
      <alignment vertical="center"/>
    </xf>
    <xf numFmtId="41" fontId="0" fillId="0" borderId="74" xfId="0" applyNumberFormat="1" applyBorder="1">
      <alignment vertical="center"/>
    </xf>
    <xf numFmtId="0" fontId="6" fillId="5" borderId="6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76" fontId="19" fillId="4" borderId="89" xfId="4" applyNumberFormat="1" applyFont="1" applyFill="1" applyBorder="1" applyAlignment="1">
      <alignment horizontal="center" vertical="center" wrapText="1"/>
    </xf>
    <xf numFmtId="176" fontId="19" fillId="4" borderId="20" xfId="4" applyNumberFormat="1" applyFont="1" applyFill="1" applyBorder="1" applyAlignment="1">
      <alignment horizontal="center" vertical="center" wrapText="1"/>
    </xf>
    <xf numFmtId="176" fontId="19" fillId="4" borderId="22" xfId="4" applyNumberFormat="1" applyFont="1" applyFill="1" applyBorder="1" applyAlignment="1">
      <alignment horizontal="center" vertical="center" wrapText="1"/>
    </xf>
    <xf numFmtId="0" fontId="6" fillId="4" borderId="111" xfId="0" applyFont="1" applyFill="1" applyBorder="1" applyAlignment="1">
      <alignment horizontal="center" vertical="center"/>
    </xf>
    <xf numFmtId="0" fontId="6" fillId="4" borderId="109" xfId="0" applyFont="1" applyFill="1" applyBorder="1" applyAlignment="1">
      <alignment horizontal="center" vertical="center"/>
    </xf>
    <xf numFmtId="0" fontId="34" fillId="2" borderId="111" xfId="0" applyFont="1" applyFill="1" applyBorder="1" applyAlignment="1">
      <alignment horizontal="center" vertical="center" textRotation="255" shrinkToFit="1"/>
    </xf>
    <xf numFmtId="0" fontId="34" fillId="2" borderId="112" xfId="0" applyFont="1" applyFill="1" applyBorder="1" applyAlignment="1">
      <alignment horizontal="center" vertical="center" textRotation="255" shrinkToFit="1"/>
    </xf>
    <xf numFmtId="0" fontId="34" fillId="2" borderId="109" xfId="0" applyFont="1" applyFill="1" applyBorder="1" applyAlignment="1">
      <alignment horizontal="center" vertical="center" textRotation="255" shrinkToFit="1"/>
    </xf>
    <xf numFmtId="176" fontId="19" fillId="2" borderId="95" xfId="4" applyNumberFormat="1" applyFont="1" applyFill="1" applyBorder="1" applyAlignment="1">
      <alignment horizontal="left" vertical="top" wrapText="1"/>
    </xf>
    <xf numFmtId="176" fontId="19" fillId="2" borderId="7" xfId="4" applyNumberFormat="1" applyFont="1" applyFill="1" applyBorder="1" applyAlignment="1">
      <alignment horizontal="left" vertical="top" wrapText="1"/>
    </xf>
    <xf numFmtId="176" fontId="19" fillId="3" borderId="13" xfId="4" applyNumberFormat="1" applyFont="1" applyFill="1" applyBorder="1" applyAlignment="1">
      <alignment horizontal="left" vertical="top" wrapText="1"/>
    </xf>
    <xf numFmtId="176" fontId="19" fillId="3" borderId="91" xfId="4" applyNumberFormat="1" applyFont="1" applyFill="1" applyBorder="1" applyAlignment="1">
      <alignment horizontal="left" vertical="top" wrapText="1"/>
    </xf>
    <xf numFmtId="176" fontId="19" fillId="3" borderId="83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4" fillId="3" borderId="74" xfId="4" applyNumberFormat="1" applyFont="1" applyFill="1" applyBorder="1" applyAlignment="1">
      <alignment horizontal="left" vertical="top" wrapText="1"/>
    </xf>
    <xf numFmtId="176" fontId="19" fillId="2" borderId="87" xfId="4" applyNumberFormat="1" applyFont="1" applyFill="1" applyBorder="1" applyAlignment="1">
      <alignment horizontal="left" vertical="top" wrapText="1"/>
    </xf>
    <xf numFmtId="176" fontId="19" fillId="2" borderId="61" xfId="4" applyNumberFormat="1" applyFont="1" applyFill="1" applyBorder="1" applyAlignment="1">
      <alignment horizontal="left" vertical="top" wrapText="1"/>
    </xf>
    <xf numFmtId="0" fontId="21" fillId="2" borderId="81" xfId="4" applyFont="1" applyFill="1" applyBorder="1" applyAlignment="1">
      <alignment horizontal="left" vertical="top" wrapText="1"/>
    </xf>
    <xf numFmtId="176" fontId="19" fillId="0" borderId="95" xfId="4" applyNumberFormat="1" applyFont="1" applyBorder="1" applyAlignment="1">
      <alignment horizontal="left" vertical="top" wrapText="1"/>
    </xf>
    <xf numFmtId="176" fontId="19" fillId="0" borderId="7" xfId="4" applyNumberFormat="1" applyFont="1" applyBorder="1" applyAlignment="1">
      <alignment horizontal="left" vertical="top" wrapText="1"/>
    </xf>
    <xf numFmtId="176" fontId="14" fillId="3" borderId="81" xfId="4" applyNumberFormat="1" applyFont="1" applyFill="1" applyBorder="1" applyAlignment="1">
      <alignment horizontal="left" vertical="top" wrapText="1"/>
    </xf>
    <xf numFmtId="176" fontId="14" fillId="3" borderId="76" xfId="4" applyNumberFormat="1" applyFont="1" applyFill="1" applyBorder="1" applyAlignment="1">
      <alignment horizontal="left" vertical="top" wrapText="1"/>
    </xf>
    <xf numFmtId="176" fontId="14" fillId="3" borderId="9" xfId="4" applyNumberFormat="1" applyFont="1" applyFill="1" applyBorder="1" applyAlignment="1">
      <alignment horizontal="left" vertical="top" wrapText="1"/>
    </xf>
    <xf numFmtId="176" fontId="19" fillId="2" borderId="9" xfId="4" applyNumberFormat="1" applyFont="1" applyFill="1" applyBorder="1" applyAlignment="1">
      <alignment horizontal="left" vertical="top" wrapText="1"/>
    </xf>
    <xf numFmtId="176" fontId="19" fillId="2" borderId="13" xfId="4" applyNumberFormat="1" applyFont="1" applyFill="1" applyBorder="1" applyAlignment="1">
      <alignment horizontal="left" vertical="top" wrapText="1"/>
    </xf>
    <xf numFmtId="176" fontId="19" fillId="2" borderId="83" xfId="4" applyNumberFormat="1" applyFont="1" applyFill="1" applyBorder="1" applyAlignment="1">
      <alignment horizontal="left" vertical="top" wrapText="1"/>
    </xf>
    <xf numFmtId="176" fontId="19" fillId="3" borderId="66" xfId="4" applyNumberFormat="1" applyFont="1" applyFill="1" applyBorder="1" applyAlignment="1">
      <alignment horizontal="left" vertical="top" wrapText="1"/>
    </xf>
    <xf numFmtId="176" fontId="19" fillId="3" borderId="73" xfId="4" applyNumberFormat="1" applyFont="1" applyFill="1" applyBorder="1" applyAlignment="1">
      <alignment horizontal="left" vertical="top" wrapText="1"/>
    </xf>
    <xf numFmtId="176" fontId="19" fillId="3" borderId="80" xfId="4" applyNumberFormat="1" applyFont="1" applyFill="1" applyBorder="1" applyAlignment="1">
      <alignment horizontal="left" vertical="top" wrapText="1"/>
    </xf>
    <xf numFmtId="176" fontId="14" fillId="3" borderId="12" xfId="4" applyNumberFormat="1" applyFont="1" applyFill="1" applyBorder="1" applyAlignment="1">
      <alignment horizontal="left" vertical="top" wrapText="1"/>
    </xf>
    <xf numFmtId="176" fontId="14" fillId="3" borderId="84" xfId="4" applyNumberFormat="1" applyFont="1" applyFill="1" applyBorder="1" applyAlignment="1">
      <alignment horizontal="left" vertical="top" wrapText="1"/>
    </xf>
    <xf numFmtId="41" fontId="34" fillId="4" borderId="12" xfId="1" applyFont="1" applyFill="1" applyBorder="1" applyAlignment="1">
      <alignment horizontal="center" vertical="center" wrapText="1"/>
    </xf>
    <xf numFmtId="41" fontId="34" fillId="4" borderId="9" xfId="1" applyFont="1" applyFill="1" applyBorder="1" applyAlignment="1">
      <alignment horizontal="center" vertical="center" wrapText="1"/>
    </xf>
    <xf numFmtId="9" fontId="34" fillId="4" borderId="1" xfId="1" applyNumberFormat="1" applyFont="1" applyFill="1" applyBorder="1" applyAlignment="1">
      <alignment horizontal="center" vertical="center" wrapText="1"/>
    </xf>
    <xf numFmtId="9" fontId="34" fillId="4" borderId="81" xfId="1" applyNumberFormat="1" applyFont="1" applyFill="1" applyBorder="1" applyAlignment="1">
      <alignment horizontal="center" vertical="center" wrapText="1"/>
    </xf>
    <xf numFmtId="177" fontId="34" fillId="4" borderId="2" xfId="1" applyNumberFormat="1" applyFont="1" applyFill="1" applyBorder="1" applyAlignment="1">
      <alignment horizontal="center" vertical="center" wrapText="1"/>
    </xf>
    <xf numFmtId="177" fontId="34" fillId="4" borderId="82" xfId="1" applyNumberFormat="1" applyFont="1" applyFill="1" applyBorder="1" applyAlignment="1">
      <alignment horizontal="center" vertical="center" wrapText="1"/>
    </xf>
    <xf numFmtId="176" fontId="19" fillId="3" borderId="87" xfId="4" applyNumberFormat="1" applyFont="1" applyFill="1" applyBorder="1" applyAlignment="1">
      <alignment horizontal="left" vertical="top" wrapText="1"/>
    </xf>
    <xf numFmtId="176" fontId="19" fillId="3" borderId="61" xfId="4" applyNumberFormat="1" applyFont="1" applyFill="1" applyBorder="1" applyAlignment="1">
      <alignment horizontal="left" vertical="top" wrapText="1"/>
    </xf>
    <xf numFmtId="176" fontId="19" fillId="4" borderId="66" xfId="4" applyNumberFormat="1" applyFont="1" applyFill="1" applyBorder="1" applyAlignment="1">
      <alignment horizontal="left" vertical="top" wrapText="1"/>
    </xf>
    <xf numFmtId="176" fontId="19" fillId="4" borderId="1" xfId="4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57" xfId="0" applyFont="1" applyFill="1" applyBorder="1" applyAlignment="1">
      <alignment horizontal="left" vertical="top" wrapText="1"/>
    </xf>
    <xf numFmtId="0" fontId="8" fillId="2" borderId="84" xfId="0" applyFont="1" applyFill="1" applyBorder="1" applyAlignment="1">
      <alignment horizontal="left" vertical="top" wrapText="1"/>
    </xf>
    <xf numFmtId="0" fontId="8" fillId="2" borderId="74" xfId="0" applyFont="1" applyFill="1" applyBorder="1" applyAlignment="1">
      <alignment horizontal="left" vertical="top" wrapText="1"/>
    </xf>
    <xf numFmtId="0" fontId="7" fillId="2" borderId="59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4" borderId="89" xfId="0" applyFont="1" applyFill="1" applyBorder="1" applyAlignment="1">
      <alignment horizontal="left" vertical="top"/>
    </xf>
    <xf numFmtId="0" fontId="7" fillId="4" borderId="20" xfId="0" applyFont="1" applyFill="1" applyBorder="1" applyAlignment="1">
      <alignment horizontal="left" vertical="top"/>
    </xf>
    <xf numFmtId="0" fontId="7" fillId="4" borderId="99" xfId="0" applyFont="1" applyFill="1" applyBorder="1" applyAlignment="1">
      <alignment horizontal="left" vertical="top"/>
    </xf>
    <xf numFmtId="0" fontId="7" fillId="9" borderId="111" xfId="0" applyFont="1" applyFill="1" applyBorder="1" applyAlignment="1">
      <alignment horizontal="center" vertical="center"/>
    </xf>
    <xf numFmtId="0" fontId="7" fillId="9" borderId="109" xfId="0" applyFont="1" applyFill="1" applyBorder="1" applyAlignment="1">
      <alignment horizontal="center" vertical="center"/>
    </xf>
    <xf numFmtId="0" fontId="6" fillId="0" borderId="111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7" fillId="2" borderId="87" xfId="0" applyFont="1" applyFill="1" applyBorder="1" applyAlignment="1">
      <alignment horizontal="left" vertical="top"/>
    </xf>
    <xf numFmtId="0" fontId="7" fillId="2" borderId="61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/>
    </xf>
    <xf numFmtId="0" fontId="7" fillId="2" borderId="91" xfId="0" applyFont="1" applyFill="1" applyBorder="1" applyAlignment="1">
      <alignment horizontal="left" vertical="top"/>
    </xf>
    <xf numFmtId="0" fontId="7" fillId="2" borderId="83" xfId="0" applyFont="1" applyFill="1" applyBorder="1" applyAlignment="1">
      <alignment horizontal="left" vertical="top"/>
    </xf>
    <xf numFmtId="0" fontId="8" fillId="2" borderId="76" xfId="0" applyFont="1" applyFill="1" applyBorder="1" applyAlignment="1">
      <alignment horizontal="left" vertical="top"/>
    </xf>
    <xf numFmtId="0" fontId="8" fillId="2" borderId="84" xfId="0" applyFont="1" applyFill="1" applyBorder="1" applyAlignment="1">
      <alignment horizontal="left" vertical="top"/>
    </xf>
    <xf numFmtId="0" fontId="8" fillId="2" borderId="76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left" vertical="top" wrapText="1"/>
    </xf>
    <xf numFmtId="0" fontId="7" fillId="2" borderId="9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left" vertical="top"/>
    </xf>
    <xf numFmtId="0" fontId="7" fillId="2" borderId="102" xfId="0" applyFont="1" applyFill="1" applyBorder="1" applyAlignment="1">
      <alignment horizontal="left" vertical="top"/>
    </xf>
    <xf numFmtId="0" fontId="7" fillId="2" borderId="85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8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3" fillId="2" borderId="0" xfId="4" applyFont="1" applyFill="1" applyAlignment="1">
      <alignment horizontal="center" vertical="center"/>
    </xf>
    <xf numFmtId="0" fontId="23" fillId="2" borderId="0" xfId="4" applyFont="1" applyFill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24" fillId="2" borderId="66" xfId="4" applyFont="1" applyFill="1" applyBorder="1" applyAlignment="1">
      <alignment vertical="top" wrapText="1"/>
    </xf>
    <xf numFmtId="0" fontId="24" fillId="2" borderId="80" xfId="4" applyFont="1" applyFill="1" applyBorder="1" applyAlignment="1">
      <alignment vertical="top" wrapText="1"/>
    </xf>
    <xf numFmtId="0" fontId="25" fillId="2" borderId="81" xfId="4" applyFont="1" applyFill="1" applyBorder="1" applyAlignment="1">
      <alignment horizontal="center" wrapText="1"/>
    </xf>
    <xf numFmtId="0" fontId="24" fillId="2" borderId="14" xfId="4" applyFont="1" applyFill="1" applyBorder="1" applyAlignment="1">
      <alignment horizontal="left" vertical="top" wrapText="1"/>
    </xf>
    <xf numFmtId="0" fontId="24" fillId="2" borderId="19" xfId="4" applyFont="1" applyFill="1" applyBorder="1" applyAlignment="1">
      <alignment horizontal="left" vertical="top" wrapText="1"/>
    </xf>
    <xf numFmtId="0" fontId="24" fillId="9" borderId="83" xfId="4" applyFont="1" applyFill="1" applyBorder="1" applyAlignment="1">
      <alignment horizontal="center" vertical="center" wrapText="1"/>
    </xf>
    <xf numFmtId="0" fontId="24" fillId="9" borderId="9" xfId="4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24" fillId="2" borderId="81" xfId="4" applyFont="1" applyFill="1" applyBorder="1" applyAlignment="1">
      <alignment horizontal="center" vertical="top" wrapText="1"/>
    </xf>
    <xf numFmtId="0" fontId="24" fillId="2" borderId="17" xfId="4" applyFont="1" applyFill="1" applyBorder="1" applyAlignment="1">
      <alignment horizontal="left" vertical="top" wrapText="1"/>
    </xf>
    <xf numFmtId="0" fontId="25" fillId="2" borderId="1" xfId="4" applyFont="1" applyFill="1" applyBorder="1" applyAlignment="1">
      <alignment horizontal="left" vertical="top" wrapText="1"/>
    </xf>
    <xf numFmtId="0" fontId="25" fillId="2" borderId="74" xfId="4" applyFont="1" applyFill="1" applyBorder="1" applyAlignment="1">
      <alignment horizontal="left" vertical="top" wrapText="1"/>
    </xf>
    <xf numFmtId="177" fontId="34" fillId="4" borderId="88" xfId="1" applyNumberFormat="1" applyFont="1" applyFill="1" applyBorder="1" applyAlignment="1">
      <alignment horizontal="center" vertical="center" wrapText="1"/>
    </xf>
    <xf numFmtId="177" fontId="34" fillId="4" borderId="25" xfId="1" applyNumberFormat="1" applyFont="1" applyFill="1" applyBorder="1" applyAlignment="1">
      <alignment horizontal="center" vertical="center" wrapText="1"/>
    </xf>
    <xf numFmtId="0" fontId="24" fillId="4" borderId="66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25" fillId="2" borderId="84" xfId="4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4" borderId="125" xfId="0" applyFont="1" applyFill="1" applyBorder="1" applyAlignment="1">
      <alignment horizontal="center" vertical="center"/>
    </xf>
    <xf numFmtId="0" fontId="47" fillId="0" borderId="85" xfId="0" applyFont="1" applyBorder="1" applyAlignment="1">
      <alignment horizontal="left" vertical="top"/>
    </xf>
    <xf numFmtId="0" fontId="47" fillId="0" borderId="73" xfId="0" applyFont="1" applyBorder="1" applyAlignment="1">
      <alignment horizontal="left" vertical="top"/>
    </xf>
    <xf numFmtId="0" fontId="39" fillId="0" borderId="84" xfId="0" applyFont="1" applyBorder="1" applyAlignment="1">
      <alignment horizontal="left" vertical="top" wrapText="1"/>
    </xf>
    <xf numFmtId="0" fontId="39" fillId="0" borderId="74" xfId="0" applyFont="1" applyBorder="1" applyAlignment="1">
      <alignment horizontal="left" vertical="top" wrapText="1"/>
    </xf>
    <xf numFmtId="0" fontId="47" fillId="3" borderId="73" xfId="14" applyFont="1" applyFill="1" applyBorder="1" applyAlignment="1">
      <alignment vertical="top" wrapText="1"/>
    </xf>
    <xf numFmtId="0" fontId="47" fillId="0" borderId="73" xfId="0" applyFont="1" applyBorder="1" applyAlignment="1">
      <alignment vertical="top" wrapText="1"/>
    </xf>
    <xf numFmtId="0" fontId="39" fillId="3" borderId="74" xfId="14" applyFont="1" applyFill="1" applyBorder="1" applyAlignment="1">
      <alignment vertical="top" wrapText="1"/>
    </xf>
    <xf numFmtId="0" fontId="39" fillId="0" borderId="74" xfId="0" applyFont="1" applyBorder="1" applyAlignment="1">
      <alignment vertical="top" wrapText="1"/>
    </xf>
    <xf numFmtId="0" fontId="47" fillId="0" borderId="80" xfId="0" applyFont="1" applyBorder="1" applyAlignment="1">
      <alignment vertical="top" wrapText="1"/>
    </xf>
    <xf numFmtId="0" fontId="39" fillId="0" borderId="81" xfId="0" applyFont="1" applyBorder="1" applyAlignment="1">
      <alignment vertical="top" wrapText="1"/>
    </xf>
    <xf numFmtId="0" fontId="7" fillId="2" borderId="70" xfId="0" applyFont="1" applyFill="1" applyBorder="1" applyAlignment="1">
      <alignment horizontal="center" vertical="top"/>
    </xf>
    <xf numFmtId="0" fontId="7" fillId="2" borderId="71" xfId="0" applyFont="1" applyFill="1" applyBorder="1" applyAlignment="1">
      <alignment horizontal="center" vertical="top"/>
    </xf>
    <xf numFmtId="0" fontId="7" fillId="2" borderId="73" xfId="0" applyFont="1" applyFill="1" applyBorder="1" applyAlignment="1">
      <alignment horizontal="left" vertical="top"/>
    </xf>
    <xf numFmtId="0" fontId="7" fillId="2" borderId="78" xfId="0" applyFont="1" applyFill="1" applyBorder="1" applyAlignment="1">
      <alignment horizontal="left" vertical="top"/>
    </xf>
    <xf numFmtId="0" fontId="7" fillId="2" borderId="79" xfId="0" applyFont="1" applyFill="1" applyBorder="1" applyAlignment="1">
      <alignment horizontal="center" vertical="top" wrapText="1"/>
    </xf>
    <xf numFmtId="0" fontId="7" fillId="4" borderId="8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9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horizontal="left" vertical="top"/>
    </xf>
    <xf numFmtId="0" fontId="7" fillId="2" borderId="59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91" xfId="0" applyFont="1" applyFill="1" applyBorder="1" applyAlignment="1">
      <alignment vertical="top" wrapText="1"/>
    </xf>
    <xf numFmtId="0" fontId="7" fillId="2" borderId="83" xfId="0" applyFont="1" applyFill="1" applyBorder="1" applyAlignment="1">
      <alignment vertical="top" wrapText="1"/>
    </xf>
    <xf numFmtId="0" fontId="31" fillId="2" borderId="11" xfId="4" applyFont="1" applyFill="1" applyBorder="1" applyAlignment="1">
      <alignment horizontal="left" vertical="center"/>
    </xf>
    <xf numFmtId="0" fontId="32" fillId="4" borderId="5" xfId="4" applyFont="1" applyFill="1" applyBorder="1" applyAlignment="1">
      <alignment horizontal="center" vertical="center" wrapText="1"/>
    </xf>
    <xf numFmtId="0" fontId="32" fillId="4" borderId="1" xfId="4" applyFont="1" applyFill="1" applyBorder="1" applyAlignment="1">
      <alignment horizontal="center" vertical="center" wrapText="1"/>
    </xf>
    <xf numFmtId="0" fontId="0" fillId="0" borderId="112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4" fillId="2" borderId="34" xfId="4" applyFont="1" applyFill="1" applyBorder="1" applyAlignment="1">
      <alignment vertical="top" wrapText="1"/>
    </xf>
    <xf numFmtId="0" fontId="24" fillId="2" borderId="10" xfId="4" applyFont="1" applyFill="1" applyBorder="1" applyAlignment="1">
      <alignment vertical="top" wrapText="1"/>
    </xf>
    <xf numFmtId="0" fontId="25" fillId="2" borderId="0" xfId="4" applyFont="1" applyFill="1" applyAlignment="1">
      <alignment horizontal="left" wrapText="1"/>
    </xf>
    <xf numFmtId="0" fontId="25" fillId="2" borderId="26" xfId="4" applyFont="1" applyFill="1" applyBorder="1" applyAlignment="1">
      <alignment horizontal="left" wrapText="1"/>
    </xf>
    <xf numFmtId="0" fontId="24" fillId="2" borderId="95" xfId="4" applyFont="1" applyFill="1" applyBorder="1" applyAlignment="1">
      <alignment horizontal="center" vertical="top" wrapText="1"/>
    </xf>
    <xf numFmtId="0" fontId="24" fillId="2" borderId="102" xfId="4" applyFont="1" applyFill="1" applyBorder="1" applyAlignment="1">
      <alignment horizontal="center" vertical="top" wrapText="1"/>
    </xf>
    <xf numFmtId="0" fontId="24" fillId="9" borderId="11" xfId="4" applyFont="1" applyFill="1" applyBorder="1" applyAlignment="1">
      <alignment horizontal="center" vertical="center" wrapText="1"/>
    </xf>
    <xf numFmtId="0" fontId="24" fillId="9" borderId="20" xfId="4" applyFont="1" applyFill="1" applyBorder="1" applyAlignment="1">
      <alignment horizontal="center" vertical="center" wrapText="1"/>
    </xf>
    <xf numFmtId="0" fontId="24" fillId="9" borderId="22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vertical="top" wrapText="1"/>
    </xf>
    <xf numFmtId="0" fontId="7" fillId="2" borderId="57" xfId="4" applyFont="1" applyFill="1" applyBorder="1" applyAlignment="1">
      <alignment vertical="top" wrapText="1"/>
    </xf>
    <xf numFmtId="0" fontId="7" fillId="2" borderId="59" xfId="4" applyFont="1" applyFill="1" applyBorder="1" applyAlignment="1">
      <alignment horizontal="center" vertical="top" wrapText="1"/>
    </xf>
    <xf numFmtId="0" fontId="7" fillId="2" borderId="47" xfId="4" applyFont="1" applyFill="1" applyBorder="1" applyAlignment="1">
      <alignment horizontal="center" vertical="top" wrapText="1"/>
    </xf>
    <xf numFmtId="0" fontId="24" fillId="2" borderId="73" xfId="4" applyFont="1" applyFill="1" applyBorder="1" applyAlignment="1">
      <alignment vertical="top" wrapText="1"/>
    </xf>
    <xf numFmtId="0" fontId="25" fillId="2" borderId="1" xfId="4" applyFont="1" applyFill="1" applyBorder="1" applyAlignment="1">
      <alignment horizontal="left" wrapText="1"/>
    </xf>
    <xf numFmtId="0" fontId="25" fillId="2" borderId="74" xfId="4" applyFont="1" applyFill="1" applyBorder="1" applyAlignment="1">
      <alignment horizontal="left" wrapText="1"/>
    </xf>
    <xf numFmtId="0" fontId="24" fillId="2" borderId="14" xfId="4" applyFont="1" applyFill="1" applyBorder="1" applyAlignment="1">
      <alignment vertical="top" wrapText="1"/>
    </xf>
    <xf numFmtId="0" fontId="24" fillId="2" borderId="17" xfId="4" applyFont="1" applyFill="1" applyBorder="1" applyAlignment="1">
      <alignment vertical="top" wrapText="1"/>
    </xf>
    <xf numFmtId="0" fontId="24" fillId="2" borderId="19" xfId="4" applyFont="1" applyFill="1" applyBorder="1" applyAlignment="1">
      <alignment vertical="top" wrapText="1"/>
    </xf>
    <xf numFmtId="0" fontId="25" fillId="2" borderId="64" xfId="4" applyFont="1" applyFill="1" applyBorder="1" applyAlignment="1">
      <alignment horizontal="left" wrapText="1"/>
    </xf>
    <xf numFmtId="0" fontId="25" fillId="2" borderId="35" xfId="4" applyFont="1" applyFill="1" applyBorder="1" applyAlignment="1">
      <alignment horizontal="left" wrapText="1"/>
    </xf>
    <xf numFmtId="0" fontId="25" fillId="2" borderId="37" xfId="4" applyFont="1" applyFill="1" applyBorder="1" applyAlignment="1">
      <alignment horizontal="left" wrapText="1"/>
    </xf>
    <xf numFmtId="0" fontId="24" fillId="2" borderId="7" xfId="4" applyFont="1" applyFill="1" applyBorder="1" applyAlignment="1">
      <alignment horizontal="center" vertical="top" wrapText="1"/>
    </xf>
    <xf numFmtId="0" fontId="24" fillId="9" borderId="19" xfId="4" applyFont="1" applyFill="1" applyBorder="1" applyAlignment="1">
      <alignment horizontal="center" vertical="top" wrapText="1"/>
    </xf>
    <xf numFmtId="0" fontId="24" fillId="9" borderId="20" xfId="4" applyFont="1" applyFill="1" applyBorder="1" applyAlignment="1">
      <alignment horizontal="center" vertical="top" wrapText="1"/>
    </xf>
    <xf numFmtId="0" fontId="24" fillId="9" borderId="22" xfId="4" applyFont="1" applyFill="1" applyBorder="1" applyAlignment="1">
      <alignment horizontal="center" vertical="top" wrapText="1"/>
    </xf>
    <xf numFmtId="41" fontId="34" fillId="4" borderId="12" xfId="1" applyFont="1" applyFill="1" applyBorder="1" applyAlignment="1">
      <alignment horizontal="center" vertical="top" wrapText="1"/>
    </xf>
    <xf numFmtId="41" fontId="34" fillId="4" borderId="9" xfId="1" applyFont="1" applyFill="1" applyBorder="1" applyAlignment="1">
      <alignment horizontal="center" vertical="top" wrapText="1"/>
    </xf>
    <xf numFmtId="0" fontId="24" fillId="2" borderId="59" xfId="4" applyFont="1" applyFill="1" applyBorder="1" applyAlignment="1">
      <alignment horizontal="center" vertical="top" wrapText="1"/>
    </xf>
    <xf numFmtId="0" fontId="24" fillId="2" borderId="47" xfId="4" applyFont="1" applyFill="1" applyBorder="1" applyAlignment="1">
      <alignment horizontal="center" vertical="top" wrapText="1"/>
    </xf>
    <xf numFmtId="0" fontId="24" fillId="2" borderId="60" xfId="4" applyFont="1" applyFill="1" applyBorder="1" applyAlignment="1">
      <alignment horizontal="left" vertical="top" wrapText="1"/>
    </xf>
    <xf numFmtId="0" fontId="24" fillId="2" borderId="57" xfId="4" applyFont="1" applyFill="1" applyBorder="1" applyAlignment="1">
      <alignment horizontal="left" vertical="top" wrapText="1"/>
    </xf>
    <xf numFmtId="0" fontId="7" fillId="2" borderId="60" xfId="4" applyFont="1" applyFill="1" applyBorder="1" applyAlignment="1">
      <alignment horizontal="left" vertical="top" wrapText="1"/>
    </xf>
    <xf numFmtId="0" fontId="7" fillId="2" borderId="57" xfId="4" applyFont="1" applyFill="1" applyBorder="1" applyAlignment="1">
      <alignment horizontal="left" vertical="top" wrapText="1"/>
    </xf>
    <xf numFmtId="0" fontId="25" fillId="2" borderId="0" xfId="4" applyFont="1" applyFill="1" applyAlignment="1">
      <alignment horizontal="left" vertical="top" wrapText="1"/>
    </xf>
    <xf numFmtId="0" fontId="25" fillId="2" borderId="26" xfId="4" applyFont="1" applyFill="1" applyBorder="1" applyAlignment="1">
      <alignment horizontal="left" vertical="top" wrapText="1"/>
    </xf>
    <xf numFmtId="0" fontId="24" fillId="2" borderId="85" xfId="4" applyFont="1" applyFill="1" applyBorder="1" applyAlignment="1">
      <alignment horizontal="left" vertical="top" wrapText="1"/>
    </xf>
    <xf numFmtId="0" fontId="24" fillId="2" borderId="73" xfId="4" applyFont="1" applyFill="1" applyBorder="1" applyAlignment="1">
      <alignment horizontal="left" vertical="top" wrapText="1"/>
    </xf>
    <xf numFmtId="0" fontId="24" fillId="2" borderId="14" xfId="4" applyFont="1" applyFill="1" applyBorder="1" applyAlignment="1">
      <alignment horizontal="center" vertical="top" wrapText="1"/>
    </xf>
    <xf numFmtId="0" fontId="24" fillId="2" borderId="17" xfId="4" applyFont="1" applyFill="1" applyBorder="1" applyAlignment="1">
      <alignment horizontal="center" vertical="top" wrapText="1"/>
    </xf>
    <xf numFmtId="0" fontId="24" fillId="2" borderId="57" xfId="4" applyFont="1" applyFill="1" applyBorder="1" applyAlignment="1">
      <alignment horizontal="center" vertical="top" wrapText="1"/>
    </xf>
    <xf numFmtId="0" fontId="25" fillId="2" borderId="1" xfId="4" applyFont="1" applyFill="1" applyBorder="1" applyAlignment="1">
      <alignment horizontal="left" vertical="top"/>
    </xf>
    <xf numFmtId="0" fontId="25" fillId="2" borderId="74" xfId="4" applyFont="1" applyFill="1" applyBorder="1" applyAlignment="1">
      <alignment horizontal="left" vertical="top"/>
    </xf>
    <xf numFmtId="0" fontId="24" fillId="2" borderId="1" xfId="4" applyFont="1" applyFill="1" applyBorder="1" applyAlignment="1">
      <alignment horizontal="left" vertical="top" wrapText="1"/>
    </xf>
    <xf numFmtId="0" fontId="24" fillId="2" borderId="74" xfId="4" applyFont="1" applyFill="1" applyBorder="1" applyAlignment="1">
      <alignment horizontal="left" vertical="top" wrapText="1"/>
    </xf>
    <xf numFmtId="0" fontId="24" fillId="2" borderId="81" xfId="4" applyFont="1" applyFill="1" applyBorder="1" applyAlignment="1">
      <alignment horizontal="left" vertical="top" wrapText="1"/>
    </xf>
    <xf numFmtId="0" fontId="24" fillId="2" borderId="101" xfId="4" applyFont="1" applyFill="1" applyBorder="1" applyAlignment="1">
      <alignment horizontal="center" vertical="top" wrapText="1"/>
    </xf>
    <xf numFmtId="0" fontId="27" fillId="2" borderId="0" xfId="4" applyFont="1" applyFill="1" applyAlignment="1">
      <alignment horizontal="left" vertical="center"/>
    </xf>
    <xf numFmtId="0" fontId="32" fillId="2" borderId="0" xfId="4" applyFont="1" applyFill="1" applyAlignment="1">
      <alignment horizontal="left" vertical="center" wrapText="1"/>
    </xf>
    <xf numFmtId="0" fontId="25" fillId="2" borderId="76" xfId="4" applyFont="1" applyFill="1" applyBorder="1" applyAlignment="1">
      <alignment horizontal="left" vertical="top" wrapText="1"/>
    </xf>
    <xf numFmtId="0" fontId="25" fillId="2" borderId="12" xfId="4" applyFont="1" applyFill="1" applyBorder="1" applyAlignment="1">
      <alignment horizontal="left" vertical="top" wrapText="1"/>
    </xf>
    <xf numFmtId="0" fontId="25" fillId="2" borderId="9" xfId="4" applyFont="1" applyFill="1" applyBorder="1" applyAlignment="1">
      <alignment horizontal="left" vertical="top" wrapText="1"/>
    </xf>
    <xf numFmtId="0" fontId="25" fillId="2" borderId="79" xfId="4" applyFont="1" applyFill="1" applyBorder="1" applyAlignment="1">
      <alignment horizontal="left" vertical="top" wrapText="1"/>
    </xf>
    <xf numFmtId="0" fontId="24" fillId="2" borderId="78" xfId="4" applyFont="1" applyFill="1" applyBorder="1" applyAlignment="1">
      <alignment horizontal="left" vertical="top" wrapText="1"/>
    </xf>
    <xf numFmtId="0" fontId="24" fillId="2" borderId="91" xfId="4" applyFont="1" applyFill="1" applyBorder="1" applyAlignment="1">
      <alignment horizontal="left" vertical="top" wrapText="1"/>
    </xf>
    <xf numFmtId="0" fontId="24" fillId="2" borderId="83" xfId="4" applyFont="1" applyFill="1" applyBorder="1" applyAlignment="1">
      <alignment horizontal="left" vertical="top" wrapText="1"/>
    </xf>
    <xf numFmtId="0" fontId="32" fillId="4" borderId="66" xfId="4" applyFont="1" applyFill="1" applyBorder="1" applyAlignment="1">
      <alignment horizontal="center" vertical="center" wrapText="1"/>
    </xf>
    <xf numFmtId="0" fontId="24" fillId="9" borderId="103" xfId="4" applyFont="1" applyFill="1" applyBorder="1" applyAlignment="1">
      <alignment horizontal="center" vertical="center" wrapText="1"/>
    </xf>
    <xf numFmtId="0" fontId="24" fillId="9" borderId="90" xfId="4" applyFont="1" applyFill="1" applyBorder="1" applyAlignment="1">
      <alignment horizontal="center" vertical="center" wrapText="1"/>
    </xf>
    <xf numFmtId="0" fontId="32" fillId="2" borderId="41" xfId="4" applyFont="1" applyFill="1" applyBorder="1" applyAlignment="1">
      <alignment horizontal="left" vertical="top"/>
    </xf>
    <xf numFmtId="0" fontId="26" fillId="2" borderId="26" xfId="4" applyFont="1" applyFill="1" applyBorder="1" applyAlignment="1">
      <alignment horizontal="left" vertical="top"/>
    </xf>
    <xf numFmtId="0" fontId="26" fillId="2" borderId="27" xfId="4" applyFont="1" applyFill="1" applyBorder="1" applyAlignment="1">
      <alignment horizontal="left" vertical="top"/>
    </xf>
    <xf numFmtId="0" fontId="24" fillId="4" borderId="3" xfId="4" applyFont="1" applyFill="1" applyBorder="1" applyAlignment="1">
      <alignment horizontal="center" vertical="top" wrapText="1"/>
    </xf>
    <xf numFmtId="0" fontId="24" fillId="4" borderId="4" xfId="4" applyFont="1" applyFill="1" applyBorder="1" applyAlignment="1">
      <alignment horizontal="center" vertical="top" wrapText="1"/>
    </xf>
    <xf numFmtId="177" fontId="34" fillId="4" borderId="24" xfId="1" applyNumberFormat="1" applyFont="1" applyFill="1" applyBorder="1" applyAlignment="1">
      <alignment horizontal="center" vertical="top" wrapText="1"/>
    </xf>
    <xf numFmtId="177" fontId="34" fillId="4" borderId="25" xfId="1" applyNumberFormat="1" applyFont="1" applyFill="1" applyBorder="1" applyAlignment="1">
      <alignment horizontal="center" vertical="top" wrapText="1"/>
    </xf>
    <xf numFmtId="0" fontId="24" fillId="2" borderId="13" xfId="4" applyFont="1" applyFill="1" applyBorder="1" applyAlignment="1">
      <alignment horizontal="left" vertical="top" wrapText="1"/>
    </xf>
    <xf numFmtId="0" fontId="24" fillId="9" borderId="19" xfId="4" applyFont="1" applyFill="1" applyBorder="1" applyAlignment="1">
      <alignment horizontal="center" vertical="center" wrapText="1"/>
    </xf>
    <xf numFmtId="0" fontId="32" fillId="2" borderId="41" xfId="4" applyFont="1" applyFill="1" applyBorder="1" applyAlignment="1">
      <alignment horizontal="left" vertical="center"/>
    </xf>
    <xf numFmtId="0" fontId="26" fillId="2" borderId="26" xfId="4" applyFont="1" applyFill="1" applyBorder="1" applyAlignment="1">
      <alignment horizontal="left" vertical="center"/>
    </xf>
    <xf numFmtId="0" fontId="26" fillId="2" borderId="27" xfId="4" applyFont="1" applyFill="1" applyBorder="1" applyAlignment="1">
      <alignment horizontal="left" vertical="center"/>
    </xf>
    <xf numFmtId="0" fontId="24" fillId="4" borderId="3" xfId="4" applyFont="1" applyFill="1" applyBorder="1" applyAlignment="1">
      <alignment horizontal="center" vertical="center" wrapText="1"/>
    </xf>
    <xf numFmtId="0" fontId="24" fillId="4" borderId="4" xfId="4" applyFont="1" applyFill="1" applyBorder="1" applyAlignment="1">
      <alignment horizontal="center" vertical="center" wrapText="1"/>
    </xf>
    <xf numFmtId="177" fontId="34" fillId="4" borderId="24" xfId="1" applyNumberFormat="1" applyFont="1" applyFill="1" applyBorder="1" applyAlignment="1">
      <alignment horizontal="center" vertical="center" wrapText="1"/>
    </xf>
    <xf numFmtId="0" fontId="27" fillId="2" borderId="14" xfId="4" applyFont="1" applyFill="1" applyBorder="1" applyAlignment="1">
      <alignment horizontal="left" vertical="center"/>
    </xf>
    <xf numFmtId="0" fontId="27" fillId="2" borderId="15" xfId="4" applyFont="1" applyFill="1" applyBorder="1" applyAlignment="1">
      <alignment horizontal="left" vertical="center"/>
    </xf>
    <xf numFmtId="0" fontId="27" fillId="2" borderId="16" xfId="4" applyFont="1" applyFill="1" applyBorder="1" applyAlignment="1">
      <alignment horizontal="left" vertical="center"/>
    </xf>
    <xf numFmtId="0" fontId="23" fillId="2" borderId="17" xfId="4" applyFont="1" applyFill="1" applyBorder="1" applyAlignment="1">
      <alignment horizontal="center" vertical="center"/>
    </xf>
    <xf numFmtId="0" fontId="23" fillId="2" borderId="18" xfId="4" applyFont="1" applyFill="1" applyBorder="1" applyAlignment="1">
      <alignment horizontal="center" vertical="center"/>
    </xf>
    <xf numFmtId="0" fontId="32" fillId="2" borderId="17" xfId="4" applyFont="1" applyFill="1" applyBorder="1" applyAlignment="1">
      <alignment horizontal="left" vertical="center" wrapText="1"/>
    </xf>
    <xf numFmtId="0" fontId="32" fillId="2" borderId="18" xfId="4" applyFont="1" applyFill="1" applyBorder="1" applyAlignment="1">
      <alignment horizontal="left" vertical="center" wrapText="1"/>
    </xf>
    <xf numFmtId="0" fontId="31" fillId="2" borderId="19" xfId="4" applyFont="1" applyFill="1" applyBorder="1" applyAlignment="1">
      <alignment horizontal="left" vertical="center"/>
    </xf>
    <xf numFmtId="0" fontId="31" fillId="2" borderId="53" xfId="4" applyFont="1" applyFill="1" applyBorder="1" applyAlignment="1">
      <alignment horizontal="left" vertical="center"/>
    </xf>
    <xf numFmtId="0" fontId="24" fillId="2" borderId="12" xfId="4" applyFont="1" applyFill="1" applyBorder="1" applyAlignment="1">
      <alignment horizontal="left" vertical="top" wrapText="1"/>
    </xf>
    <xf numFmtId="0" fontId="24" fillId="2" borderId="9" xfId="4" applyFont="1" applyFill="1" applyBorder="1" applyAlignment="1">
      <alignment horizontal="left" vertical="top" wrapText="1"/>
    </xf>
    <xf numFmtId="0" fontId="24" fillId="2" borderId="84" xfId="4" applyFont="1" applyFill="1" applyBorder="1" applyAlignment="1">
      <alignment horizontal="left" vertical="top" wrapText="1"/>
    </xf>
    <xf numFmtId="0" fontId="25" fillId="2" borderId="84" xfId="4" applyFont="1" applyFill="1" applyBorder="1" applyAlignment="1">
      <alignment horizontal="left" vertical="top"/>
    </xf>
    <xf numFmtId="0" fontId="32" fillId="2" borderId="72" xfId="4" applyFont="1" applyFill="1" applyBorder="1" applyAlignment="1">
      <alignment horizontal="left" vertical="center"/>
    </xf>
    <xf numFmtId="0" fontId="24" fillId="4" borderId="73" xfId="4" applyFont="1" applyFill="1" applyBorder="1" applyAlignment="1">
      <alignment horizontal="center" vertical="center" wrapText="1"/>
    </xf>
    <xf numFmtId="0" fontId="24" fillId="4" borderId="74" xfId="4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left" vertical="top" wrapText="1"/>
    </xf>
    <xf numFmtId="0" fontId="7" fillId="2" borderId="83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/>
    </xf>
    <xf numFmtId="0" fontId="7" fillId="2" borderId="101" xfId="0" applyFont="1" applyFill="1" applyBorder="1" applyAlignment="1">
      <alignment horizontal="center" vertical="top"/>
    </xf>
    <xf numFmtId="0" fontId="7" fillId="2" borderId="102" xfId="0" applyFont="1" applyFill="1" applyBorder="1" applyAlignment="1">
      <alignment horizontal="center" vertical="top"/>
    </xf>
    <xf numFmtId="0" fontId="7" fillId="2" borderId="87" xfId="0" applyFont="1" applyFill="1" applyBorder="1" applyAlignment="1">
      <alignment horizontal="center" vertical="top"/>
    </xf>
    <xf numFmtId="0" fontId="7" fillId="2" borderId="61" xfId="0" applyFont="1" applyFill="1" applyBorder="1" applyAlignment="1">
      <alignment horizontal="center" vertical="top"/>
    </xf>
    <xf numFmtId="0" fontId="7" fillId="2" borderId="9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59" xfId="0" applyFont="1" applyFill="1" applyBorder="1" applyAlignment="1">
      <alignment horizontal="center" vertical="top"/>
    </xf>
    <xf numFmtId="0" fontId="7" fillId="2" borderId="47" xfId="0" applyFont="1" applyFill="1" applyBorder="1" applyAlignment="1">
      <alignment horizontal="center" vertical="top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78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7" fillId="2" borderId="87" xfId="0" applyFont="1" applyFill="1" applyBorder="1" applyAlignment="1">
      <alignment horizontal="center" vertical="top" wrapText="1"/>
    </xf>
    <xf numFmtId="0" fontId="7" fillId="2" borderId="61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57" xfId="0" applyFont="1" applyFill="1" applyBorder="1" applyAlignment="1">
      <alignment vertical="top" wrapText="1"/>
    </xf>
    <xf numFmtId="0" fontId="8" fillId="2" borderId="84" xfId="0" applyFont="1" applyFill="1" applyBorder="1" applyAlignment="1">
      <alignment vertical="top" wrapText="1"/>
    </xf>
    <xf numFmtId="0" fontId="8" fillId="2" borderId="74" xfId="0" applyFont="1" applyFill="1" applyBorder="1" applyAlignment="1">
      <alignment vertical="top" wrapText="1"/>
    </xf>
    <xf numFmtId="0" fontId="7" fillId="2" borderId="59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4" borderId="89" xfId="0" applyFont="1" applyFill="1" applyBorder="1" applyAlignment="1">
      <alignment vertical="top"/>
    </xf>
    <xf numFmtId="0" fontId="7" fillId="4" borderId="20" xfId="0" applyFont="1" applyFill="1" applyBorder="1" applyAlignment="1">
      <alignment vertical="top"/>
    </xf>
    <xf numFmtId="0" fontId="7" fillId="4" borderId="99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7" fillId="2" borderId="91" xfId="0" applyFont="1" applyFill="1" applyBorder="1" applyAlignment="1">
      <alignment vertical="top"/>
    </xf>
    <xf numFmtId="0" fontId="7" fillId="2" borderId="83" xfId="0" applyFont="1" applyFill="1" applyBorder="1" applyAlignment="1">
      <alignment vertical="top"/>
    </xf>
    <xf numFmtId="0" fontId="8" fillId="2" borderId="79" xfId="0" applyFont="1" applyFill="1" applyBorder="1" applyAlignment="1">
      <alignment horizontal="left" vertical="top" wrapText="1"/>
    </xf>
    <xf numFmtId="0" fontId="7" fillId="2" borderId="95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85" xfId="0" applyFont="1" applyFill="1" applyBorder="1" applyAlignment="1">
      <alignment vertical="top" wrapText="1"/>
    </xf>
    <xf numFmtId="0" fontId="7" fillId="2" borderId="73" xfId="0" applyFont="1" applyFill="1" applyBorder="1" applyAlignment="1">
      <alignment vertical="top" wrapText="1"/>
    </xf>
    <xf numFmtId="0" fontId="7" fillId="2" borderId="80" xfId="0" applyFont="1" applyFill="1" applyBorder="1" applyAlignment="1">
      <alignment vertical="top" wrapText="1"/>
    </xf>
    <xf numFmtId="0" fontId="7" fillId="4" borderId="89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7" fillId="4" borderId="99" xfId="0" applyFont="1" applyFill="1" applyBorder="1" applyAlignment="1">
      <alignment horizontal="center" vertical="top"/>
    </xf>
    <xf numFmtId="0" fontId="21" fillId="2" borderId="81" xfId="4" applyFont="1" applyFill="1" applyBorder="1" applyAlignment="1">
      <alignment horizontal="center" vertical="top" wrapText="1"/>
    </xf>
    <xf numFmtId="176" fontId="19" fillId="2" borderId="95" xfId="4" applyNumberFormat="1" applyFont="1" applyFill="1" applyBorder="1" applyAlignment="1">
      <alignment horizontal="center" vertical="top" wrapText="1"/>
    </xf>
    <xf numFmtId="176" fontId="19" fillId="2" borderId="7" xfId="4" applyNumberFormat="1" applyFont="1" applyFill="1" applyBorder="1" applyAlignment="1">
      <alignment horizontal="center" vertical="top" wrapText="1"/>
    </xf>
    <xf numFmtId="176" fontId="19" fillId="2" borderId="87" xfId="4" applyNumberFormat="1" applyFont="1" applyFill="1" applyBorder="1" applyAlignment="1">
      <alignment horizontal="center" vertical="top" wrapText="1"/>
    </xf>
    <xf numFmtId="176" fontId="19" fillId="2" borderId="61" xfId="4" applyNumberFormat="1" applyFont="1" applyFill="1" applyBorder="1" applyAlignment="1">
      <alignment horizontal="center" vertical="top" wrapText="1"/>
    </xf>
    <xf numFmtId="176" fontId="19" fillId="2" borderId="9" xfId="4" applyNumberFormat="1" applyFont="1" applyFill="1" applyBorder="1" applyAlignment="1">
      <alignment horizontal="center" vertical="top" wrapText="1"/>
    </xf>
    <xf numFmtId="176" fontId="19" fillId="3" borderId="87" xfId="4" applyNumberFormat="1" applyFont="1" applyFill="1" applyBorder="1" applyAlignment="1">
      <alignment horizontal="center" vertical="top" wrapText="1"/>
    </xf>
    <xf numFmtId="176" fontId="19" fillId="3" borderId="61" xfId="4" applyNumberFormat="1" applyFont="1" applyFill="1" applyBorder="1" applyAlignment="1">
      <alignment horizontal="center" vertical="top" wrapText="1"/>
    </xf>
    <xf numFmtId="176" fontId="19" fillId="4" borderId="103" xfId="4" applyNumberFormat="1" applyFont="1" applyFill="1" applyBorder="1" applyAlignment="1">
      <alignment horizontal="center" vertical="center" wrapText="1"/>
    </xf>
    <xf numFmtId="176" fontId="19" fillId="4" borderId="90" xfId="4" applyNumberFormat="1" applyFont="1" applyFill="1" applyBorder="1" applyAlignment="1">
      <alignment horizontal="center" vertical="center" wrapText="1"/>
    </xf>
    <xf numFmtId="176" fontId="19" fillId="3" borderId="19" xfId="4" applyNumberFormat="1" applyFont="1" applyFill="1" applyBorder="1" applyAlignment="1">
      <alignment horizontal="left" vertical="center"/>
    </xf>
    <xf numFmtId="176" fontId="22" fillId="3" borderId="11" xfId="4" applyNumberFormat="1" applyFont="1" applyFill="1" applyBorder="1" applyAlignment="1">
      <alignment horizontal="left" vertical="center"/>
    </xf>
    <xf numFmtId="176" fontId="22" fillId="3" borderId="53" xfId="4" applyNumberFormat="1" applyFont="1" applyFill="1" applyBorder="1" applyAlignment="1">
      <alignment horizontal="left" vertical="center"/>
    </xf>
    <xf numFmtId="176" fontId="19" fillId="4" borderId="66" xfId="4" applyNumberFormat="1" applyFont="1" applyFill="1" applyBorder="1" applyAlignment="1">
      <alignment horizontal="center" vertical="center" wrapText="1"/>
    </xf>
    <xf numFmtId="176" fontId="19" fillId="4" borderId="1" xfId="4" applyNumberFormat="1" applyFont="1" applyFill="1" applyBorder="1" applyAlignment="1">
      <alignment horizontal="center" vertical="center" wrapText="1"/>
    </xf>
    <xf numFmtId="176" fontId="19" fillId="0" borderId="81" xfId="4" applyNumberFormat="1" applyFont="1" applyBorder="1" applyAlignment="1">
      <alignment horizontal="center" vertical="top" wrapText="1"/>
    </xf>
    <xf numFmtId="176" fontId="19" fillId="0" borderId="85" xfId="4" applyNumberFormat="1" applyFont="1" applyBorder="1" applyAlignment="1">
      <alignment horizontal="left" vertical="top" wrapText="1"/>
    </xf>
    <xf numFmtId="176" fontId="19" fillId="0" borderId="73" xfId="4" applyNumberFormat="1" applyFont="1" applyBorder="1" applyAlignment="1">
      <alignment horizontal="left" vertical="top" wrapText="1"/>
    </xf>
    <xf numFmtId="176" fontId="19" fillId="0" borderId="80" xfId="4" applyNumberFormat="1" applyFont="1" applyBorder="1" applyAlignment="1">
      <alignment horizontal="left" vertical="top" wrapText="1"/>
    </xf>
    <xf numFmtId="176" fontId="19" fillId="0" borderId="78" xfId="4" applyNumberFormat="1" applyFont="1" applyBorder="1" applyAlignment="1">
      <alignment horizontal="left" vertical="top" wrapText="1"/>
    </xf>
    <xf numFmtId="176" fontId="14" fillId="0" borderId="84" xfId="4" applyNumberFormat="1" applyFont="1" applyBorder="1" applyAlignment="1">
      <alignment horizontal="left" vertical="top" wrapText="1"/>
    </xf>
    <xf numFmtId="176" fontId="14" fillId="0" borderId="74" xfId="4" applyNumberFormat="1" applyFont="1" applyBorder="1" applyAlignment="1">
      <alignment horizontal="left" vertical="top" wrapText="1"/>
    </xf>
    <xf numFmtId="176" fontId="19" fillId="0" borderId="70" xfId="4" applyNumberFormat="1" applyFont="1" applyBorder="1" applyAlignment="1">
      <alignment horizontal="center" vertical="top" wrapText="1"/>
    </xf>
    <xf numFmtId="176" fontId="19" fillId="0" borderId="71" xfId="4" applyNumberFormat="1" applyFont="1" applyBorder="1" applyAlignment="1">
      <alignment horizontal="center" vertical="top" wrapText="1"/>
    </xf>
    <xf numFmtId="176" fontId="19" fillId="0" borderId="87" xfId="4" applyNumberFormat="1" applyFont="1" applyBorder="1" applyAlignment="1">
      <alignment horizontal="center" vertical="top" wrapText="1"/>
    </xf>
    <xf numFmtId="176" fontId="19" fillId="0" borderId="61" xfId="4" applyNumberFormat="1" applyFont="1" applyBorder="1" applyAlignment="1">
      <alignment horizontal="center" vertical="top" wrapText="1"/>
    </xf>
    <xf numFmtId="176" fontId="19" fillId="0" borderId="91" xfId="4" applyNumberFormat="1" applyFont="1" applyBorder="1" applyAlignment="1">
      <alignment horizontal="left" vertical="top" wrapText="1"/>
    </xf>
    <xf numFmtId="176" fontId="19" fillId="0" borderId="83" xfId="4" applyNumberFormat="1" applyFont="1" applyBorder="1" applyAlignment="1">
      <alignment horizontal="left" vertical="top" wrapText="1"/>
    </xf>
    <xf numFmtId="176" fontId="14" fillId="0" borderId="79" xfId="4" applyNumberFormat="1" applyFont="1" applyBorder="1" applyAlignment="1">
      <alignment horizontal="left" vertical="top" wrapText="1"/>
    </xf>
    <xf numFmtId="176" fontId="14" fillId="0" borderId="76" xfId="4" applyNumberFormat="1" applyFont="1" applyBorder="1" applyAlignment="1">
      <alignment horizontal="left" vertical="top" wrapText="1"/>
    </xf>
    <xf numFmtId="176" fontId="19" fillId="0" borderId="95" xfId="4" applyNumberFormat="1" applyFont="1" applyBorder="1" applyAlignment="1">
      <alignment horizontal="center" vertical="top" wrapText="1"/>
    </xf>
    <xf numFmtId="176" fontId="19" fillId="0" borderId="7" xfId="4" applyNumberFormat="1" applyFont="1" applyBorder="1" applyAlignment="1">
      <alignment horizontal="center" vertical="top" wrapText="1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2" fillId="0" borderId="11" xfId="4" applyFont="1" applyBorder="1" applyAlignment="1">
      <alignment horizontal="left" vertical="center"/>
    </xf>
    <xf numFmtId="0" fontId="19" fillId="4" borderId="66" xfId="4" applyFont="1" applyFill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center" vertical="center" wrapText="1"/>
    </xf>
    <xf numFmtId="9" fontId="34" fillId="4" borderId="79" xfId="1" applyNumberFormat="1" applyFont="1" applyFill="1" applyBorder="1" applyAlignment="1">
      <alignment horizontal="center" vertical="center" wrapText="1"/>
    </xf>
    <xf numFmtId="0" fontId="25" fillId="2" borderId="0" xfId="4" applyFont="1" applyFill="1" applyAlignment="1">
      <alignment horizontal="left" vertical="center" wrapText="1"/>
    </xf>
    <xf numFmtId="0" fontId="7" fillId="2" borderId="73" xfId="0" applyFont="1" applyFill="1" applyBorder="1" applyAlignment="1">
      <alignment horizontal="left"/>
    </xf>
    <xf numFmtId="0" fontId="7" fillId="2" borderId="78" xfId="0" applyFont="1" applyFill="1" applyBorder="1" applyAlignment="1">
      <alignment horizontal="left"/>
    </xf>
    <xf numFmtId="0" fontId="7" fillId="2" borderId="73" xfId="0" applyFont="1" applyFill="1" applyBorder="1" applyAlignment="1">
      <alignment horizontal="left" wrapText="1"/>
    </xf>
    <xf numFmtId="0" fontId="7" fillId="2" borderId="78" xfId="0" applyFont="1" applyFill="1" applyBorder="1" applyAlignment="1">
      <alignment horizontal="left" wrapText="1"/>
    </xf>
    <xf numFmtId="0" fontId="8" fillId="2" borderId="74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/>
    </xf>
    <xf numFmtId="0" fontId="7" fillId="2" borderId="91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0" fontId="7" fillId="2" borderId="91" xfId="0" applyFont="1" applyFill="1" applyBorder="1" applyAlignment="1">
      <alignment horizontal="left" wrapText="1"/>
    </xf>
    <xf numFmtId="0" fontId="7" fillId="2" borderId="83" xfId="0" applyFont="1" applyFill="1" applyBorder="1" applyAlignment="1">
      <alignment horizontal="left" wrapText="1"/>
    </xf>
    <xf numFmtId="0" fontId="7" fillId="2" borderId="83" xfId="0" applyFont="1" applyFill="1" applyBorder="1" applyAlignment="1">
      <alignment horizontal="left"/>
    </xf>
    <xf numFmtId="0" fontId="7" fillId="2" borderId="81" xfId="0" applyFont="1" applyFill="1" applyBorder="1" applyAlignment="1">
      <alignment horizontal="center" vertical="center" wrapText="1"/>
    </xf>
  </cellXfs>
  <cellStyles count="15">
    <cellStyle name="쉼표 [0]" xfId="1" builtinId="6"/>
    <cellStyle name="쉼표 [0] 2" xfId="5"/>
    <cellStyle name="쉼표 [0] 3" xfId="11"/>
    <cellStyle name="쉼표 [0] 4" xfId="2"/>
    <cellStyle name="쉼표 [0] 4 47" xfId="9"/>
    <cellStyle name="쉼표 [0] 5" xfId="7"/>
    <cellStyle name="쉼표 [0] 6" xfId="10"/>
    <cellStyle name="표준" xfId="0" builtinId="0"/>
    <cellStyle name="표준 10" xfId="6"/>
    <cellStyle name="표준 2" xfId="4"/>
    <cellStyle name="표준 2 2" xfId="12"/>
    <cellStyle name="표준 3" xfId="3"/>
    <cellStyle name="표준 3 2" xfId="13"/>
    <cellStyle name="표준 4" xfId="14"/>
    <cellStyle name="표준 5" xfId="8"/>
  </cellStyles>
  <dxfs count="0"/>
  <tableStyles count="0" defaultTableStyle="TableStyleMedium2" defaultPivotStyle="PivotStyleLight16"/>
  <colors>
    <mruColors>
      <color rgb="FFFF9999"/>
      <color rgb="FFFF9966"/>
      <color rgb="FFFF9933"/>
      <color rgb="FFCCECFF"/>
      <color rgb="FF66FF33"/>
      <color rgb="FF666699"/>
      <color rgb="FF990099"/>
      <color rgb="FF800080"/>
      <color rgb="FF6600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opLeftCell="A4" workbookViewId="0">
      <selection activeCell="E21" sqref="E21"/>
    </sheetView>
  </sheetViews>
  <sheetFormatPr defaultRowHeight="16.5"/>
  <cols>
    <col min="1" max="1" width="4.125" customWidth="1"/>
    <col min="2" max="2" width="26.875" customWidth="1"/>
    <col min="3" max="4" width="20.625" customWidth="1"/>
    <col min="5" max="5" width="23.125" customWidth="1"/>
    <col min="6" max="6" width="19.25" customWidth="1"/>
    <col min="7" max="7" width="10.625" customWidth="1"/>
    <col min="8" max="8" width="54.75" customWidth="1"/>
  </cols>
  <sheetData>
    <row r="2" spans="1:8" ht="26.25">
      <c r="A2" s="670" t="s">
        <v>75</v>
      </c>
      <c r="B2" s="670"/>
      <c r="C2" s="670"/>
      <c r="D2" s="670"/>
      <c r="E2" s="670"/>
      <c r="F2" s="670"/>
      <c r="G2" s="670"/>
      <c r="H2" s="670"/>
    </row>
    <row r="3" spans="1:8" ht="33.75">
      <c r="A3" s="668" t="s">
        <v>315</v>
      </c>
      <c r="B3" s="668"/>
      <c r="C3" s="668"/>
      <c r="D3" s="668"/>
      <c r="E3" s="668"/>
      <c r="F3" s="668"/>
      <c r="G3" s="668"/>
      <c r="H3" s="668"/>
    </row>
    <row r="4" spans="1:8" ht="17.25" thickBot="1">
      <c r="A4" s="669" t="s">
        <v>64</v>
      </c>
      <c r="B4" s="669"/>
      <c r="C4" s="669"/>
      <c r="D4" s="669"/>
      <c r="E4" s="669"/>
      <c r="F4" s="669"/>
      <c r="G4" s="669"/>
      <c r="H4" s="669"/>
    </row>
    <row r="5" spans="1:8" ht="36" customHeight="1" thickBot="1">
      <c r="A5" s="134" t="s">
        <v>57</v>
      </c>
      <c r="B5" s="75" t="s">
        <v>58</v>
      </c>
      <c r="C5" s="75" t="s">
        <v>59</v>
      </c>
      <c r="D5" s="300" t="s">
        <v>496</v>
      </c>
      <c r="E5" s="75" t="s">
        <v>60</v>
      </c>
      <c r="F5" s="75" t="s">
        <v>61</v>
      </c>
      <c r="G5" s="75" t="s">
        <v>62</v>
      </c>
      <c r="H5" s="76" t="s">
        <v>63</v>
      </c>
    </row>
    <row r="6" spans="1:8" ht="24.75" customHeight="1">
      <c r="A6" s="135">
        <v>1</v>
      </c>
      <c r="B6" s="68" t="s">
        <v>65</v>
      </c>
      <c r="C6" s="73"/>
      <c r="D6" s="73"/>
      <c r="E6" s="73"/>
      <c r="F6" s="73">
        <f>E6-C6</f>
        <v>0</v>
      </c>
      <c r="G6" s="174" t="e">
        <f>F6/C6*100</f>
        <v>#DIV/0!</v>
      </c>
      <c r="H6" s="74"/>
    </row>
    <row r="7" spans="1:8" ht="24.75" customHeight="1">
      <c r="A7" s="136">
        <v>2</v>
      </c>
      <c r="B7" s="66" t="s">
        <v>66</v>
      </c>
      <c r="C7" s="65"/>
      <c r="D7" s="65"/>
      <c r="E7" s="65"/>
      <c r="F7" s="73">
        <f t="shared" ref="F7:F8" si="0">E7-C7</f>
        <v>0</v>
      </c>
      <c r="G7" s="174" t="e">
        <f t="shared" ref="G7:G16" si="1">F7/C7*100</f>
        <v>#DIV/0!</v>
      </c>
      <c r="H7" s="69"/>
    </row>
    <row r="8" spans="1:8" ht="24.75" customHeight="1">
      <c r="A8" s="136">
        <v>3</v>
      </c>
      <c r="B8" s="66" t="s">
        <v>67</v>
      </c>
      <c r="C8" s="65"/>
      <c r="D8" s="65"/>
      <c r="E8" s="65"/>
      <c r="F8" s="73">
        <f t="shared" si="0"/>
        <v>0</v>
      </c>
      <c r="G8" s="174" t="e">
        <f t="shared" si="1"/>
        <v>#DIV/0!</v>
      </c>
      <c r="H8" s="69"/>
    </row>
    <row r="9" spans="1:8" ht="24.75" customHeight="1">
      <c r="A9" s="671" t="s">
        <v>68</v>
      </c>
      <c r="B9" s="672"/>
      <c r="C9" s="67">
        <f>SUM(C6:C8)</f>
        <v>0</v>
      </c>
      <c r="D9" s="67"/>
      <c r="E9" s="67">
        <f>SUM(E6:E8)</f>
        <v>0</v>
      </c>
      <c r="F9" s="67">
        <f>E9-C9</f>
        <v>0</v>
      </c>
      <c r="G9" s="175" t="e">
        <f t="shared" si="1"/>
        <v>#DIV/0!</v>
      </c>
      <c r="H9" s="70"/>
    </row>
    <row r="10" spans="1:8" ht="24.75" customHeight="1">
      <c r="A10" s="213">
        <v>4</v>
      </c>
      <c r="B10" s="137" t="s">
        <v>69</v>
      </c>
      <c r="C10" s="65"/>
      <c r="D10" s="65"/>
      <c r="E10" s="65"/>
      <c r="F10" s="65">
        <f>E10-C10</f>
        <v>0</v>
      </c>
      <c r="G10" s="174" t="e">
        <f t="shared" si="1"/>
        <v>#DIV/0!</v>
      </c>
      <c r="H10" s="69"/>
    </row>
    <row r="11" spans="1:8" ht="24.75" customHeight="1">
      <c r="A11" s="213">
        <v>5</v>
      </c>
      <c r="B11" s="137" t="s">
        <v>70</v>
      </c>
      <c r="C11" s="65"/>
      <c r="D11" s="65"/>
      <c r="E11" s="65"/>
      <c r="F11" s="65">
        <f>E11-C11</f>
        <v>0</v>
      </c>
      <c r="G11" s="174" t="e">
        <f t="shared" si="1"/>
        <v>#DIV/0!</v>
      </c>
      <c r="H11" s="69"/>
    </row>
    <row r="12" spans="1:8" ht="24.75" customHeight="1">
      <c r="A12" s="213">
        <v>6</v>
      </c>
      <c r="B12" s="215" t="s">
        <v>71</v>
      </c>
      <c r="C12" s="216"/>
      <c r="D12" s="216"/>
      <c r="E12" s="216"/>
      <c r="F12" s="216">
        <f>E12-C12</f>
        <v>0</v>
      </c>
      <c r="G12" s="217" t="e">
        <f t="shared" si="1"/>
        <v>#DIV/0!</v>
      </c>
      <c r="H12" s="218"/>
    </row>
    <row r="13" spans="1:8" ht="30.95" customHeight="1">
      <c r="A13" s="213">
        <v>7</v>
      </c>
      <c r="B13" s="219" t="s">
        <v>159</v>
      </c>
      <c r="C13" s="659">
        <v>645114610</v>
      </c>
      <c r="D13" s="665">
        <v>588850339</v>
      </c>
      <c r="E13" s="665">
        <v>1100100000</v>
      </c>
      <c r="F13" s="660">
        <f t="shared" ref="F13:F14" si="2">E13-C13</f>
        <v>454985390</v>
      </c>
      <c r="G13" s="217">
        <f>F13/C13*100%</f>
        <v>0.70527838456487602</v>
      </c>
      <c r="H13" s="218" t="s">
        <v>497</v>
      </c>
    </row>
    <row r="14" spans="1:8" ht="24.75" customHeight="1">
      <c r="A14" s="213">
        <v>8</v>
      </c>
      <c r="B14" s="215" t="s">
        <v>158</v>
      </c>
      <c r="C14" s="216"/>
      <c r="D14" s="216"/>
      <c r="E14" s="216"/>
      <c r="F14" s="216">
        <f t="shared" si="2"/>
        <v>0</v>
      </c>
      <c r="G14" s="217" t="e">
        <f t="shared" ref="G14" si="3">F14/C14*100</f>
        <v>#DIV/0!</v>
      </c>
      <c r="H14" s="218"/>
    </row>
    <row r="15" spans="1:8" ht="24.75" customHeight="1">
      <c r="A15" s="213">
        <v>9</v>
      </c>
      <c r="B15" s="215" t="s">
        <v>72</v>
      </c>
      <c r="C15" s="216"/>
      <c r="D15" s="216"/>
      <c r="E15" s="216"/>
      <c r="F15" s="216">
        <f>E15-C15</f>
        <v>0</v>
      </c>
      <c r="G15" s="217" t="e">
        <f t="shared" si="1"/>
        <v>#DIV/0!</v>
      </c>
      <c r="H15" s="218"/>
    </row>
    <row r="16" spans="1:8" ht="24.75" customHeight="1">
      <c r="A16" s="213">
        <v>10</v>
      </c>
      <c r="B16" s="137" t="s">
        <v>73</v>
      </c>
      <c r="C16" s="65"/>
      <c r="D16" s="65"/>
      <c r="E16" s="65"/>
      <c r="F16" s="65">
        <f>E16-C16</f>
        <v>0</v>
      </c>
      <c r="G16" s="174" t="e">
        <f t="shared" si="1"/>
        <v>#DIV/0!</v>
      </c>
      <c r="H16" s="69"/>
    </row>
    <row r="17" spans="1:8" ht="24.75" customHeight="1">
      <c r="A17" s="673" t="s">
        <v>165</v>
      </c>
      <c r="B17" s="674"/>
      <c r="C17" s="663">
        <f>SUM(C10:C16)</f>
        <v>645114610</v>
      </c>
      <c r="D17" s="663"/>
      <c r="E17" s="663">
        <f>SUM(E10:E16)</f>
        <v>1100100000</v>
      </c>
      <c r="F17" s="663">
        <f>E17-C17</f>
        <v>454985390</v>
      </c>
      <c r="G17" s="664">
        <f>F17/C17*100%</f>
        <v>0.70527838456487602</v>
      </c>
      <c r="H17" s="71"/>
    </row>
    <row r="18" spans="1:8" ht="24.75" customHeight="1" thickBot="1">
      <c r="A18" s="666" t="s">
        <v>164</v>
      </c>
      <c r="B18" s="667"/>
      <c r="C18" s="661">
        <f>C9+C17</f>
        <v>645114610</v>
      </c>
      <c r="D18" s="661"/>
      <c r="E18" s="661">
        <f>E9+E17</f>
        <v>1100100000</v>
      </c>
      <c r="F18" s="662">
        <f>E18-C18</f>
        <v>454985390</v>
      </c>
      <c r="G18" s="214">
        <f>F18/C18*100%</f>
        <v>0.70527838456487602</v>
      </c>
      <c r="H18" s="72"/>
    </row>
  </sheetData>
  <mergeCells count="6">
    <mergeCell ref="A18:B18"/>
    <mergeCell ref="A3:H3"/>
    <mergeCell ref="A4:H4"/>
    <mergeCell ref="A2:H2"/>
    <mergeCell ref="A9:B9"/>
    <mergeCell ref="A17:B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FF"/>
  </sheetPr>
  <dimension ref="A2:I110"/>
  <sheetViews>
    <sheetView topLeftCell="A40" workbookViewId="0">
      <selection activeCell="G75" sqref="G75"/>
    </sheetView>
  </sheetViews>
  <sheetFormatPr defaultRowHeight="16.5"/>
  <cols>
    <col min="1" max="1" width="15.25" customWidth="1"/>
    <col min="2" max="2" width="12.25" customWidth="1"/>
    <col min="3" max="3" width="24.75" customWidth="1"/>
    <col min="4" max="4" width="18" customWidth="1"/>
    <col min="5" max="5" width="18.375" customWidth="1"/>
    <col min="6" max="6" width="18" customWidth="1"/>
    <col min="7" max="7" width="18.875" customWidth="1"/>
    <col min="9" max="9" width="54.75" customWidth="1"/>
  </cols>
  <sheetData>
    <row r="2" spans="1:9" ht="29.45" customHeight="1">
      <c r="A2" s="912" t="s">
        <v>297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407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0.2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20.2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20.2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0.2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0.2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30.7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30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22.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22.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22.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22.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22.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22.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 t="shared" si="1"/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si="1"/>
        <v>#DIV/0!</v>
      </c>
      <c r="I22" s="52"/>
    </row>
    <row r="23" spans="1:9" ht="17.2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7.25" customHeight="1">
      <c r="A24" s="803"/>
      <c r="B24" s="737"/>
      <c r="C24" s="248" t="s">
        <v>81</v>
      </c>
      <c r="D24" s="56">
        <v>142653000</v>
      </c>
      <c r="E24" s="56">
        <v>74990000</v>
      </c>
      <c r="F24" s="91">
        <v>149979000</v>
      </c>
      <c r="G24" s="236">
        <f t="shared" si="4"/>
        <v>7326000</v>
      </c>
      <c r="H24" s="239">
        <f t="shared" si="1"/>
        <v>5.1355386847805516E-2</v>
      </c>
      <c r="I24" s="110" t="s">
        <v>426</v>
      </c>
    </row>
    <row r="25" spans="1:9" ht="17.2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1"/>
        <v>#DIV/0!</v>
      </c>
      <c r="I25" s="110"/>
    </row>
    <row r="26" spans="1:9" ht="17.2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1"/>
        <v>#DIV/0!</v>
      </c>
      <c r="I26" s="110"/>
    </row>
    <row r="27" spans="1:9" ht="17.25" thickBot="1">
      <c r="A27" s="804"/>
      <c r="B27" s="793" t="s">
        <v>15</v>
      </c>
      <c r="C27" s="794"/>
      <c r="D27" s="100">
        <f>SUM(D23:D26)</f>
        <v>142653000</v>
      </c>
      <c r="E27" s="100">
        <f t="shared" ref="E27" si="5">SUM(E23:E26)</f>
        <v>74990000</v>
      </c>
      <c r="F27" s="100">
        <f t="shared" ref="F27" si="6">SUM(F23:F26)</f>
        <v>149979000</v>
      </c>
      <c r="G27" s="237">
        <f t="shared" si="4"/>
        <v>7326000</v>
      </c>
      <c r="H27" s="240">
        <f t="shared" si="1"/>
        <v>5.1355386847805516E-2</v>
      </c>
      <c r="I27" s="108"/>
    </row>
    <row r="28" spans="1:9" ht="21" customHeight="1">
      <c r="A28" s="748" t="s">
        <v>211</v>
      </c>
      <c r="B28" s="718" t="s">
        <v>211</v>
      </c>
      <c r="C28" s="226" t="s">
        <v>7</v>
      </c>
      <c r="D28" s="96"/>
      <c r="E28" s="96">
        <v>392700</v>
      </c>
      <c r="F28" s="96">
        <v>392700</v>
      </c>
      <c r="G28" s="45">
        <f t="shared" si="4"/>
        <v>392700</v>
      </c>
      <c r="H28" s="185" t="e">
        <f t="shared" si="1"/>
        <v>#DIV/0!</v>
      </c>
      <c r="I28" s="346" t="s">
        <v>427</v>
      </c>
    </row>
    <row r="29" spans="1:9" ht="21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1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" si="7">SUM(E28:E29)</f>
        <v>392700</v>
      </c>
      <c r="F30" s="415">
        <f t="shared" ref="F30" si="8">SUM(F28:F29)</f>
        <v>392700</v>
      </c>
      <c r="G30" s="415">
        <f t="shared" si="4"/>
        <v>392700</v>
      </c>
      <c r="H30" s="344" t="e">
        <f t="shared" si="1"/>
        <v>#DIV/0!</v>
      </c>
      <c r="I30" s="52"/>
    </row>
    <row r="31" spans="1:9" ht="19.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19.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" si="9">SUM(E31:E32)</f>
        <v>0</v>
      </c>
      <c r="F33" s="100">
        <f t="shared" ref="F33" si="10">SUM(F31:F32)</f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29.25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29.2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" si="11">SUM(E34:E35)</f>
        <v>0</v>
      </c>
      <c r="F36" s="347">
        <f t="shared" ref="F36" si="12">SUM(F34:F35)</f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26.25" customHeight="1">
      <c r="A37" s="732" t="s">
        <v>220</v>
      </c>
      <c r="B37" s="801" t="s">
        <v>220</v>
      </c>
      <c r="C37" s="223" t="s">
        <v>10</v>
      </c>
      <c r="D37" s="93">
        <v>5431973</v>
      </c>
      <c r="E37" s="93">
        <v>5414513</v>
      </c>
      <c r="F37" s="53">
        <v>5414513</v>
      </c>
      <c r="G37" s="45">
        <f t="shared" si="4"/>
        <v>-17460</v>
      </c>
      <c r="H37" s="185">
        <f t="shared" si="1"/>
        <v>-3.2143016911166532E-3</v>
      </c>
      <c r="I37" s="101"/>
    </row>
    <row r="38" spans="1:9" ht="26.2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1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5431973</v>
      </c>
      <c r="E39" s="91">
        <f t="shared" ref="E39" si="13">SUM(E37:E38)</f>
        <v>5414513</v>
      </c>
      <c r="F39" s="91">
        <f t="shared" ref="F39" si="14">SUM(F37:F38)</f>
        <v>5414513</v>
      </c>
      <c r="G39" s="45">
        <f t="shared" si="4"/>
        <v>-17460</v>
      </c>
      <c r="H39" s="322">
        <f t="shared" si="1"/>
        <v>-3.2143016911166532E-3</v>
      </c>
      <c r="I39" s="110"/>
    </row>
    <row r="40" spans="1:9" ht="18" customHeight="1">
      <c r="A40" s="787" t="s">
        <v>222</v>
      </c>
      <c r="B40" s="719" t="s">
        <v>222</v>
      </c>
      <c r="C40" s="248" t="s">
        <v>223</v>
      </c>
      <c r="D40" s="91">
        <v>20027</v>
      </c>
      <c r="E40" s="91"/>
      <c r="F40" s="56">
        <v>19787</v>
      </c>
      <c r="G40" s="45">
        <f t="shared" si="4"/>
        <v>-240</v>
      </c>
      <c r="H40" s="322">
        <f t="shared" si="1"/>
        <v>-1.1983821840515304E-2</v>
      </c>
      <c r="I40" s="110"/>
    </row>
    <row r="41" spans="1:9" ht="18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8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1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20027</v>
      </c>
      <c r="E43" s="91">
        <f t="shared" ref="E43" si="15">SUM(E40:E42)</f>
        <v>0</v>
      </c>
      <c r="F43" s="91">
        <f t="shared" ref="F43" si="16">SUM(F40:F42)</f>
        <v>19787</v>
      </c>
      <c r="G43" s="45">
        <f t="shared" si="4"/>
        <v>-240</v>
      </c>
      <c r="H43" s="322">
        <f t="shared" si="1"/>
        <v>-1.1983821840515304E-2</v>
      </c>
      <c r="I43" s="110"/>
    </row>
    <row r="44" spans="1:9" ht="24.7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4.7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" si="17">SUM(E44:E45)</f>
        <v>0</v>
      </c>
      <c r="F46" s="186">
        <f t="shared" ref="F46" si="18">SUM(F44:F45)</f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148105000</v>
      </c>
      <c r="E47" s="432">
        <f>SUM(E22,E27,E30,E36,E39,E46)</f>
        <v>80797213</v>
      </c>
      <c r="F47" s="432">
        <f>SUM(F22,F27,F30,F36,F39,F43,F46)</f>
        <v>155806000</v>
      </c>
      <c r="G47" s="191">
        <f t="shared" si="4"/>
        <v>7701000</v>
      </c>
      <c r="H47" s="192">
        <f t="shared" si="1"/>
        <v>5.199689409540529E-2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>
        <v>91774300</v>
      </c>
      <c r="E51" s="44">
        <v>30835200</v>
      </c>
      <c r="F51" s="44">
        <v>94753300</v>
      </c>
      <c r="G51" s="45">
        <f>F51-D51</f>
        <v>2979000</v>
      </c>
      <c r="H51" s="185">
        <f>G51/D51*100%</f>
        <v>3.2460067796757919E-2</v>
      </c>
      <c r="I51" s="46" t="s">
        <v>421</v>
      </c>
    </row>
    <row r="52" spans="1:9">
      <c r="A52" s="89"/>
      <c r="B52" s="719"/>
      <c r="C52" s="225" t="s">
        <v>40</v>
      </c>
      <c r="D52" s="44">
        <v>10943450</v>
      </c>
      <c r="E52" s="44">
        <v>5775140</v>
      </c>
      <c r="F52" s="44">
        <v>13983230</v>
      </c>
      <c r="G52" s="45">
        <f t="shared" ref="G52:G110" si="19">F52-D52</f>
        <v>3039780</v>
      </c>
      <c r="H52" s="185">
        <f t="shared" ref="H52:H110" si="20">G52/D52*100%</f>
        <v>0.27777163508765518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9"/>
        <v>0</v>
      </c>
      <c r="H53" s="185" t="e">
        <f t="shared" si="20"/>
        <v>#DIV/0!</v>
      </c>
      <c r="I53" s="46"/>
    </row>
    <row r="54" spans="1:9" ht="20.25" customHeight="1">
      <c r="A54" s="89"/>
      <c r="B54" s="719"/>
      <c r="C54" s="225" t="s">
        <v>117</v>
      </c>
      <c r="D54" s="44">
        <v>8559830</v>
      </c>
      <c r="E54" s="44">
        <v>3050910</v>
      </c>
      <c r="F54" s="44">
        <v>9061900</v>
      </c>
      <c r="G54" s="45">
        <f t="shared" si="19"/>
        <v>502070</v>
      </c>
      <c r="H54" s="185">
        <f t="shared" si="20"/>
        <v>5.8654202244670745E-2</v>
      </c>
      <c r="I54" s="46"/>
    </row>
    <row r="55" spans="1:9" ht="20.25" customHeight="1">
      <c r="A55" s="89"/>
      <c r="B55" s="719"/>
      <c r="C55" s="225" t="s">
        <v>41</v>
      </c>
      <c r="D55" s="44">
        <v>10090840</v>
      </c>
      <c r="E55" s="44">
        <v>3319980</v>
      </c>
      <c r="F55" s="44">
        <v>10740000</v>
      </c>
      <c r="G55" s="45">
        <f t="shared" si="19"/>
        <v>649160</v>
      </c>
      <c r="H55" s="185">
        <f t="shared" si="20"/>
        <v>6.4331611639863479E-2</v>
      </c>
      <c r="I55" s="46"/>
    </row>
    <row r="56" spans="1:9" ht="20.25" customHeight="1">
      <c r="A56" s="89"/>
      <c r="B56" s="719"/>
      <c r="C56" s="225" t="s">
        <v>23</v>
      </c>
      <c r="D56" s="44">
        <v>300000</v>
      </c>
      <c r="E56" s="44">
        <v>200000</v>
      </c>
      <c r="F56" s="44">
        <v>300000</v>
      </c>
      <c r="G56" s="45">
        <f t="shared" si="19"/>
        <v>0</v>
      </c>
      <c r="H56" s="185">
        <f t="shared" si="20"/>
        <v>0</v>
      </c>
      <c r="I56" s="46"/>
    </row>
    <row r="57" spans="1:9">
      <c r="A57" s="89"/>
      <c r="B57" s="719"/>
      <c r="C57" s="324" t="s">
        <v>400</v>
      </c>
      <c r="D57" s="90">
        <f>SUM(D51:D56)</f>
        <v>121668420</v>
      </c>
      <c r="E57" s="90">
        <f t="shared" ref="E57" si="21">SUM(E51:E56)</f>
        <v>43181230</v>
      </c>
      <c r="F57" s="90">
        <f t="shared" ref="F57" si="22">SUM(F51:F56)</f>
        <v>128838430</v>
      </c>
      <c r="G57" s="45">
        <f t="shared" si="19"/>
        <v>7170010</v>
      </c>
      <c r="H57" s="185">
        <f t="shared" si="20"/>
        <v>5.8930739792626551E-2</v>
      </c>
      <c r="I57" s="47"/>
    </row>
    <row r="58" spans="1:9" ht="14.25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9"/>
        <v>0</v>
      </c>
      <c r="H58" s="185" t="e">
        <f t="shared" si="20"/>
        <v>#DIV/0!</v>
      </c>
      <c r="I58" s="46"/>
    </row>
    <row r="59" spans="1:9" ht="14.25" customHeight="1">
      <c r="A59" s="89"/>
      <c r="B59" s="719"/>
      <c r="C59" s="323" t="s">
        <v>232</v>
      </c>
      <c r="D59" s="44"/>
      <c r="E59" s="44"/>
      <c r="F59" s="44"/>
      <c r="G59" s="45">
        <f t="shared" si="19"/>
        <v>0</v>
      </c>
      <c r="H59" s="185" t="e">
        <f t="shared" si="20"/>
        <v>#DIV/0!</v>
      </c>
      <c r="I59" s="46"/>
    </row>
    <row r="60" spans="1:9">
      <c r="A60" s="89"/>
      <c r="B60" s="719"/>
      <c r="C60" s="225" t="s">
        <v>25</v>
      </c>
      <c r="D60" s="44"/>
      <c r="E60" s="44"/>
      <c r="F60" s="44"/>
      <c r="G60" s="45">
        <f t="shared" si="19"/>
        <v>0</v>
      </c>
      <c r="H60" s="185" t="e">
        <f t="shared" si="20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" si="23">SUM(E58:E60)</f>
        <v>0</v>
      </c>
      <c r="F61" s="90">
        <f t="shared" ref="F61" si="24">SUM(F58:F60)</f>
        <v>0</v>
      </c>
      <c r="G61" s="45">
        <f t="shared" si="19"/>
        <v>0</v>
      </c>
      <c r="H61" s="185" t="e">
        <f t="shared" si="20"/>
        <v>#DIV/0!</v>
      </c>
      <c r="I61" s="47"/>
    </row>
    <row r="62" spans="1:9">
      <c r="A62" s="89"/>
      <c r="B62" s="719" t="s">
        <v>178</v>
      </c>
      <c r="C62" s="325" t="s">
        <v>26</v>
      </c>
      <c r="D62" s="45">
        <v>300000</v>
      </c>
      <c r="E62" s="188"/>
      <c r="F62" s="44">
        <v>300000</v>
      </c>
      <c r="G62" s="45">
        <f t="shared" si="19"/>
        <v>0</v>
      </c>
      <c r="H62" s="185">
        <f t="shared" si="20"/>
        <v>0</v>
      </c>
      <c r="I62" s="46"/>
    </row>
    <row r="63" spans="1:9" ht="18.75" customHeight="1">
      <c r="A63" s="89"/>
      <c r="B63" s="719"/>
      <c r="C63" s="225" t="s">
        <v>42</v>
      </c>
      <c r="D63" s="310">
        <v>120000</v>
      </c>
      <c r="E63" s="187">
        <v>164400</v>
      </c>
      <c r="F63" s="104">
        <v>540000</v>
      </c>
      <c r="G63" s="45">
        <f t="shared" si="19"/>
        <v>420000</v>
      </c>
      <c r="H63" s="185">
        <f t="shared" si="20"/>
        <v>3.5</v>
      </c>
      <c r="I63" s="46"/>
    </row>
    <row r="64" spans="1:9">
      <c r="A64" s="89"/>
      <c r="B64" s="719"/>
      <c r="C64" s="225" t="s">
        <v>28</v>
      </c>
      <c r="D64" s="310">
        <v>700000</v>
      </c>
      <c r="E64" s="56">
        <v>293130</v>
      </c>
      <c r="F64" s="104">
        <v>700000</v>
      </c>
      <c r="G64" s="45">
        <f t="shared" si="19"/>
        <v>0</v>
      </c>
      <c r="H64" s="185">
        <f t="shared" si="20"/>
        <v>0</v>
      </c>
      <c r="I64" s="46"/>
    </row>
    <row r="65" spans="1:9" ht="18.75" customHeight="1">
      <c r="A65" s="89"/>
      <c r="B65" s="719"/>
      <c r="C65" s="225" t="s">
        <v>29</v>
      </c>
      <c r="D65" s="310">
        <v>1820000</v>
      </c>
      <c r="E65" s="56">
        <v>476650</v>
      </c>
      <c r="F65" s="104">
        <v>2300000</v>
      </c>
      <c r="G65" s="45">
        <f t="shared" si="19"/>
        <v>480000</v>
      </c>
      <c r="H65" s="185">
        <f t="shared" si="20"/>
        <v>0.26373626373626374</v>
      </c>
      <c r="I65" s="46"/>
    </row>
    <row r="66" spans="1:9">
      <c r="A66" s="133"/>
      <c r="B66" s="719"/>
      <c r="C66" s="225" t="s">
        <v>43</v>
      </c>
      <c r="D66" s="311">
        <v>1480000</v>
      </c>
      <c r="E66" s="187">
        <v>657720</v>
      </c>
      <c r="F66" s="231">
        <v>1080000</v>
      </c>
      <c r="G66" s="188">
        <f t="shared" si="19"/>
        <v>-400000</v>
      </c>
      <c r="H66" s="189">
        <f t="shared" si="20"/>
        <v>-0.27027027027027029</v>
      </c>
      <c r="I66" s="103"/>
    </row>
    <row r="67" spans="1:9">
      <c r="A67" s="133"/>
      <c r="B67" s="719"/>
      <c r="C67" s="220" t="s">
        <v>119</v>
      </c>
      <c r="D67" s="56"/>
      <c r="E67" s="56"/>
      <c r="F67" s="56"/>
      <c r="G67" s="91">
        <f t="shared" si="19"/>
        <v>0</v>
      </c>
      <c r="H67" s="322" t="e">
        <f t="shared" si="20"/>
        <v>#DIV/0!</v>
      </c>
      <c r="I67" s="110"/>
    </row>
    <row r="68" spans="1:9" ht="18.75" customHeight="1">
      <c r="A68" s="133"/>
      <c r="B68" s="719"/>
      <c r="C68" s="220" t="s">
        <v>44</v>
      </c>
      <c r="D68" s="56">
        <v>1580000</v>
      </c>
      <c r="E68" s="56">
        <v>1957740</v>
      </c>
      <c r="F68" s="56">
        <v>2080000</v>
      </c>
      <c r="G68" s="91">
        <f t="shared" si="19"/>
        <v>500000</v>
      </c>
      <c r="H68" s="322">
        <f t="shared" si="20"/>
        <v>0.31645569620253167</v>
      </c>
      <c r="I68" s="110"/>
    </row>
    <row r="69" spans="1:9">
      <c r="A69" s="133"/>
      <c r="B69" s="719"/>
      <c r="C69" s="348" t="s">
        <v>402</v>
      </c>
      <c r="D69" s="430">
        <f>SUM(D62:D68)</f>
        <v>6000000</v>
      </c>
      <c r="E69" s="430">
        <f t="shared" ref="E69" si="25">SUM(E62:E68)</f>
        <v>3549640</v>
      </c>
      <c r="F69" s="430">
        <f t="shared" ref="F69" si="26">SUM(F62:F68)</f>
        <v>7000000</v>
      </c>
      <c r="G69" s="45">
        <f t="shared" si="19"/>
        <v>1000000</v>
      </c>
      <c r="H69" s="185">
        <f t="shared" si="20"/>
        <v>0.16666666666666666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127668420</v>
      </c>
      <c r="E70" s="429">
        <f t="shared" ref="E70" si="27">SUM(E57,E61,E69)</f>
        <v>46730870</v>
      </c>
      <c r="F70" s="320">
        <f t="shared" ref="F70" si="28">SUM(F57,F61,F69)</f>
        <v>135838430</v>
      </c>
      <c r="G70" s="49">
        <f t="shared" si="19"/>
        <v>8170010</v>
      </c>
      <c r="H70" s="189">
        <f t="shared" si="20"/>
        <v>6.3993977523964032E-2</v>
      </c>
      <c r="I70" s="51"/>
    </row>
    <row r="71" spans="1:9" ht="21.75" customHeight="1">
      <c r="A71" s="748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9"/>
        <v>0</v>
      </c>
      <c r="H71" s="241" t="e">
        <f t="shared" si="20"/>
        <v>#DIV/0!</v>
      </c>
      <c r="I71" s="46"/>
    </row>
    <row r="72" spans="1:9" ht="21.75" customHeight="1">
      <c r="A72" s="749"/>
      <c r="B72" s="719"/>
      <c r="C72" s="220" t="s">
        <v>45</v>
      </c>
      <c r="D72" s="313"/>
      <c r="E72" s="56"/>
      <c r="F72" s="104"/>
      <c r="G72" s="45">
        <f t="shared" si="19"/>
        <v>0</v>
      </c>
      <c r="H72" s="243" t="e">
        <f t="shared" si="20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" si="29">SUM(E71:E72)</f>
        <v>0</v>
      </c>
      <c r="F73" s="314">
        <f t="shared" ref="F73" si="30">SUM(F71:F72)</f>
        <v>0</v>
      </c>
      <c r="G73" s="49">
        <f t="shared" si="19"/>
        <v>0</v>
      </c>
      <c r="H73" s="329" t="e">
        <f t="shared" si="20"/>
        <v>#DIV/0!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9"/>
        <v>0</v>
      </c>
      <c r="H74" s="328" t="e">
        <f t="shared" si="20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9"/>
        <v>0</v>
      </c>
      <c r="H75" s="322" t="e">
        <f t="shared" si="20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9"/>
        <v>0</v>
      </c>
      <c r="H76" s="322" t="e">
        <f t="shared" si="20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9"/>
        <v>0</v>
      </c>
      <c r="H77" s="322" t="e">
        <f t="shared" si="20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9"/>
        <v>0</v>
      </c>
      <c r="H78" s="322" t="e">
        <f t="shared" si="20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" si="31">SUM(E74:E78)</f>
        <v>0</v>
      </c>
      <c r="F79" s="91">
        <f t="shared" ref="F79" si="32">SUM(F74:F78)</f>
        <v>0</v>
      </c>
      <c r="G79" s="91">
        <f t="shared" si="19"/>
        <v>0</v>
      </c>
      <c r="H79" s="322" t="e">
        <f t="shared" si="20"/>
        <v>#DIV/0!</v>
      </c>
      <c r="I79" s="110"/>
    </row>
    <row r="80" spans="1:9" ht="18.7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9"/>
        <v>0</v>
      </c>
      <c r="H80" s="322" t="e">
        <f t="shared" si="20"/>
        <v>#DIV/0!</v>
      </c>
      <c r="I80" s="346"/>
    </row>
    <row r="81" spans="1:9" ht="18.75" customHeight="1">
      <c r="A81" s="733"/>
      <c r="B81" s="737"/>
      <c r="C81" s="220" t="s">
        <v>242</v>
      </c>
      <c r="D81" s="56"/>
      <c r="E81" s="56"/>
      <c r="F81" s="56"/>
      <c r="G81" s="91">
        <f t="shared" si="19"/>
        <v>0</v>
      </c>
      <c r="H81" s="322" t="e">
        <f t="shared" si="20"/>
        <v>#DIV/0!</v>
      </c>
      <c r="I81" s="110"/>
    </row>
    <row r="82" spans="1:9" ht="18.75" customHeight="1">
      <c r="A82" s="733"/>
      <c r="B82" s="737"/>
      <c r="C82" s="220" t="s">
        <v>243</v>
      </c>
      <c r="D82" s="56"/>
      <c r="E82" s="56"/>
      <c r="F82" s="56"/>
      <c r="G82" s="91">
        <f t="shared" si="19"/>
        <v>0</v>
      </c>
      <c r="H82" s="322" t="e">
        <f t="shared" si="20"/>
        <v>#DIV/0!</v>
      </c>
      <c r="I82" s="110"/>
    </row>
    <row r="83" spans="1:9" ht="18.75" customHeight="1">
      <c r="A83" s="733"/>
      <c r="B83" s="737"/>
      <c r="C83" s="220" t="s">
        <v>188</v>
      </c>
      <c r="D83" s="56"/>
      <c r="E83" s="56"/>
      <c r="F83" s="56"/>
      <c r="G83" s="91">
        <f t="shared" si="19"/>
        <v>0</v>
      </c>
      <c r="H83" s="322" t="e">
        <f t="shared" si="20"/>
        <v>#DIV/0!</v>
      </c>
      <c r="I83" s="110"/>
    </row>
    <row r="84" spans="1:9" ht="18.75" customHeight="1">
      <c r="A84" s="733"/>
      <c r="B84" s="737"/>
      <c r="C84" s="220" t="s">
        <v>185</v>
      </c>
      <c r="D84" s="56">
        <v>9405000</v>
      </c>
      <c r="E84" s="56">
        <v>2769690</v>
      </c>
      <c r="F84" s="56">
        <v>14249700</v>
      </c>
      <c r="G84" s="91">
        <f t="shared" si="19"/>
        <v>4844700</v>
      </c>
      <c r="H84" s="322">
        <f t="shared" si="20"/>
        <v>0.51511961722488042</v>
      </c>
      <c r="I84" s="110" t="s">
        <v>428</v>
      </c>
    </row>
    <row r="85" spans="1:9" ht="18.75" customHeight="1">
      <c r="A85" s="733"/>
      <c r="B85" s="737"/>
      <c r="C85" s="220" t="s">
        <v>189</v>
      </c>
      <c r="D85" s="56"/>
      <c r="E85" s="56"/>
      <c r="F85" s="56"/>
      <c r="G85" s="91">
        <f t="shared" si="19"/>
        <v>0</v>
      </c>
      <c r="H85" s="322" t="e">
        <f t="shared" si="20"/>
        <v>#DIV/0!</v>
      </c>
      <c r="I85" s="110"/>
    </row>
    <row r="86" spans="1:9" ht="18.75" customHeight="1">
      <c r="A86" s="733"/>
      <c r="B86" s="737"/>
      <c r="C86" s="220" t="s">
        <v>186</v>
      </c>
      <c r="D86" s="56"/>
      <c r="E86" s="56"/>
      <c r="F86" s="56"/>
      <c r="G86" s="91">
        <f t="shared" si="19"/>
        <v>0</v>
      </c>
      <c r="H86" s="322" t="e">
        <f t="shared" si="20"/>
        <v>#DIV/0!</v>
      </c>
      <c r="I86" s="110"/>
    </row>
    <row r="87" spans="1:9" ht="18.75" customHeight="1">
      <c r="A87" s="733"/>
      <c r="B87" s="737"/>
      <c r="C87" s="220" t="s">
        <v>187</v>
      </c>
      <c r="D87" s="56"/>
      <c r="E87" s="56"/>
      <c r="F87" s="56"/>
      <c r="G87" s="91">
        <f t="shared" si="19"/>
        <v>0</v>
      </c>
      <c r="H87" s="322" t="e">
        <f t="shared" si="20"/>
        <v>#DIV/0!</v>
      </c>
      <c r="I87" s="110"/>
    </row>
    <row r="88" spans="1:9" ht="18.75" customHeight="1">
      <c r="A88" s="733"/>
      <c r="B88" s="737"/>
      <c r="C88" s="220" t="s">
        <v>184</v>
      </c>
      <c r="D88" s="56"/>
      <c r="E88" s="56"/>
      <c r="F88" s="56"/>
      <c r="G88" s="91">
        <f t="shared" si="19"/>
        <v>0</v>
      </c>
      <c r="H88" s="322" t="e">
        <f t="shared" si="20"/>
        <v>#DIV/0!</v>
      </c>
      <c r="I88" s="110"/>
    </row>
    <row r="89" spans="1:9" ht="18.75" customHeight="1">
      <c r="A89" s="733"/>
      <c r="B89" s="737"/>
      <c r="C89" s="220" t="s">
        <v>183</v>
      </c>
      <c r="D89" s="56"/>
      <c r="E89" s="56"/>
      <c r="F89" s="56"/>
      <c r="G89" s="91">
        <f t="shared" si="19"/>
        <v>0</v>
      </c>
      <c r="H89" s="322" t="e">
        <f t="shared" si="20"/>
        <v>#DIV/0!</v>
      </c>
      <c r="I89" s="110"/>
    </row>
    <row r="90" spans="1:9" ht="18.75" customHeight="1">
      <c r="A90" s="733"/>
      <c r="B90" s="737"/>
      <c r="C90" s="220" t="s">
        <v>244</v>
      </c>
      <c r="D90" s="56"/>
      <c r="E90" s="56"/>
      <c r="F90" s="56"/>
      <c r="G90" s="91">
        <f t="shared" si="19"/>
        <v>0</v>
      </c>
      <c r="H90" s="322" t="e">
        <f t="shared" si="20"/>
        <v>#DIV/0!</v>
      </c>
      <c r="I90" s="110"/>
    </row>
    <row r="91" spans="1:9" ht="18.75" customHeight="1">
      <c r="A91" s="733"/>
      <c r="B91" s="737"/>
      <c r="C91" s="220" t="s">
        <v>316</v>
      </c>
      <c r="D91" s="56"/>
      <c r="E91" s="56"/>
      <c r="F91" s="56"/>
      <c r="G91" s="91">
        <f t="shared" si="19"/>
        <v>0</v>
      </c>
      <c r="H91" s="322" t="e">
        <f t="shared" si="20"/>
        <v>#DIV/0!</v>
      </c>
      <c r="I91" s="110"/>
    </row>
    <row r="92" spans="1:9" ht="18.75" customHeight="1">
      <c r="A92" s="733"/>
      <c r="B92" s="737"/>
      <c r="C92" s="220" t="s">
        <v>317</v>
      </c>
      <c r="D92" s="56"/>
      <c r="E92" s="56"/>
      <c r="F92" s="56"/>
      <c r="G92" s="91">
        <f t="shared" si="19"/>
        <v>0</v>
      </c>
      <c r="H92" s="322" t="e">
        <f t="shared" si="20"/>
        <v>#DIV/0!</v>
      </c>
      <c r="I92" s="110"/>
    </row>
    <row r="93" spans="1:9" ht="18.75" customHeight="1">
      <c r="A93" s="733"/>
      <c r="B93" s="737"/>
      <c r="C93" s="220" t="s">
        <v>318</v>
      </c>
      <c r="D93" s="56"/>
      <c r="E93" s="56"/>
      <c r="F93" s="56"/>
      <c r="G93" s="91">
        <f t="shared" si="19"/>
        <v>0</v>
      </c>
      <c r="H93" s="322" t="e">
        <f t="shared" si="20"/>
        <v>#DIV/0!</v>
      </c>
      <c r="I93" s="110"/>
    </row>
    <row r="94" spans="1:9" ht="18.75" customHeight="1">
      <c r="A94" s="733"/>
      <c r="B94" s="737"/>
      <c r="C94" s="220" t="s">
        <v>319</v>
      </c>
      <c r="D94" s="56"/>
      <c r="E94" s="56"/>
      <c r="F94" s="56"/>
      <c r="G94" s="91">
        <f t="shared" si="19"/>
        <v>0</v>
      </c>
      <c r="H94" s="322" t="e">
        <f t="shared" si="20"/>
        <v>#DIV/0!</v>
      </c>
      <c r="I94" s="110"/>
    </row>
    <row r="95" spans="1:9" ht="18.75" customHeight="1">
      <c r="A95" s="733"/>
      <c r="B95" s="737"/>
      <c r="C95" s="220" t="s">
        <v>320</v>
      </c>
      <c r="D95" s="56"/>
      <c r="E95" s="56"/>
      <c r="F95" s="56"/>
      <c r="G95" s="91">
        <f t="shared" si="19"/>
        <v>0</v>
      </c>
      <c r="H95" s="322" t="e">
        <f t="shared" si="20"/>
        <v>#DIV/0!</v>
      </c>
      <c r="I95" s="110"/>
    </row>
    <row r="96" spans="1:9" ht="20.25" customHeight="1">
      <c r="A96" s="733"/>
      <c r="B96" s="737"/>
      <c r="C96" s="220" t="s">
        <v>321</v>
      </c>
      <c r="D96" s="56"/>
      <c r="E96" s="56"/>
      <c r="F96" s="56"/>
      <c r="G96" s="91">
        <f t="shared" si="19"/>
        <v>0</v>
      </c>
      <c r="H96" s="322" t="e">
        <f t="shared" si="20"/>
        <v>#DIV/0!</v>
      </c>
      <c r="I96" s="110"/>
    </row>
    <row r="97" spans="1:9" ht="20.25" customHeight="1">
      <c r="A97" s="733"/>
      <c r="B97" s="737"/>
      <c r="C97" s="220" t="s">
        <v>322</v>
      </c>
      <c r="D97" s="56"/>
      <c r="E97" s="56"/>
      <c r="F97" s="56"/>
      <c r="G97" s="91">
        <f t="shared" si="19"/>
        <v>0</v>
      </c>
      <c r="H97" s="322" t="e">
        <f t="shared" si="20"/>
        <v>#DIV/0!</v>
      </c>
      <c r="I97" s="110"/>
    </row>
    <row r="98" spans="1:9" ht="20.25" customHeight="1">
      <c r="A98" s="733"/>
      <c r="B98" s="737"/>
      <c r="C98" s="220" t="s">
        <v>307</v>
      </c>
      <c r="D98" s="56"/>
      <c r="E98" s="56"/>
      <c r="F98" s="56"/>
      <c r="G98" s="91">
        <f t="shared" si="19"/>
        <v>0</v>
      </c>
      <c r="H98" s="322" t="e">
        <f t="shared" si="20"/>
        <v>#DIV/0!</v>
      </c>
      <c r="I98" s="110"/>
    </row>
    <row r="99" spans="1:9" ht="20.25" customHeight="1">
      <c r="A99" s="733"/>
      <c r="B99" s="737"/>
      <c r="C99" s="220" t="s">
        <v>308</v>
      </c>
      <c r="D99" s="56"/>
      <c r="E99" s="56"/>
      <c r="F99" s="56"/>
      <c r="G99" s="91">
        <f t="shared" si="19"/>
        <v>0</v>
      </c>
      <c r="H99" s="322" t="e">
        <f t="shared" si="20"/>
        <v>#DIV/0!</v>
      </c>
      <c r="I99" s="110"/>
    </row>
    <row r="100" spans="1:9" ht="20.25" customHeight="1">
      <c r="A100" s="733"/>
      <c r="B100" s="737"/>
      <c r="C100" s="220" t="s">
        <v>309</v>
      </c>
      <c r="D100" s="56"/>
      <c r="E100" s="56"/>
      <c r="F100" s="56"/>
      <c r="G100" s="91">
        <f t="shared" si="19"/>
        <v>0</v>
      </c>
      <c r="H100" s="322" t="e">
        <f t="shared" si="20"/>
        <v>#DIV/0!</v>
      </c>
      <c r="I100" s="110"/>
    </row>
    <row r="101" spans="1:9" ht="22.5" customHeight="1">
      <c r="A101" s="733"/>
      <c r="B101" s="737"/>
      <c r="C101" s="220" t="s">
        <v>310</v>
      </c>
      <c r="D101" s="56"/>
      <c r="E101" s="56"/>
      <c r="F101" s="56"/>
      <c r="G101" s="91">
        <f t="shared" si="19"/>
        <v>0</v>
      </c>
      <c r="H101" s="322" t="e">
        <f t="shared" si="20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9405000</v>
      </c>
      <c r="E102" s="91">
        <f>SUM(E80:E101)</f>
        <v>2769690</v>
      </c>
      <c r="F102" s="91">
        <f>SUM(F80:F101)</f>
        <v>14249700</v>
      </c>
      <c r="G102" s="91">
        <f t="shared" si="19"/>
        <v>4844700</v>
      </c>
      <c r="H102" s="322">
        <f t="shared" si="20"/>
        <v>0.51511961722488042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9405000</v>
      </c>
      <c r="E103" s="100">
        <f>SUM(E79,E102)</f>
        <v>2769690</v>
      </c>
      <c r="F103" s="100">
        <f>SUM(F79,F102)</f>
        <v>14249700</v>
      </c>
      <c r="G103" s="49">
        <f t="shared" si="19"/>
        <v>4844700</v>
      </c>
      <c r="H103" s="349">
        <f t="shared" si="20"/>
        <v>0.51511961722488042</v>
      </c>
      <c r="I103" s="423"/>
    </row>
    <row r="104" spans="1:9">
      <c r="A104" s="733" t="s">
        <v>361</v>
      </c>
      <c r="B104" s="249" t="s">
        <v>361</v>
      </c>
      <c r="C104" s="323" t="s">
        <v>9</v>
      </c>
      <c r="D104" s="320"/>
      <c r="E104" s="96"/>
      <c r="F104" s="104"/>
      <c r="G104" s="45">
        <f t="shared" si="19"/>
        <v>0</v>
      </c>
      <c r="H104" s="243" t="e">
        <f t="shared" si="20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" si="33">E104</f>
        <v>0</v>
      </c>
      <c r="F105" s="314">
        <f t="shared" ref="F105" si="34">F104</f>
        <v>0</v>
      </c>
      <c r="G105" s="233">
        <f t="shared" si="19"/>
        <v>0</v>
      </c>
      <c r="H105" s="242" t="e">
        <f t="shared" si="20"/>
        <v>#DIV/0!</v>
      </c>
      <c r="I105" s="52"/>
    </row>
    <row r="106" spans="1:9">
      <c r="A106" s="716" t="s">
        <v>356</v>
      </c>
      <c r="B106" s="718" t="s">
        <v>267</v>
      </c>
      <c r="C106" s="226" t="s">
        <v>85</v>
      </c>
      <c r="D106" s="315"/>
      <c r="E106" s="96"/>
      <c r="F106" s="318"/>
      <c r="G106" s="232">
        <f t="shared" si="19"/>
        <v>0</v>
      </c>
      <c r="H106" s="185" t="e">
        <f t="shared" si="20"/>
        <v>#DIV/0!</v>
      </c>
      <c r="I106" s="48"/>
    </row>
    <row r="107" spans="1:9">
      <c r="A107" s="716"/>
      <c r="B107" s="719"/>
      <c r="C107" s="220" t="s">
        <v>46</v>
      </c>
      <c r="D107" s="316">
        <v>11031580</v>
      </c>
      <c r="E107" s="56">
        <v>5414510</v>
      </c>
      <c r="F107" s="104">
        <v>5717870</v>
      </c>
      <c r="G107" s="45">
        <f t="shared" si="19"/>
        <v>-5313710</v>
      </c>
      <c r="H107" s="185">
        <f t="shared" si="20"/>
        <v>-0.48168168113724419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11031580</v>
      </c>
      <c r="E108" s="431">
        <f t="shared" ref="E108" si="35">SUM(E106:E107)</f>
        <v>5414510</v>
      </c>
      <c r="F108" s="431">
        <f t="shared" ref="F108" si="36">SUM(F106:F107)</f>
        <v>5717870</v>
      </c>
      <c r="G108" s="233">
        <f t="shared" si="19"/>
        <v>-5313710</v>
      </c>
      <c r="H108" s="189">
        <f t="shared" si="20"/>
        <v>-0.48168168113724419</v>
      </c>
      <c r="I108" s="52"/>
    </row>
    <row r="109" spans="1:9" ht="24" customHeight="1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9"/>
        <v>0</v>
      </c>
      <c r="H109" s="244" t="e">
        <f t="shared" si="20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148105000</v>
      </c>
      <c r="E110" s="432">
        <f>SUM(E70,E73,E103,E105,E108,E109)</f>
        <v>54915070</v>
      </c>
      <c r="F110" s="432">
        <f>SUM(F70,F73,F103,F105,F108,F109)</f>
        <v>155806000</v>
      </c>
      <c r="G110" s="191">
        <f t="shared" si="19"/>
        <v>7701000</v>
      </c>
      <c r="H110" s="192">
        <f t="shared" si="20"/>
        <v>5.199689409540529E-2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00CC"/>
  </sheetPr>
  <dimension ref="A2:I110"/>
  <sheetViews>
    <sheetView topLeftCell="A18" workbookViewId="0">
      <selection activeCell="I32" sqref="I32"/>
    </sheetView>
  </sheetViews>
  <sheetFormatPr defaultRowHeight="16.5"/>
  <cols>
    <col min="1" max="1" width="16" customWidth="1"/>
    <col min="2" max="2" width="14.875" customWidth="1"/>
    <col min="3" max="3" width="22.625" customWidth="1"/>
    <col min="4" max="4" width="18.75" customWidth="1"/>
    <col min="5" max="5" width="18" customWidth="1"/>
    <col min="6" max="6" width="17.875" customWidth="1"/>
    <col min="7" max="7" width="17.75" customWidth="1"/>
    <col min="8" max="8" width="10.25" customWidth="1"/>
    <col min="9" max="9" width="45" customWidth="1"/>
  </cols>
  <sheetData>
    <row r="2" spans="1:9" ht="31.9" customHeight="1">
      <c r="A2" s="912" t="s">
        <v>299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408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6.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16.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16.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6.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6.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24.7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24.7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24.7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24.7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24.7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24.7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24.7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7.2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 t="shared" si="1"/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si="1"/>
        <v>#DIV/0!</v>
      </c>
      <c r="I22" s="51"/>
    </row>
    <row r="23" spans="1:9" ht="21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21" customHeight="1">
      <c r="A24" s="803"/>
      <c r="B24" s="737"/>
      <c r="C24" s="248" t="s">
        <v>81</v>
      </c>
      <c r="D24" s="56">
        <v>119938130</v>
      </c>
      <c r="E24" s="56">
        <v>49081100</v>
      </c>
      <c r="F24" s="91">
        <v>134579600</v>
      </c>
      <c r="G24" s="236">
        <f t="shared" si="4"/>
        <v>14641470</v>
      </c>
      <c r="H24" s="239">
        <f t="shared" si="1"/>
        <v>0.12207518993334314</v>
      </c>
      <c r="I24" s="107" t="s">
        <v>429</v>
      </c>
    </row>
    <row r="25" spans="1:9" ht="21" customHeight="1">
      <c r="A25" s="803"/>
      <c r="B25" s="737"/>
      <c r="C25" s="248" t="s">
        <v>38</v>
      </c>
      <c r="D25" s="56">
        <v>40480000</v>
      </c>
      <c r="E25" s="56">
        <v>15237000</v>
      </c>
      <c r="F25" s="91">
        <v>42000000</v>
      </c>
      <c r="G25" s="236">
        <f t="shared" si="4"/>
        <v>1520000</v>
      </c>
      <c r="H25" s="239">
        <f t="shared" si="1"/>
        <v>3.7549407114624504E-2</v>
      </c>
      <c r="I25" s="107"/>
    </row>
    <row r="26" spans="1:9" ht="21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1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160418130</v>
      </c>
      <c r="E27" s="100">
        <f t="shared" ref="E27" si="5">SUM(E23:E26)</f>
        <v>64318100</v>
      </c>
      <c r="F27" s="100">
        <f t="shared" ref="F27" si="6">SUM(F23:F26)</f>
        <v>176579600</v>
      </c>
      <c r="G27" s="237">
        <f t="shared" si="4"/>
        <v>16161470</v>
      </c>
      <c r="H27" s="240">
        <f t="shared" si="1"/>
        <v>0.10074590696201234</v>
      </c>
      <c r="I27" s="108"/>
    </row>
    <row r="28" spans="1:9" ht="21.75" customHeight="1">
      <c r="A28" s="748" t="s">
        <v>211</v>
      </c>
      <c r="B28" s="718" t="s">
        <v>211</v>
      </c>
      <c r="C28" s="226" t="s">
        <v>7</v>
      </c>
      <c r="D28" s="96">
        <v>1000</v>
      </c>
      <c r="E28" s="96">
        <v>0</v>
      </c>
      <c r="F28" s="96">
        <v>1000</v>
      </c>
      <c r="G28" s="45">
        <f t="shared" si="4"/>
        <v>0</v>
      </c>
      <c r="H28" s="185">
        <f t="shared" si="1"/>
        <v>0</v>
      </c>
      <c r="I28" s="109"/>
    </row>
    <row r="29" spans="1:9" ht="21.75" customHeight="1">
      <c r="A29" s="749"/>
      <c r="B29" s="719"/>
      <c r="C29" s="226" t="s">
        <v>8</v>
      </c>
      <c r="D29" s="90">
        <v>8505000</v>
      </c>
      <c r="E29" s="90">
        <v>2820509</v>
      </c>
      <c r="F29" s="45">
        <v>8504755</v>
      </c>
      <c r="G29" s="45">
        <f t="shared" si="4"/>
        <v>-245</v>
      </c>
      <c r="H29" s="185">
        <f t="shared" si="1"/>
        <v>-2.8806584362139917E-5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8506000</v>
      </c>
      <c r="E30" s="92">
        <f t="shared" ref="E30" si="7">SUM(E28:E29)</f>
        <v>2820509</v>
      </c>
      <c r="F30" s="415">
        <f t="shared" ref="F30" si="8">SUM(F28:F29)</f>
        <v>8505755</v>
      </c>
      <c r="G30" s="415">
        <f t="shared" si="4"/>
        <v>-245</v>
      </c>
      <c r="H30" s="344">
        <f t="shared" si="1"/>
        <v>-2.8803197742769809E-5</v>
      </c>
      <c r="I30" s="52"/>
    </row>
    <row r="31" spans="1:9" ht="20.2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20.2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" si="9">SUM(E31:E32)</f>
        <v>0</v>
      </c>
      <c r="F33" s="100">
        <f t="shared" ref="F33" si="10">SUM(F31:F32)</f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19.5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19.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" si="11">SUM(E34:E35)</f>
        <v>0</v>
      </c>
      <c r="F36" s="347">
        <f t="shared" ref="F36" si="12">SUM(F34:F35)</f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18.75" customHeight="1">
      <c r="A37" s="732" t="s">
        <v>220</v>
      </c>
      <c r="B37" s="801" t="s">
        <v>220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1"/>
        <v>#DIV/0!</v>
      </c>
      <c r="I37" s="101"/>
    </row>
    <row r="38" spans="1:9" ht="18.75" customHeight="1">
      <c r="A38" s="733"/>
      <c r="B38" s="718"/>
      <c r="C38" s="220" t="s">
        <v>224</v>
      </c>
      <c r="D38" s="102">
        <v>20442177</v>
      </c>
      <c r="E38" s="102">
        <v>58865952</v>
      </c>
      <c r="F38" s="188">
        <v>58865952</v>
      </c>
      <c r="G38" s="45">
        <f t="shared" si="4"/>
        <v>38423775</v>
      </c>
      <c r="H38" s="189">
        <f t="shared" si="1"/>
        <v>1.8796322426911771</v>
      </c>
      <c r="I38" s="345" t="s">
        <v>430</v>
      </c>
    </row>
    <row r="39" spans="1:9">
      <c r="A39" s="733"/>
      <c r="B39" s="785" t="s">
        <v>15</v>
      </c>
      <c r="C39" s="786"/>
      <c r="D39" s="91">
        <f>SUM(D37:D38)</f>
        <v>20442177</v>
      </c>
      <c r="E39" s="91">
        <f t="shared" ref="E39" si="13">SUM(E37:E38)</f>
        <v>58865952</v>
      </c>
      <c r="F39" s="91">
        <f t="shared" ref="F39" si="14">SUM(F37:F38)</f>
        <v>58865952</v>
      </c>
      <c r="G39" s="45">
        <f t="shared" si="4"/>
        <v>38423775</v>
      </c>
      <c r="H39" s="322">
        <f t="shared" si="1"/>
        <v>1.8796322426911771</v>
      </c>
      <c r="I39" s="110"/>
    </row>
    <row r="40" spans="1:9" ht="19.5" customHeight="1">
      <c r="A40" s="787" t="s">
        <v>222</v>
      </c>
      <c r="B40" s="719" t="s">
        <v>222</v>
      </c>
      <c r="C40" s="248" t="s">
        <v>223</v>
      </c>
      <c r="D40" s="91">
        <v>3693</v>
      </c>
      <c r="E40" s="91">
        <v>274</v>
      </c>
      <c r="F40" s="56">
        <v>3693</v>
      </c>
      <c r="G40" s="45">
        <f t="shared" si="4"/>
        <v>0</v>
      </c>
      <c r="H40" s="322">
        <f t="shared" si="1"/>
        <v>0</v>
      </c>
      <c r="I40" s="110"/>
    </row>
    <row r="41" spans="1:9" ht="19.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9.5" customHeight="1">
      <c r="A42" s="787"/>
      <c r="B42" s="719"/>
      <c r="C42" s="248" t="s">
        <v>12</v>
      </c>
      <c r="D42" s="91">
        <v>50000</v>
      </c>
      <c r="E42" s="91"/>
      <c r="F42" s="56">
        <v>50000</v>
      </c>
      <c r="G42" s="45">
        <f t="shared" si="4"/>
        <v>0</v>
      </c>
      <c r="H42" s="322">
        <f t="shared" si="1"/>
        <v>0</v>
      </c>
      <c r="I42" s="110"/>
    </row>
    <row r="43" spans="1:9">
      <c r="A43" s="788"/>
      <c r="B43" s="789" t="s">
        <v>15</v>
      </c>
      <c r="C43" s="789"/>
      <c r="D43" s="91">
        <f>SUM(D40:D42)</f>
        <v>53693</v>
      </c>
      <c r="E43" s="91">
        <f t="shared" ref="E43" si="15">SUM(E40:E42)</f>
        <v>274</v>
      </c>
      <c r="F43" s="91">
        <f t="shared" ref="F43" si="16">SUM(F40:F42)</f>
        <v>53693</v>
      </c>
      <c r="G43" s="45">
        <f t="shared" si="4"/>
        <v>0</v>
      </c>
      <c r="H43" s="322">
        <f t="shared" si="1"/>
        <v>0</v>
      </c>
      <c r="I43" s="110"/>
    </row>
    <row r="44" spans="1:9" ht="22.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2.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" si="17">SUM(E44:E45)</f>
        <v>0</v>
      </c>
      <c r="F46" s="186">
        <f t="shared" ref="F46" si="18">SUM(F44:F45)</f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189420000</v>
      </c>
      <c r="E47" s="432">
        <f>SUM(E22,E27,E30,E36,E39,E43,E46)</f>
        <v>126004835</v>
      </c>
      <c r="F47" s="432">
        <f>SUM(F22,F27,F30,F36,F39,F43,F46)</f>
        <v>244005000</v>
      </c>
      <c r="G47" s="191">
        <f t="shared" si="4"/>
        <v>54585000</v>
      </c>
      <c r="H47" s="192">
        <f t="shared" si="1"/>
        <v>0.28816914792524551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477" t="s">
        <v>236</v>
      </c>
      <c r="B51" s="718" t="s">
        <v>237</v>
      </c>
      <c r="C51" s="323" t="s">
        <v>20</v>
      </c>
      <c r="D51" s="44">
        <v>56172000</v>
      </c>
      <c r="E51" s="44">
        <v>19144000</v>
      </c>
      <c r="F51" s="44">
        <v>70848000</v>
      </c>
      <c r="G51" s="45">
        <f>F51-D51</f>
        <v>14676000</v>
      </c>
      <c r="H51" s="185">
        <f>G51/D51*100%</f>
        <v>0.26126895962401198</v>
      </c>
      <c r="I51" s="46" t="s">
        <v>421</v>
      </c>
    </row>
    <row r="52" spans="1:9">
      <c r="A52" s="484"/>
      <c r="B52" s="719"/>
      <c r="C52" s="225" t="s">
        <v>40</v>
      </c>
      <c r="D52" s="44">
        <v>22410260</v>
      </c>
      <c r="E52" s="44">
        <v>8120320</v>
      </c>
      <c r="F52" s="44">
        <v>25205000</v>
      </c>
      <c r="G52" s="45">
        <f t="shared" ref="G52:G110" si="19">F52-D52</f>
        <v>2794740</v>
      </c>
      <c r="H52" s="185">
        <f t="shared" ref="H52:H110" si="20">G52/D52*100%</f>
        <v>0.12470805782708456</v>
      </c>
      <c r="I52" s="46"/>
    </row>
    <row r="53" spans="1:9">
      <c r="A53" s="484"/>
      <c r="B53" s="719"/>
      <c r="C53" s="225" t="s">
        <v>230</v>
      </c>
      <c r="D53" s="45"/>
      <c r="E53" s="45"/>
      <c r="F53" s="44"/>
      <c r="G53" s="45">
        <f t="shared" si="19"/>
        <v>0</v>
      </c>
      <c r="H53" s="185" t="e">
        <f t="shared" si="20"/>
        <v>#DIV/0!</v>
      </c>
      <c r="I53" s="46"/>
    </row>
    <row r="54" spans="1:9" ht="21" customHeight="1">
      <c r="A54" s="484"/>
      <c r="B54" s="719"/>
      <c r="C54" s="225" t="s">
        <v>117</v>
      </c>
      <c r="D54" s="44">
        <v>6600000</v>
      </c>
      <c r="E54" s="44">
        <v>2272080</v>
      </c>
      <c r="F54" s="44">
        <v>7997000</v>
      </c>
      <c r="G54" s="45">
        <f t="shared" si="19"/>
        <v>1397000</v>
      </c>
      <c r="H54" s="185">
        <f t="shared" si="20"/>
        <v>0.21166666666666667</v>
      </c>
      <c r="I54" s="46"/>
    </row>
    <row r="55" spans="1:9" ht="21" customHeight="1">
      <c r="A55" s="484"/>
      <c r="B55" s="719"/>
      <c r="C55" s="225" t="s">
        <v>41</v>
      </c>
      <c r="D55" s="44">
        <v>8500000</v>
      </c>
      <c r="E55" s="44">
        <v>2317420</v>
      </c>
      <c r="F55" s="44">
        <v>10727000</v>
      </c>
      <c r="G55" s="45">
        <f t="shared" si="19"/>
        <v>2227000</v>
      </c>
      <c r="H55" s="185">
        <f t="shared" si="20"/>
        <v>0.26200000000000001</v>
      </c>
      <c r="I55" s="46"/>
    </row>
    <row r="56" spans="1:9" ht="21" customHeight="1">
      <c r="A56" s="484"/>
      <c r="B56" s="719"/>
      <c r="C56" s="225" t="s">
        <v>23</v>
      </c>
      <c r="D56" s="44">
        <v>206000</v>
      </c>
      <c r="E56" s="44">
        <v>0</v>
      </c>
      <c r="F56" s="44">
        <v>209000</v>
      </c>
      <c r="G56" s="45">
        <f t="shared" si="19"/>
        <v>3000</v>
      </c>
      <c r="H56" s="185">
        <f t="shared" si="20"/>
        <v>1.4563106796116505E-2</v>
      </c>
      <c r="I56" s="46"/>
    </row>
    <row r="57" spans="1:9">
      <c r="A57" s="484"/>
      <c r="B57" s="719"/>
      <c r="C57" s="324" t="s">
        <v>400</v>
      </c>
      <c r="D57" s="90">
        <f>SUM(D51:D56)</f>
        <v>93888260</v>
      </c>
      <c r="E57" s="90">
        <f t="shared" ref="E57" si="21">SUM(E51:E56)</f>
        <v>31853820</v>
      </c>
      <c r="F57" s="90">
        <f t="shared" ref="F57" si="22">SUM(F51:F56)</f>
        <v>114986000</v>
      </c>
      <c r="G57" s="45">
        <f t="shared" si="19"/>
        <v>21097740</v>
      </c>
      <c r="H57" s="185">
        <f t="shared" si="20"/>
        <v>0.22471116197062338</v>
      </c>
      <c r="I57" s="47"/>
    </row>
    <row r="58" spans="1:9" ht="15" customHeight="1">
      <c r="A58" s="484"/>
      <c r="B58" s="719" t="s">
        <v>123</v>
      </c>
      <c r="C58" s="220" t="s">
        <v>24</v>
      </c>
      <c r="D58" s="104"/>
      <c r="E58" s="44"/>
      <c r="F58" s="44"/>
      <c r="G58" s="45">
        <f t="shared" si="19"/>
        <v>0</v>
      </c>
      <c r="H58" s="185" t="e">
        <f t="shared" si="20"/>
        <v>#DIV/0!</v>
      </c>
      <c r="I58" s="46"/>
    </row>
    <row r="59" spans="1:9" ht="15" customHeight="1">
      <c r="A59" s="484"/>
      <c r="B59" s="719"/>
      <c r="C59" s="323" t="s">
        <v>232</v>
      </c>
      <c r="D59" s="44"/>
      <c r="E59" s="44"/>
      <c r="F59" s="44"/>
      <c r="G59" s="45">
        <f t="shared" si="19"/>
        <v>0</v>
      </c>
      <c r="H59" s="185" t="e">
        <f t="shared" si="20"/>
        <v>#DIV/0!</v>
      </c>
      <c r="I59" s="46"/>
    </row>
    <row r="60" spans="1:9">
      <c r="A60" s="484"/>
      <c r="B60" s="719"/>
      <c r="C60" s="225" t="s">
        <v>25</v>
      </c>
      <c r="D60" s="44"/>
      <c r="E60" s="44"/>
      <c r="F60" s="44"/>
      <c r="G60" s="45">
        <f t="shared" si="19"/>
        <v>0</v>
      </c>
      <c r="H60" s="185" t="e">
        <f t="shared" si="20"/>
        <v>#DIV/0!</v>
      </c>
      <c r="I60" s="46"/>
    </row>
    <row r="61" spans="1:9">
      <c r="A61" s="484"/>
      <c r="B61" s="719"/>
      <c r="C61" s="324" t="s">
        <v>401</v>
      </c>
      <c r="D61" s="90">
        <f>SUM(D58:D60)</f>
        <v>0</v>
      </c>
      <c r="E61" s="90">
        <f t="shared" ref="E61" si="23">SUM(E58:E60)</f>
        <v>0</v>
      </c>
      <c r="F61" s="90">
        <f t="shared" ref="F61" si="24">SUM(F58:F60)</f>
        <v>0</v>
      </c>
      <c r="G61" s="45">
        <f t="shared" si="19"/>
        <v>0</v>
      </c>
      <c r="H61" s="185" t="e">
        <f t="shared" si="20"/>
        <v>#DIV/0!</v>
      </c>
      <c r="I61" s="47"/>
    </row>
    <row r="62" spans="1:9">
      <c r="A62" s="484"/>
      <c r="B62" s="719" t="s">
        <v>178</v>
      </c>
      <c r="C62" s="325" t="s">
        <v>26</v>
      </c>
      <c r="D62" s="45"/>
      <c r="E62" s="188"/>
      <c r="F62" s="44"/>
      <c r="G62" s="45">
        <f t="shared" si="19"/>
        <v>0</v>
      </c>
      <c r="H62" s="185" t="e">
        <f t="shared" si="20"/>
        <v>#DIV/0!</v>
      </c>
      <c r="I62" s="46"/>
    </row>
    <row r="63" spans="1:9" ht="15.75" customHeight="1">
      <c r="A63" s="484"/>
      <c r="B63" s="719"/>
      <c r="C63" s="225" t="s">
        <v>42</v>
      </c>
      <c r="D63" s="310">
        <v>1570600</v>
      </c>
      <c r="E63" s="187">
        <v>260260</v>
      </c>
      <c r="F63" s="104">
        <v>1509450</v>
      </c>
      <c r="G63" s="45">
        <f t="shared" si="19"/>
        <v>-61150</v>
      </c>
      <c r="H63" s="185">
        <f t="shared" si="20"/>
        <v>-3.8934165287151407E-2</v>
      </c>
      <c r="I63" s="46"/>
    </row>
    <row r="64" spans="1:9" ht="15.75" customHeight="1">
      <c r="A64" s="484"/>
      <c r="B64" s="719"/>
      <c r="C64" s="225" t="s">
        <v>28</v>
      </c>
      <c r="D64" s="310">
        <v>2100000</v>
      </c>
      <c r="E64" s="56">
        <v>704500</v>
      </c>
      <c r="F64" s="104">
        <v>2100000</v>
      </c>
      <c r="G64" s="45">
        <f t="shared" si="19"/>
        <v>0</v>
      </c>
      <c r="H64" s="185">
        <f t="shared" si="20"/>
        <v>0</v>
      </c>
      <c r="I64" s="46"/>
    </row>
    <row r="65" spans="1:9" ht="15.75" customHeight="1">
      <c r="A65" s="484"/>
      <c r="B65" s="719"/>
      <c r="C65" s="225" t="s">
        <v>29</v>
      </c>
      <c r="D65" s="310">
        <v>511400</v>
      </c>
      <c r="E65" s="56">
        <v>3073600</v>
      </c>
      <c r="F65" s="104">
        <v>3275000</v>
      </c>
      <c r="G65" s="45">
        <f t="shared" si="19"/>
        <v>2763600</v>
      </c>
      <c r="H65" s="185">
        <f t="shared" si="20"/>
        <v>5.4039890496675795</v>
      </c>
      <c r="I65" s="46"/>
    </row>
    <row r="66" spans="1:9" ht="15.75" customHeight="1">
      <c r="A66" s="478"/>
      <c r="B66" s="719"/>
      <c r="C66" s="225" t="s">
        <v>43</v>
      </c>
      <c r="D66" s="311">
        <v>1800000</v>
      </c>
      <c r="E66" s="187">
        <v>1183500</v>
      </c>
      <c r="F66" s="231">
        <v>2633500</v>
      </c>
      <c r="G66" s="188">
        <f t="shared" si="19"/>
        <v>833500</v>
      </c>
      <c r="H66" s="189">
        <f t="shared" si="20"/>
        <v>0.46305555555555555</v>
      </c>
      <c r="I66" s="103"/>
    </row>
    <row r="67" spans="1:9" ht="15.75" customHeight="1">
      <c r="A67" s="478"/>
      <c r="B67" s="719"/>
      <c r="C67" s="220" t="s">
        <v>119</v>
      </c>
      <c r="D67" s="56">
        <v>1345000</v>
      </c>
      <c r="E67" s="56">
        <v>1343000</v>
      </c>
      <c r="F67" s="56">
        <v>1343000</v>
      </c>
      <c r="G67" s="91">
        <f t="shared" si="19"/>
        <v>-2000</v>
      </c>
      <c r="H67" s="322">
        <f t="shared" si="20"/>
        <v>-1.4869888475836431E-3</v>
      </c>
      <c r="I67" s="110"/>
    </row>
    <row r="68" spans="1:9" ht="15.75" customHeight="1">
      <c r="A68" s="478"/>
      <c r="B68" s="719"/>
      <c r="C68" s="220" t="s">
        <v>44</v>
      </c>
      <c r="D68" s="56"/>
      <c r="E68" s="56"/>
      <c r="F68" s="56"/>
      <c r="G68" s="91">
        <f t="shared" si="19"/>
        <v>0</v>
      </c>
      <c r="H68" s="322" t="e">
        <f t="shared" si="20"/>
        <v>#DIV/0!</v>
      </c>
      <c r="I68" s="110"/>
    </row>
    <row r="69" spans="1:9">
      <c r="A69" s="478"/>
      <c r="B69" s="719"/>
      <c r="C69" s="348" t="s">
        <v>402</v>
      </c>
      <c r="D69" s="430">
        <f>SUM(D62:D68)</f>
        <v>7327000</v>
      </c>
      <c r="E69" s="430">
        <f t="shared" ref="E69" si="25">SUM(E62:E68)</f>
        <v>6564860</v>
      </c>
      <c r="F69" s="430">
        <f t="shared" ref="F69" si="26">SUM(F62:F68)</f>
        <v>10860950</v>
      </c>
      <c r="G69" s="45">
        <f t="shared" si="19"/>
        <v>3533950</v>
      </c>
      <c r="H69" s="185">
        <f t="shared" si="20"/>
        <v>0.48231882079978161</v>
      </c>
      <c r="I69" s="46"/>
    </row>
    <row r="70" spans="1:9" ht="17.25" thickBot="1">
      <c r="A70" s="479" t="s">
        <v>167</v>
      </c>
      <c r="B70" s="904" t="s">
        <v>15</v>
      </c>
      <c r="C70" s="905"/>
      <c r="D70" s="320">
        <f>SUM(D57,D61,D69)</f>
        <v>101215260</v>
      </c>
      <c r="E70" s="429">
        <f t="shared" ref="E70" si="27">SUM(E57,E61,E69)</f>
        <v>38418680</v>
      </c>
      <c r="F70" s="320">
        <f t="shared" ref="F70" si="28">SUM(F57,F61,F69)</f>
        <v>125846950</v>
      </c>
      <c r="G70" s="49">
        <f t="shared" si="19"/>
        <v>24631690</v>
      </c>
      <c r="H70" s="189">
        <f t="shared" si="20"/>
        <v>0.24335944994855518</v>
      </c>
      <c r="I70" s="51"/>
    </row>
    <row r="71" spans="1:9" ht="15.75" customHeight="1">
      <c r="A71" s="748" t="s">
        <v>240</v>
      </c>
      <c r="B71" s="718" t="s">
        <v>55</v>
      </c>
      <c r="C71" s="226" t="s">
        <v>13</v>
      </c>
      <c r="D71" s="312">
        <v>500000</v>
      </c>
      <c r="E71" s="330">
        <v>1513300</v>
      </c>
      <c r="F71" s="229">
        <v>3213300</v>
      </c>
      <c r="G71" s="230">
        <f t="shared" si="19"/>
        <v>2713300</v>
      </c>
      <c r="H71" s="241">
        <f t="shared" si="20"/>
        <v>5.4265999999999996</v>
      </c>
      <c r="I71" s="46"/>
    </row>
    <row r="72" spans="1:9" ht="15.75" customHeight="1">
      <c r="A72" s="749"/>
      <c r="B72" s="719"/>
      <c r="C72" s="220" t="s">
        <v>45</v>
      </c>
      <c r="D72" s="313"/>
      <c r="E72" s="56"/>
      <c r="F72" s="104"/>
      <c r="G72" s="45">
        <f t="shared" si="19"/>
        <v>0</v>
      </c>
      <c r="H72" s="243" t="e">
        <f t="shared" si="20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500000</v>
      </c>
      <c r="E73" s="314">
        <f t="shared" ref="E73" si="29">SUM(E71:E72)</f>
        <v>1513300</v>
      </c>
      <c r="F73" s="314">
        <f t="shared" ref="F73" si="30">SUM(F71:F72)</f>
        <v>3213300</v>
      </c>
      <c r="G73" s="49">
        <f t="shared" si="19"/>
        <v>2713300</v>
      </c>
      <c r="H73" s="329">
        <f t="shared" si="20"/>
        <v>5.4265999999999996</v>
      </c>
      <c r="I73" s="52"/>
    </row>
    <row r="74" spans="1:9">
      <c r="A74" s="732" t="s">
        <v>357</v>
      </c>
      <c r="B74" s="735" t="s">
        <v>178</v>
      </c>
      <c r="C74" s="335" t="s">
        <v>179</v>
      </c>
      <c r="D74" s="327"/>
      <c r="E74" s="327"/>
      <c r="F74" s="327"/>
      <c r="G74" s="96">
        <f t="shared" si="19"/>
        <v>0</v>
      </c>
      <c r="H74" s="328" t="e">
        <f t="shared" si="20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9"/>
        <v>0</v>
      </c>
      <c r="H75" s="322" t="e">
        <f t="shared" si="20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9"/>
        <v>0</v>
      </c>
      <c r="H76" s="322" t="e">
        <f t="shared" si="20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9"/>
        <v>0</v>
      </c>
      <c r="H77" s="322" t="e">
        <f t="shared" si="20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9"/>
        <v>0</v>
      </c>
      <c r="H78" s="322" t="e">
        <f t="shared" si="20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" si="31">SUM(E74:E78)</f>
        <v>0</v>
      </c>
      <c r="F79" s="91">
        <f t="shared" ref="F79" si="32">SUM(F74:F78)</f>
        <v>0</v>
      </c>
      <c r="G79" s="91">
        <f t="shared" si="19"/>
        <v>0</v>
      </c>
      <c r="H79" s="322" t="e">
        <f t="shared" si="20"/>
        <v>#DIV/0!</v>
      </c>
      <c r="I79" s="110"/>
    </row>
    <row r="80" spans="1:9" ht="15.7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9"/>
        <v>0</v>
      </c>
      <c r="H80" s="322" t="e">
        <f t="shared" si="20"/>
        <v>#DIV/0!</v>
      </c>
      <c r="I80" s="346"/>
    </row>
    <row r="81" spans="1:9" ht="15.75" customHeight="1">
      <c r="A81" s="733"/>
      <c r="B81" s="737"/>
      <c r="C81" s="220" t="s">
        <v>242</v>
      </c>
      <c r="D81" s="56"/>
      <c r="E81" s="56"/>
      <c r="F81" s="56"/>
      <c r="G81" s="91">
        <f t="shared" si="19"/>
        <v>0</v>
      </c>
      <c r="H81" s="322" t="e">
        <f t="shared" si="20"/>
        <v>#DIV/0!</v>
      </c>
      <c r="I81" s="110"/>
    </row>
    <row r="82" spans="1:9" ht="15.75" customHeight="1">
      <c r="A82" s="733"/>
      <c r="B82" s="737"/>
      <c r="C82" s="220" t="s">
        <v>243</v>
      </c>
      <c r="D82" s="56"/>
      <c r="E82" s="56"/>
      <c r="F82" s="56"/>
      <c r="G82" s="91">
        <f t="shared" si="19"/>
        <v>0</v>
      </c>
      <c r="H82" s="322" t="e">
        <f t="shared" si="20"/>
        <v>#DIV/0!</v>
      </c>
      <c r="I82" s="110"/>
    </row>
    <row r="83" spans="1:9" ht="15.75" customHeight="1">
      <c r="A83" s="733"/>
      <c r="B83" s="737"/>
      <c r="C83" s="220" t="s">
        <v>188</v>
      </c>
      <c r="D83" s="56"/>
      <c r="E83" s="56"/>
      <c r="F83" s="56"/>
      <c r="G83" s="91">
        <f t="shared" si="19"/>
        <v>0</v>
      </c>
      <c r="H83" s="322" t="e">
        <f t="shared" si="20"/>
        <v>#DIV/0!</v>
      </c>
      <c r="I83" s="110"/>
    </row>
    <row r="84" spans="1:9" ht="15.75" customHeight="1">
      <c r="A84" s="733"/>
      <c r="B84" s="737"/>
      <c r="C84" s="220" t="s">
        <v>185</v>
      </c>
      <c r="D84" s="56"/>
      <c r="E84" s="56"/>
      <c r="F84" s="56"/>
      <c r="G84" s="91">
        <f t="shared" si="19"/>
        <v>0</v>
      </c>
      <c r="H84" s="322" t="e">
        <f t="shared" si="20"/>
        <v>#DIV/0!</v>
      </c>
      <c r="I84" s="110"/>
    </row>
    <row r="85" spans="1:9" ht="15.75" customHeight="1">
      <c r="A85" s="733"/>
      <c r="B85" s="737"/>
      <c r="C85" s="220" t="s">
        <v>189</v>
      </c>
      <c r="D85" s="56">
        <v>78080000</v>
      </c>
      <c r="E85" s="56">
        <v>53480042</v>
      </c>
      <c r="F85" s="56">
        <v>104429700</v>
      </c>
      <c r="G85" s="91">
        <f t="shared" si="19"/>
        <v>26349700</v>
      </c>
      <c r="H85" s="322">
        <f t="shared" si="20"/>
        <v>0.3374705430327869</v>
      </c>
      <c r="I85" s="110" t="s">
        <v>431</v>
      </c>
    </row>
    <row r="86" spans="1:9" ht="15.75" customHeight="1">
      <c r="A86" s="733"/>
      <c r="B86" s="737"/>
      <c r="C86" s="220" t="s">
        <v>186</v>
      </c>
      <c r="D86" s="56"/>
      <c r="E86" s="56"/>
      <c r="F86" s="56"/>
      <c r="G86" s="91">
        <f t="shared" si="19"/>
        <v>0</v>
      </c>
      <c r="H86" s="322" t="e">
        <f t="shared" si="20"/>
        <v>#DIV/0!</v>
      </c>
      <c r="I86" s="110"/>
    </row>
    <row r="87" spans="1:9" ht="15.75" customHeight="1">
      <c r="A87" s="733"/>
      <c r="B87" s="737"/>
      <c r="C87" s="220" t="s">
        <v>187</v>
      </c>
      <c r="D87" s="56"/>
      <c r="E87" s="56"/>
      <c r="F87" s="56"/>
      <c r="G87" s="91">
        <f t="shared" si="19"/>
        <v>0</v>
      </c>
      <c r="H87" s="322" t="e">
        <f t="shared" si="20"/>
        <v>#DIV/0!</v>
      </c>
      <c r="I87" s="110"/>
    </row>
    <row r="88" spans="1:9" ht="15.75" customHeight="1">
      <c r="A88" s="733"/>
      <c r="B88" s="737"/>
      <c r="C88" s="220" t="s">
        <v>184</v>
      </c>
      <c r="D88" s="56"/>
      <c r="E88" s="56"/>
      <c r="F88" s="56"/>
      <c r="G88" s="91">
        <f t="shared" si="19"/>
        <v>0</v>
      </c>
      <c r="H88" s="322" t="e">
        <f t="shared" si="20"/>
        <v>#DIV/0!</v>
      </c>
      <c r="I88" s="110"/>
    </row>
    <row r="89" spans="1:9" ht="15.75" customHeight="1">
      <c r="A89" s="733"/>
      <c r="B89" s="737"/>
      <c r="C89" s="220" t="s">
        <v>183</v>
      </c>
      <c r="D89" s="56"/>
      <c r="E89" s="56"/>
      <c r="F89" s="56"/>
      <c r="G89" s="91">
        <f t="shared" si="19"/>
        <v>0</v>
      </c>
      <c r="H89" s="322" t="e">
        <f t="shared" si="20"/>
        <v>#DIV/0!</v>
      </c>
      <c r="I89" s="110"/>
    </row>
    <row r="90" spans="1:9" ht="15.75" customHeight="1">
      <c r="A90" s="733"/>
      <c r="B90" s="737"/>
      <c r="C90" s="220" t="s">
        <v>244</v>
      </c>
      <c r="D90" s="56"/>
      <c r="E90" s="56"/>
      <c r="F90" s="56"/>
      <c r="G90" s="91">
        <f t="shared" si="19"/>
        <v>0</v>
      </c>
      <c r="H90" s="322" t="e">
        <f t="shared" si="20"/>
        <v>#DIV/0!</v>
      </c>
      <c r="I90" s="110"/>
    </row>
    <row r="91" spans="1:9" ht="15.75" customHeight="1">
      <c r="A91" s="733"/>
      <c r="B91" s="737"/>
      <c r="C91" s="220" t="s">
        <v>316</v>
      </c>
      <c r="D91" s="56"/>
      <c r="E91" s="56"/>
      <c r="F91" s="56"/>
      <c r="G91" s="91">
        <f t="shared" si="19"/>
        <v>0</v>
      </c>
      <c r="H91" s="322" t="e">
        <f t="shared" si="20"/>
        <v>#DIV/0!</v>
      </c>
      <c r="I91" s="110"/>
    </row>
    <row r="92" spans="1:9" ht="15.75" customHeight="1">
      <c r="A92" s="733"/>
      <c r="B92" s="737"/>
      <c r="C92" s="220" t="s">
        <v>317</v>
      </c>
      <c r="D92" s="56"/>
      <c r="E92" s="56"/>
      <c r="F92" s="56"/>
      <c r="G92" s="91">
        <f t="shared" si="19"/>
        <v>0</v>
      </c>
      <c r="H92" s="322" t="e">
        <f t="shared" si="20"/>
        <v>#DIV/0!</v>
      </c>
      <c r="I92" s="110"/>
    </row>
    <row r="93" spans="1:9" ht="15.75" customHeight="1">
      <c r="A93" s="733"/>
      <c r="B93" s="737"/>
      <c r="C93" s="220" t="s">
        <v>318</v>
      </c>
      <c r="D93" s="56"/>
      <c r="E93" s="56"/>
      <c r="F93" s="56"/>
      <c r="G93" s="91">
        <f t="shared" si="19"/>
        <v>0</v>
      </c>
      <c r="H93" s="322" t="e">
        <f t="shared" si="20"/>
        <v>#DIV/0!</v>
      </c>
      <c r="I93" s="110"/>
    </row>
    <row r="94" spans="1:9" ht="15.75" customHeight="1">
      <c r="A94" s="733"/>
      <c r="B94" s="737"/>
      <c r="C94" s="220" t="s">
        <v>319</v>
      </c>
      <c r="D94" s="56"/>
      <c r="E94" s="56"/>
      <c r="F94" s="56"/>
      <c r="G94" s="91">
        <f t="shared" si="19"/>
        <v>0</v>
      </c>
      <c r="H94" s="322" t="e">
        <f t="shared" si="20"/>
        <v>#DIV/0!</v>
      </c>
      <c r="I94" s="110"/>
    </row>
    <row r="95" spans="1:9" ht="15.75" customHeight="1">
      <c r="A95" s="733"/>
      <c r="B95" s="737"/>
      <c r="C95" s="220" t="s">
        <v>320</v>
      </c>
      <c r="D95" s="56"/>
      <c r="E95" s="56"/>
      <c r="F95" s="56"/>
      <c r="G95" s="91">
        <f t="shared" si="19"/>
        <v>0</v>
      </c>
      <c r="H95" s="322" t="e">
        <f t="shared" si="20"/>
        <v>#DIV/0!</v>
      </c>
      <c r="I95" s="110"/>
    </row>
    <row r="96" spans="1:9" ht="16.5" customHeight="1">
      <c r="A96" s="733"/>
      <c r="B96" s="737"/>
      <c r="C96" s="220" t="s">
        <v>321</v>
      </c>
      <c r="D96" s="56"/>
      <c r="E96" s="56"/>
      <c r="F96" s="56"/>
      <c r="G96" s="91">
        <f t="shared" si="19"/>
        <v>0</v>
      </c>
      <c r="H96" s="322" t="e">
        <f t="shared" si="20"/>
        <v>#DIV/0!</v>
      </c>
      <c r="I96" s="110"/>
    </row>
    <row r="97" spans="1:9" ht="16.5" customHeight="1">
      <c r="A97" s="733"/>
      <c r="B97" s="737"/>
      <c r="C97" s="220" t="s">
        <v>322</v>
      </c>
      <c r="D97" s="56"/>
      <c r="E97" s="56"/>
      <c r="F97" s="56"/>
      <c r="G97" s="91">
        <f t="shared" si="19"/>
        <v>0</v>
      </c>
      <c r="H97" s="322" t="e">
        <f t="shared" si="20"/>
        <v>#DIV/0!</v>
      </c>
      <c r="I97" s="110"/>
    </row>
    <row r="98" spans="1:9" ht="16.5" customHeight="1">
      <c r="A98" s="733"/>
      <c r="B98" s="737"/>
      <c r="C98" s="220" t="s">
        <v>307</v>
      </c>
      <c r="D98" s="56"/>
      <c r="E98" s="56"/>
      <c r="F98" s="56"/>
      <c r="G98" s="91">
        <f t="shared" si="19"/>
        <v>0</v>
      </c>
      <c r="H98" s="322" t="e">
        <f t="shared" si="20"/>
        <v>#DIV/0!</v>
      </c>
      <c r="I98" s="110"/>
    </row>
    <row r="99" spans="1:9" ht="16.5" customHeight="1">
      <c r="A99" s="733"/>
      <c r="B99" s="737"/>
      <c r="C99" s="220" t="s">
        <v>308</v>
      </c>
      <c r="D99" s="56"/>
      <c r="E99" s="56"/>
      <c r="F99" s="56"/>
      <c r="G99" s="91">
        <f t="shared" si="19"/>
        <v>0</v>
      </c>
      <c r="H99" s="322" t="e">
        <f t="shared" si="20"/>
        <v>#DIV/0!</v>
      </c>
      <c r="I99" s="110"/>
    </row>
    <row r="100" spans="1:9" ht="16.5" customHeight="1">
      <c r="A100" s="733"/>
      <c r="B100" s="737"/>
      <c r="C100" s="220" t="s">
        <v>309</v>
      </c>
      <c r="D100" s="56"/>
      <c r="E100" s="56"/>
      <c r="F100" s="56"/>
      <c r="G100" s="91">
        <f t="shared" si="19"/>
        <v>0</v>
      </c>
      <c r="H100" s="322" t="e">
        <f t="shared" si="20"/>
        <v>#DIV/0!</v>
      </c>
      <c r="I100" s="110"/>
    </row>
    <row r="101" spans="1:9" ht="16.5" customHeight="1">
      <c r="A101" s="733"/>
      <c r="B101" s="737"/>
      <c r="C101" s="220" t="s">
        <v>310</v>
      </c>
      <c r="D101" s="56"/>
      <c r="E101" s="56"/>
      <c r="F101" s="56"/>
      <c r="G101" s="91">
        <f t="shared" si="19"/>
        <v>0</v>
      </c>
      <c r="H101" s="322" t="e">
        <f t="shared" si="20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78080000</v>
      </c>
      <c r="E102" s="91">
        <f>SUM(E80:E101)</f>
        <v>53480042</v>
      </c>
      <c r="F102" s="91">
        <f>SUM(F80:F101)</f>
        <v>104429700</v>
      </c>
      <c r="G102" s="91">
        <f t="shared" si="19"/>
        <v>26349700</v>
      </c>
      <c r="H102" s="322">
        <f t="shared" si="20"/>
        <v>0.3374705430327869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78080000</v>
      </c>
      <c r="E103" s="100">
        <f>SUM(E79,E102)</f>
        <v>53480042</v>
      </c>
      <c r="F103" s="100">
        <f>SUM(F79,F102)</f>
        <v>104429700</v>
      </c>
      <c r="G103" s="49">
        <f t="shared" si="19"/>
        <v>26349700</v>
      </c>
      <c r="H103" s="349">
        <f t="shared" si="20"/>
        <v>0.3374705430327869</v>
      </c>
      <c r="I103" s="423"/>
    </row>
    <row r="104" spans="1:9">
      <c r="A104" s="733" t="s">
        <v>5</v>
      </c>
      <c r="B104" s="249" t="s">
        <v>5</v>
      </c>
      <c r="C104" s="483" t="s">
        <v>9</v>
      </c>
      <c r="D104" s="320"/>
      <c r="E104" s="96"/>
      <c r="F104" s="104"/>
      <c r="G104" s="45">
        <f t="shared" si="19"/>
        <v>0</v>
      </c>
      <c r="H104" s="243" t="e">
        <f t="shared" si="20"/>
        <v>#DIV/0!</v>
      </c>
      <c r="I104" s="46"/>
    </row>
    <row r="105" spans="1:9" ht="17.25" thickBot="1">
      <c r="A105" s="734"/>
      <c r="B105" s="739" t="s">
        <v>15</v>
      </c>
      <c r="C105" s="740"/>
      <c r="D105" s="314">
        <f>D104</f>
        <v>0</v>
      </c>
      <c r="E105" s="314">
        <f t="shared" ref="E105" si="33">E104</f>
        <v>0</v>
      </c>
      <c r="F105" s="314">
        <f t="shared" ref="F105" si="34">F104</f>
        <v>0</v>
      </c>
      <c r="G105" s="233">
        <f t="shared" si="19"/>
        <v>0</v>
      </c>
      <c r="H105" s="242" t="e">
        <f t="shared" si="20"/>
        <v>#DIV/0!</v>
      </c>
      <c r="I105" s="52"/>
    </row>
    <row r="106" spans="1:9">
      <c r="A106" s="716" t="s">
        <v>267</v>
      </c>
      <c r="B106" s="718" t="s">
        <v>358</v>
      </c>
      <c r="C106" s="475" t="s">
        <v>85</v>
      </c>
      <c r="D106" s="315">
        <v>9621047</v>
      </c>
      <c r="E106" s="96">
        <v>0</v>
      </c>
      <c r="F106" s="318">
        <v>10511357</v>
      </c>
      <c r="G106" s="232">
        <f t="shared" si="19"/>
        <v>890310</v>
      </c>
      <c r="H106" s="185">
        <f t="shared" si="20"/>
        <v>9.2537745632050236E-2</v>
      </c>
      <c r="I106" s="48"/>
    </row>
    <row r="107" spans="1:9">
      <c r="A107" s="716"/>
      <c r="B107" s="719"/>
      <c r="C107" s="248" t="s">
        <v>46</v>
      </c>
      <c r="D107" s="316">
        <v>3693</v>
      </c>
      <c r="E107" s="56">
        <v>0</v>
      </c>
      <c r="F107" s="104">
        <v>3693</v>
      </c>
      <c r="G107" s="45">
        <f t="shared" si="19"/>
        <v>0</v>
      </c>
      <c r="H107" s="185">
        <f t="shared" si="20"/>
        <v>0</v>
      </c>
      <c r="I107" s="46"/>
    </row>
    <row r="108" spans="1:9" ht="17.25" thickBot="1">
      <c r="A108" s="717"/>
      <c r="B108" s="720" t="s">
        <v>15</v>
      </c>
      <c r="C108" s="721"/>
      <c r="D108" s="431">
        <f>SUM(D106:D107)</f>
        <v>9624740</v>
      </c>
      <c r="E108" s="431">
        <f t="shared" ref="E108" si="35">SUM(E106:E107)</f>
        <v>0</v>
      </c>
      <c r="F108" s="431">
        <f t="shared" ref="F108" si="36">SUM(F106:F107)</f>
        <v>10515050</v>
      </c>
      <c r="G108" s="233">
        <f t="shared" si="19"/>
        <v>890310</v>
      </c>
      <c r="H108" s="189">
        <f t="shared" si="20"/>
        <v>9.2502239021521618E-2</v>
      </c>
      <c r="I108" s="52"/>
    </row>
    <row r="109" spans="1:9" ht="17.25" thickBot="1">
      <c r="A109" s="488" t="s">
        <v>56</v>
      </c>
      <c r="B109" s="489" t="s">
        <v>56</v>
      </c>
      <c r="C109" s="490" t="s">
        <v>93</v>
      </c>
      <c r="D109" s="317"/>
      <c r="E109" s="327"/>
      <c r="F109" s="319"/>
      <c r="G109" s="188">
        <f t="shared" si="19"/>
        <v>0</v>
      </c>
      <c r="H109" s="244" t="e">
        <f t="shared" si="20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189420000</v>
      </c>
      <c r="E110" s="432">
        <f>SUM(E70,E73,E103,E105,E108,E109)</f>
        <v>93412022</v>
      </c>
      <c r="F110" s="432">
        <f>SUM(F70,F73,F103,F105,F108,F109)</f>
        <v>244005000</v>
      </c>
      <c r="G110" s="191">
        <f t="shared" si="19"/>
        <v>54585000</v>
      </c>
      <c r="H110" s="192">
        <f t="shared" si="20"/>
        <v>0.28816914792524551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0066"/>
  </sheetPr>
  <dimension ref="A2:I110"/>
  <sheetViews>
    <sheetView topLeftCell="A3" workbookViewId="0">
      <selection activeCell="I102" sqref="I102"/>
    </sheetView>
  </sheetViews>
  <sheetFormatPr defaultRowHeight="16.5"/>
  <cols>
    <col min="1" max="1" width="13.125" customWidth="1"/>
    <col min="2" max="2" width="15" customWidth="1"/>
    <col min="3" max="3" width="25.5" customWidth="1"/>
    <col min="4" max="4" width="18.125" customWidth="1"/>
    <col min="5" max="6" width="18.375" customWidth="1"/>
    <col min="7" max="7" width="18.125" customWidth="1"/>
    <col min="9" max="9" width="46.25" customWidth="1"/>
  </cols>
  <sheetData>
    <row r="2" spans="1:9" ht="28.15" customHeight="1">
      <c r="A2" s="912" t="s">
        <v>298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409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0.2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20.2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20.2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0.2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0.2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24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24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9.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9.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9.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9.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9.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9.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 t="shared" si="1"/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si="1"/>
        <v>#DIV/0!</v>
      </c>
      <c r="I22" s="51"/>
    </row>
    <row r="23" spans="1:9" ht="15.7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5.75" customHeight="1">
      <c r="A24" s="803"/>
      <c r="B24" s="737"/>
      <c r="C24" s="248" t="s">
        <v>81</v>
      </c>
      <c r="D24" s="56">
        <v>97838000</v>
      </c>
      <c r="E24" s="56">
        <v>32962740</v>
      </c>
      <c r="F24" s="91">
        <v>98630000</v>
      </c>
      <c r="G24" s="236">
        <f t="shared" si="4"/>
        <v>792000</v>
      </c>
      <c r="H24" s="239">
        <f t="shared" si="1"/>
        <v>8.0950142071587721E-3</v>
      </c>
      <c r="I24" s="107" t="s">
        <v>432</v>
      </c>
    </row>
    <row r="25" spans="1:9" ht="15.7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1"/>
        <v>#DIV/0!</v>
      </c>
      <c r="I25" s="107"/>
    </row>
    <row r="26" spans="1:9" ht="15.7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1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97838000</v>
      </c>
      <c r="E27" s="100">
        <f t="shared" ref="E27" si="5">SUM(E23:E26)</f>
        <v>32962740</v>
      </c>
      <c r="F27" s="100">
        <f t="shared" ref="F27" si="6">SUM(F23:F26)</f>
        <v>98630000</v>
      </c>
      <c r="G27" s="237">
        <f t="shared" si="4"/>
        <v>792000</v>
      </c>
      <c r="H27" s="240">
        <f t="shared" si="1"/>
        <v>8.0950142071587721E-3</v>
      </c>
      <c r="I27" s="108"/>
    </row>
    <row r="28" spans="1:9" ht="18" customHeight="1">
      <c r="A28" s="748" t="s">
        <v>211</v>
      </c>
      <c r="B28" s="718" t="s">
        <v>211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1"/>
        <v>#DIV/0!</v>
      </c>
      <c r="I28" s="109"/>
    </row>
    <row r="29" spans="1:9" ht="18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1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" si="7">SUM(E28:E29)</f>
        <v>0</v>
      </c>
      <c r="F30" s="415">
        <f t="shared" ref="F30" si="8">SUM(F28:F29)</f>
        <v>0</v>
      </c>
      <c r="G30" s="415">
        <f t="shared" si="4"/>
        <v>0</v>
      </c>
      <c r="H30" s="344" t="e">
        <f t="shared" si="1"/>
        <v>#DIV/0!</v>
      </c>
      <c r="I30" s="52"/>
    </row>
    <row r="31" spans="1:9" ht="21.7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21.7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" si="9">SUM(E31:E32)</f>
        <v>0</v>
      </c>
      <c r="F33" s="100">
        <f t="shared" ref="F33" si="10">SUM(F31:F32)</f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20.25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20.2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" si="11">SUM(E34:E35)</f>
        <v>0</v>
      </c>
      <c r="F36" s="347">
        <f t="shared" ref="F36" si="12">SUM(F34:F35)</f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21.75" customHeight="1">
      <c r="A37" s="732" t="s">
        <v>220</v>
      </c>
      <c r="B37" s="801" t="s">
        <v>220</v>
      </c>
      <c r="C37" s="223" t="s">
        <v>10</v>
      </c>
      <c r="D37" s="93"/>
      <c r="E37" s="93">
        <v>968</v>
      </c>
      <c r="F37" s="53">
        <v>968</v>
      </c>
      <c r="G37" s="45">
        <f t="shared" si="4"/>
        <v>968</v>
      </c>
      <c r="H37" s="185" t="e">
        <f t="shared" si="1"/>
        <v>#DIV/0!</v>
      </c>
      <c r="I37" s="101"/>
    </row>
    <row r="38" spans="1:9" ht="21.7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1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0</v>
      </c>
      <c r="E39" s="91">
        <f t="shared" ref="E39" si="13">SUM(E37:E38)</f>
        <v>968</v>
      </c>
      <c r="F39" s="91">
        <f t="shared" ref="F39" si="14">SUM(F37:F38)</f>
        <v>968</v>
      </c>
      <c r="G39" s="45">
        <f t="shared" si="4"/>
        <v>968</v>
      </c>
      <c r="H39" s="322" t="e">
        <f t="shared" si="1"/>
        <v>#DIV/0!</v>
      </c>
      <c r="I39" s="110"/>
    </row>
    <row r="40" spans="1:9" ht="15.75" customHeight="1">
      <c r="A40" s="787" t="s">
        <v>222</v>
      </c>
      <c r="B40" s="719" t="s">
        <v>222</v>
      </c>
      <c r="C40" s="248" t="s">
        <v>223</v>
      </c>
      <c r="D40" s="91">
        <v>10000</v>
      </c>
      <c r="E40" s="91">
        <v>0</v>
      </c>
      <c r="F40" s="56">
        <v>9032</v>
      </c>
      <c r="G40" s="45">
        <f t="shared" si="4"/>
        <v>-968</v>
      </c>
      <c r="H40" s="322">
        <f t="shared" si="1"/>
        <v>-9.6799999999999997E-2</v>
      </c>
      <c r="I40" s="110"/>
    </row>
    <row r="41" spans="1:9" ht="15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5.7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1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10000</v>
      </c>
      <c r="E43" s="91">
        <f t="shared" ref="E43" si="15">SUM(E40:E42)</f>
        <v>0</v>
      </c>
      <c r="F43" s="91">
        <f t="shared" ref="F43" si="16">SUM(F40:F42)</f>
        <v>9032</v>
      </c>
      <c r="G43" s="45">
        <f t="shared" si="4"/>
        <v>-968</v>
      </c>
      <c r="H43" s="322">
        <f t="shared" si="1"/>
        <v>-9.6799999999999997E-2</v>
      </c>
      <c r="I43" s="110"/>
    </row>
    <row r="44" spans="1:9" ht="21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7.6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" si="17">SUM(E44:E45)</f>
        <v>0</v>
      </c>
      <c r="F46" s="186">
        <f t="shared" ref="F46" si="18">SUM(F44:F45)</f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97848000</v>
      </c>
      <c r="E47" s="432">
        <f>SUM(E22,E27,E30,E36,E39,E46)</f>
        <v>32963708</v>
      </c>
      <c r="F47" s="432">
        <f>SUM(F22,F27,F30,F36,F39,F43,F46)</f>
        <v>98640000</v>
      </c>
      <c r="G47" s="191">
        <f t="shared" si="4"/>
        <v>792000</v>
      </c>
      <c r="H47" s="192">
        <f t="shared" si="1"/>
        <v>8.0941869021339229E-3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>
        <v>56209200</v>
      </c>
      <c r="E51" s="44">
        <v>19414000</v>
      </c>
      <c r="F51" s="44">
        <v>58242000</v>
      </c>
      <c r="G51" s="45">
        <f>F51-D51</f>
        <v>2032800</v>
      </c>
      <c r="H51" s="185">
        <f>G51/D51*100%</f>
        <v>3.6164898272880594E-2</v>
      </c>
      <c r="I51" s="46"/>
    </row>
    <row r="52" spans="1:9">
      <c r="A52" s="89"/>
      <c r="B52" s="719"/>
      <c r="C52" s="225" t="s">
        <v>40</v>
      </c>
      <c r="D52" s="44">
        <v>8020920</v>
      </c>
      <c r="E52" s="44">
        <v>3712000</v>
      </c>
      <c r="F52" s="44">
        <v>7835900</v>
      </c>
      <c r="G52" s="45">
        <f t="shared" ref="G52:G110" si="19">F52-D52</f>
        <v>-185020</v>
      </c>
      <c r="H52" s="185">
        <f t="shared" ref="H52:H110" si="20">G52/D52*100%</f>
        <v>-2.3067179326062347E-2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9"/>
        <v>0</v>
      </c>
      <c r="H53" s="185" t="e">
        <f t="shared" si="20"/>
        <v>#DIV/0!</v>
      </c>
      <c r="I53" s="46"/>
    </row>
    <row r="54" spans="1:9" ht="19.5" customHeight="1">
      <c r="A54" s="89"/>
      <c r="B54" s="719"/>
      <c r="C54" s="225" t="s">
        <v>117</v>
      </c>
      <c r="D54" s="44">
        <v>5152510</v>
      </c>
      <c r="E54" s="44">
        <v>1617880</v>
      </c>
      <c r="F54" s="44">
        <v>4853640</v>
      </c>
      <c r="G54" s="45">
        <f t="shared" si="19"/>
        <v>-298870</v>
      </c>
      <c r="H54" s="185">
        <f t="shared" si="20"/>
        <v>-5.8004739437672127E-2</v>
      </c>
      <c r="I54" s="46"/>
    </row>
    <row r="55" spans="1:9" ht="19.5" customHeight="1">
      <c r="A55" s="89"/>
      <c r="B55" s="719"/>
      <c r="C55" s="225" t="s">
        <v>41</v>
      </c>
      <c r="D55" s="44"/>
      <c r="E55" s="44"/>
      <c r="F55" s="44"/>
      <c r="G55" s="45">
        <f t="shared" si="19"/>
        <v>0</v>
      </c>
      <c r="H55" s="185" t="e">
        <f t="shared" si="20"/>
        <v>#DIV/0!</v>
      </c>
      <c r="I55" s="46"/>
    </row>
    <row r="56" spans="1:9" ht="19.5" customHeight="1">
      <c r="A56" s="89"/>
      <c r="B56" s="719"/>
      <c r="C56" s="225" t="s">
        <v>23</v>
      </c>
      <c r="D56" s="44"/>
      <c r="E56" s="44"/>
      <c r="F56" s="44"/>
      <c r="G56" s="45">
        <f t="shared" si="19"/>
        <v>0</v>
      </c>
      <c r="H56" s="185" t="e">
        <f t="shared" si="20"/>
        <v>#DIV/0!</v>
      </c>
      <c r="I56" s="46"/>
    </row>
    <row r="57" spans="1:9">
      <c r="A57" s="89"/>
      <c r="B57" s="719"/>
      <c r="C57" s="324" t="s">
        <v>400</v>
      </c>
      <c r="D57" s="90">
        <f>SUM(D51:D56)</f>
        <v>69382630</v>
      </c>
      <c r="E57" s="90">
        <f t="shared" ref="E57" si="21">SUM(E51:E56)</f>
        <v>24743880</v>
      </c>
      <c r="F57" s="90">
        <f t="shared" ref="F57" si="22">SUM(F51:F56)</f>
        <v>70931540</v>
      </c>
      <c r="G57" s="45">
        <f t="shared" si="19"/>
        <v>1548910</v>
      </c>
      <c r="H57" s="185">
        <f t="shared" si="20"/>
        <v>2.2324175373576931E-2</v>
      </c>
      <c r="I57" s="47"/>
    </row>
    <row r="58" spans="1:9" ht="15.75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9"/>
        <v>0</v>
      </c>
      <c r="H58" s="185" t="e">
        <f t="shared" si="20"/>
        <v>#DIV/0!</v>
      </c>
      <c r="I58" s="46"/>
    </row>
    <row r="59" spans="1:9" ht="15.75" customHeight="1">
      <c r="A59" s="89"/>
      <c r="B59" s="719"/>
      <c r="C59" s="323" t="s">
        <v>232</v>
      </c>
      <c r="D59" s="44"/>
      <c r="E59" s="44"/>
      <c r="F59" s="44"/>
      <c r="G59" s="45">
        <f t="shared" si="19"/>
        <v>0</v>
      </c>
      <c r="H59" s="185" t="e">
        <f t="shared" si="20"/>
        <v>#DIV/0!</v>
      </c>
      <c r="I59" s="46"/>
    </row>
    <row r="60" spans="1:9">
      <c r="A60" s="89"/>
      <c r="B60" s="719"/>
      <c r="C60" s="225" t="s">
        <v>25</v>
      </c>
      <c r="D60" s="44"/>
      <c r="E60" s="44"/>
      <c r="F60" s="44"/>
      <c r="G60" s="45">
        <f t="shared" si="19"/>
        <v>0</v>
      </c>
      <c r="H60" s="185" t="e">
        <f t="shared" si="20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" si="23">SUM(E58:E60)</f>
        <v>0</v>
      </c>
      <c r="F61" s="90">
        <f t="shared" ref="F61" si="24">SUM(F58:F60)</f>
        <v>0</v>
      </c>
      <c r="G61" s="45">
        <f t="shared" si="19"/>
        <v>0</v>
      </c>
      <c r="H61" s="185" t="e">
        <f t="shared" si="20"/>
        <v>#DIV/0!</v>
      </c>
      <c r="I61" s="47"/>
    </row>
    <row r="62" spans="1:9">
      <c r="A62" s="89"/>
      <c r="B62" s="719" t="s">
        <v>178</v>
      </c>
      <c r="C62" s="325" t="s">
        <v>26</v>
      </c>
      <c r="D62" s="45"/>
      <c r="E62" s="188"/>
      <c r="F62" s="44"/>
      <c r="G62" s="45">
        <f t="shared" si="19"/>
        <v>0</v>
      </c>
      <c r="H62" s="185" t="e">
        <f t="shared" si="20"/>
        <v>#DIV/0!</v>
      </c>
      <c r="I62" s="46"/>
    </row>
    <row r="63" spans="1:9" ht="19.5" customHeight="1">
      <c r="A63" s="89"/>
      <c r="B63" s="719"/>
      <c r="C63" s="225" t="s">
        <v>42</v>
      </c>
      <c r="D63" s="310">
        <v>152850</v>
      </c>
      <c r="E63" s="187">
        <v>0</v>
      </c>
      <c r="F63" s="104">
        <v>124008</v>
      </c>
      <c r="G63" s="45">
        <f t="shared" si="19"/>
        <v>-28842</v>
      </c>
      <c r="H63" s="185">
        <f t="shared" si="20"/>
        <v>-0.18869479882237489</v>
      </c>
      <c r="I63" s="46"/>
    </row>
    <row r="64" spans="1:9" ht="19.5" customHeight="1">
      <c r="A64" s="89"/>
      <c r="B64" s="719"/>
      <c r="C64" s="225" t="s">
        <v>28</v>
      </c>
      <c r="D64" s="310">
        <v>636000</v>
      </c>
      <c r="E64" s="56">
        <v>44750</v>
      </c>
      <c r="F64" s="104">
        <v>180000</v>
      </c>
      <c r="G64" s="45">
        <f t="shared" si="19"/>
        <v>-456000</v>
      </c>
      <c r="H64" s="185">
        <f t="shared" si="20"/>
        <v>-0.71698113207547165</v>
      </c>
      <c r="I64" s="46"/>
    </row>
    <row r="65" spans="1:9" ht="19.5" customHeight="1">
      <c r="A65" s="89"/>
      <c r="B65" s="719"/>
      <c r="C65" s="225" t="s">
        <v>29</v>
      </c>
      <c r="D65" s="310">
        <v>6469520</v>
      </c>
      <c r="E65" s="56">
        <v>2332960</v>
      </c>
      <c r="F65" s="104">
        <v>6512680</v>
      </c>
      <c r="G65" s="45">
        <f t="shared" si="19"/>
        <v>43160</v>
      </c>
      <c r="H65" s="185">
        <f t="shared" si="20"/>
        <v>6.6712831863878618E-3</v>
      </c>
      <c r="I65" s="46"/>
    </row>
    <row r="66" spans="1:9" ht="19.5" customHeight="1">
      <c r="A66" s="133"/>
      <c r="B66" s="719"/>
      <c r="C66" s="225" t="s">
        <v>43</v>
      </c>
      <c r="D66" s="311"/>
      <c r="E66" s="187"/>
      <c r="F66" s="231"/>
      <c r="G66" s="188">
        <f t="shared" si="19"/>
        <v>0</v>
      </c>
      <c r="H66" s="189" t="e">
        <f t="shared" si="20"/>
        <v>#DIV/0!</v>
      </c>
      <c r="I66" s="103"/>
    </row>
    <row r="67" spans="1:9" ht="19.5" customHeight="1">
      <c r="A67" s="133"/>
      <c r="B67" s="719"/>
      <c r="C67" s="220" t="s">
        <v>119</v>
      </c>
      <c r="D67" s="56"/>
      <c r="E67" s="56"/>
      <c r="F67" s="56"/>
      <c r="G67" s="91">
        <f t="shared" si="19"/>
        <v>0</v>
      </c>
      <c r="H67" s="322" t="e">
        <f t="shared" si="20"/>
        <v>#DIV/0!</v>
      </c>
      <c r="I67" s="110"/>
    </row>
    <row r="68" spans="1:9" ht="19.5" customHeight="1">
      <c r="A68" s="133"/>
      <c r="B68" s="719"/>
      <c r="C68" s="220" t="s">
        <v>44</v>
      </c>
      <c r="D68" s="56"/>
      <c r="E68" s="56"/>
      <c r="F68" s="56"/>
      <c r="G68" s="91">
        <f t="shared" si="19"/>
        <v>0</v>
      </c>
      <c r="H68" s="322" t="e">
        <f t="shared" si="20"/>
        <v>#DIV/0!</v>
      </c>
      <c r="I68" s="110"/>
    </row>
    <row r="69" spans="1:9">
      <c r="A69" s="133"/>
      <c r="B69" s="719"/>
      <c r="C69" s="348" t="s">
        <v>402</v>
      </c>
      <c r="D69" s="430">
        <f>SUM(D62:D68)</f>
        <v>7258370</v>
      </c>
      <c r="E69" s="430">
        <f t="shared" ref="E69" si="25">SUM(E62:E68)</f>
        <v>2377710</v>
      </c>
      <c r="F69" s="430">
        <f t="shared" ref="F69" si="26">SUM(F62:F68)</f>
        <v>6816688</v>
      </c>
      <c r="G69" s="45">
        <f t="shared" si="19"/>
        <v>-441682</v>
      </c>
      <c r="H69" s="185">
        <f t="shared" si="20"/>
        <v>-6.0851403276493209E-2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76641000</v>
      </c>
      <c r="E70" s="429">
        <f t="shared" ref="E70" si="27">SUM(E57,E61,E69)</f>
        <v>27121590</v>
      </c>
      <c r="F70" s="320">
        <f t="shared" ref="F70" si="28">SUM(F57,F61,F69)</f>
        <v>77748228</v>
      </c>
      <c r="G70" s="49">
        <f t="shared" si="19"/>
        <v>1107228</v>
      </c>
      <c r="H70" s="189">
        <f t="shared" si="20"/>
        <v>1.4446940932399108E-2</v>
      </c>
      <c r="I70" s="51"/>
    </row>
    <row r="71" spans="1:9" ht="16.5" customHeight="1">
      <c r="A71" s="748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9"/>
        <v>0</v>
      </c>
      <c r="H71" s="241" t="e">
        <f t="shared" si="20"/>
        <v>#DIV/0!</v>
      </c>
      <c r="I71" s="46"/>
    </row>
    <row r="72" spans="1:9" ht="16.5" customHeight="1">
      <c r="A72" s="749"/>
      <c r="B72" s="719"/>
      <c r="C72" s="220" t="s">
        <v>45</v>
      </c>
      <c r="D72" s="313"/>
      <c r="E72" s="56"/>
      <c r="F72" s="104"/>
      <c r="G72" s="45">
        <f t="shared" si="19"/>
        <v>0</v>
      </c>
      <c r="H72" s="243" t="e">
        <f t="shared" si="20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" si="29">SUM(E71:E72)</f>
        <v>0</v>
      </c>
      <c r="F73" s="314">
        <f t="shared" ref="F73" si="30">SUM(F71:F72)</f>
        <v>0</v>
      </c>
      <c r="G73" s="49">
        <f t="shared" si="19"/>
        <v>0</v>
      </c>
      <c r="H73" s="329" t="e">
        <f t="shared" si="20"/>
        <v>#DIV/0!</v>
      </c>
      <c r="I73" s="52"/>
    </row>
    <row r="74" spans="1:9">
      <c r="A74" s="732" t="s">
        <v>362</v>
      </c>
      <c r="B74" s="735" t="s">
        <v>178</v>
      </c>
      <c r="C74" s="335" t="s">
        <v>179</v>
      </c>
      <c r="D74" s="327"/>
      <c r="E74" s="327"/>
      <c r="F74" s="327"/>
      <c r="G74" s="96">
        <f t="shared" si="19"/>
        <v>0</v>
      </c>
      <c r="H74" s="328" t="e">
        <f t="shared" si="20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9"/>
        <v>0</v>
      </c>
      <c r="H75" s="322" t="e">
        <f t="shared" si="20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9"/>
        <v>0</v>
      </c>
      <c r="H76" s="322" t="e">
        <f t="shared" si="20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9"/>
        <v>0</v>
      </c>
      <c r="H77" s="322" t="e">
        <f t="shared" si="20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9"/>
        <v>0</v>
      </c>
      <c r="H78" s="322" t="e">
        <f t="shared" si="20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" si="31">SUM(E74:E78)</f>
        <v>0</v>
      </c>
      <c r="F79" s="91">
        <f t="shared" ref="F79" si="32">SUM(F74:F78)</f>
        <v>0</v>
      </c>
      <c r="G79" s="91">
        <f t="shared" si="19"/>
        <v>0</v>
      </c>
      <c r="H79" s="322" t="e">
        <f t="shared" si="20"/>
        <v>#DIV/0!</v>
      </c>
      <c r="I79" s="110"/>
    </row>
    <row r="80" spans="1:9" ht="12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9"/>
        <v>0</v>
      </c>
      <c r="H80" s="322" t="e">
        <f t="shared" si="20"/>
        <v>#DIV/0!</v>
      </c>
      <c r="I80" s="346"/>
    </row>
    <row r="81" spans="1:9" ht="12" customHeight="1">
      <c r="A81" s="733"/>
      <c r="B81" s="737"/>
      <c r="C81" s="220" t="s">
        <v>242</v>
      </c>
      <c r="D81" s="56"/>
      <c r="E81" s="56"/>
      <c r="F81" s="56"/>
      <c r="G81" s="91">
        <f t="shared" si="19"/>
        <v>0</v>
      </c>
      <c r="H81" s="322" t="e">
        <f t="shared" si="20"/>
        <v>#DIV/0!</v>
      </c>
      <c r="I81" s="110"/>
    </row>
    <row r="82" spans="1:9" ht="12" customHeight="1">
      <c r="A82" s="733"/>
      <c r="B82" s="737"/>
      <c r="C82" s="220" t="s">
        <v>243</v>
      </c>
      <c r="D82" s="56"/>
      <c r="E82" s="56"/>
      <c r="F82" s="56"/>
      <c r="G82" s="91">
        <f t="shared" si="19"/>
        <v>0</v>
      </c>
      <c r="H82" s="322" t="e">
        <f t="shared" si="20"/>
        <v>#DIV/0!</v>
      </c>
      <c r="I82" s="110"/>
    </row>
    <row r="83" spans="1:9" ht="12" customHeight="1">
      <c r="A83" s="733"/>
      <c r="B83" s="737"/>
      <c r="C83" s="220" t="s">
        <v>188</v>
      </c>
      <c r="D83" s="56"/>
      <c r="E83" s="56"/>
      <c r="F83" s="56"/>
      <c r="G83" s="91">
        <f t="shared" si="19"/>
        <v>0</v>
      </c>
      <c r="H83" s="322" t="e">
        <f t="shared" si="20"/>
        <v>#DIV/0!</v>
      </c>
      <c r="I83" s="110"/>
    </row>
    <row r="84" spans="1:9" ht="12" customHeight="1">
      <c r="A84" s="733"/>
      <c r="B84" s="737"/>
      <c r="C84" s="220" t="s">
        <v>185</v>
      </c>
      <c r="D84" s="56"/>
      <c r="E84" s="56"/>
      <c r="F84" s="56"/>
      <c r="G84" s="91">
        <f t="shared" si="19"/>
        <v>0</v>
      </c>
      <c r="H84" s="322" t="e">
        <f t="shared" si="20"/>
        <v>#DIV/0!</v>
      </c>
      <c r="I84" s="110"/>
    </row>
    <row r="85" spans="1:9" ht="12" customHeight="1">
      <c r="A85" s="733"/>
      <c r="B85" s="737"/>
      <c r="C85" s="220" t="s">
        <v>189</v>
      </c>
      <c r="D85" s="56"/>
      <c r="E85" s="56"/>
      <c r="F85" s="56"/>
      <c r="G85" s="91">
        <f t="shared" si="19"/>
        <v>0</v>
      </c>
      <c r="H85" s="322" t="e">
        <f t="shared" si="20"/>
        <v>#DIV/0!</v>
      </c>
      <c r="I85" s="110"/>
    </row>
    <row r="86" spans="1:9" ht="12" customHeight="1">
      <c r="A86" s="733"/>
      <c r="B86" s="737"/>
      <c r="C86" s="220" t="s">
        <v>186</v>
      </c>
      <c r="D86" s="56">
        <v>21197000</v>
      </c>
      <c r="E86" s="56">
        <v>4928150</v>
      </c>
      <c r="F86" s="56">
        <v>20882740</v>
      </c>
      <c r="G86" s="91">
        <f t="shared" si="19"/>
        <v>-314260</v>
      </c>
      <c r="H86" s="322">
        <f t="shared" si="20"/>
        <v>-1.4825682879652781E-2</v>
      </c>
      <c r="I86" s="110" t="s">
        <v>433</v>
      </c>
    </row>
    <row r="87" spans="1:9" ht="12" customHeight="1">
      <c r="A87" s="733"/>
      <c r="B87" s="737"/>
      <c r="C87" s="220" t="s">
        <v>187</v>
      </c>
      <c r="D87" s="56"/>
      <c r="E87" s="56"/>
      <c r="F87" s="56"/>
      <c r="G87" s="91">
        <f t="shared" si="19"/>
        <v>0</v>
      </c>
      <c r="H87" s="322" t="e">
        <f t="shared" si="20"/>
        <v>#DIV/0!</v>
      </c>
      <c r="I87" s="110"/>
    </row>
    <row r="88" spans="1:9" ht="12" customHeight="1">
      <c r="A88" s="733"/>
      <c r="B88" s="737"/>
      <c r="C88" s="220" t="s">
        <v>184</v>
      </c>
      <c r="D88" s="56"/>
      <c r="E88" s="56"/>
      <c r="F88" s="56"/>
      <c r="G88" s="91">
        <f t="shared" si="19"/>
        <v>0</v>
      </c>
      <c r="H88" s="322" t="e">
        <f t="shared" si="20"/>
        <v>#DIV/0!</v>
      </c>
      <c r="I88" s="110"/>
    </row>
    <row r="89" spans="1:9" ht="12" customHeight="1">
      <c r="A89" s="733"/>
      <c r="B89" s="737"/>
      <c r="C89" s="220" t="s">
        <v>183</v>
      </c>
      <c r="D89" s="56"/>
      <c r="E89" s="56"/>
      <c r="F89" s="56"/>
      <c r="G89" s="91">
        <f t="shared" si="19"/>
        <v>0</v>
      </c>
      <c r="H89" s="322" t="e">
        <f t="shared" si="20"/>
        <v>#DIV/0!</v>
      </c>
      <c r="I89" s="110"/>
    </row>
    <row r="90" spans="1:9" ht="12" customHeight="1">
      <c r="A90" s="733"/>
      <c r="B90" s="737"/>
      <c r="C90" s="220" t="s">
        <v>244</v>
      </c>
      <c r="D90" s="56"/>
      <c r="E90" s="56"/>
      <c r="F90" s="56"/>
      <c r="G90" s="91">
        <f t="shared" si="19"/>
        <v>0</v>
      </c>
      <c r="H90" s="322" t="e">
        <f t="shared" si="20"/>
        <v>#DIV/0!</v>
      </c>
      <c r="I90" s="110"/>
    </row>
    <row r="91" spans="1:9" ht="12" customHeight="1">
      <c r="A91" s="733"/>
      <c r="B91" s="737"/>
      <c r="C91" s="220" t="s">
        <v>316</v>
      </c>
      <c r="D91" s="56"/>
      <c r="E91" s="56"/>
      <c r="F91" s="56"/>
      <c r="G91" s="91">
        <f t="shared" si="19"/>
        <v>0</v>
      </c>
      <c r="H91" s="322" t="e">
        <f t="shared" si="20"/>
        <v>#DIV/0!</v>
      </c>
      <c r="I91" s="110"/>
    </row>
    <row r="92" spans="1:9" ht="12" customHeight="1">
      <c r="A92" s="733"/>
      <c r="B92" s="737"/>
      <c r="C92" s="220" t="s">
        <v>317</v>
      </c>
      <c r="D92" s="56"/>
      <c r="E92" s="56"/>
      <c r="F92" s="56"/>
      <c r="G92" s="91">
        <f t="shared" si="19"/>
        <v>0</v>
      </c>
      <c r="H92" s="322" t="e">
        <f t="shared" si="20"/>
        <v>#DIV/0!</v>
      </c>
      <c r="I92" s="110"/>
    </row>
    <row r="93" spans="1:9" ht="12" customHeight="1">
      <c r="A93" s="733"/>
      <c r="B93" s="737"/>
      <c r="C93" s="220" t="s">
        <v>318</v>
      </c>
      <c r="D93" s="56"/>
      <c r="E93" s="56"/>
      <c r="F93" s="56"/>
      <c r="G93" s="91">
        <f t="shared" si="19"/>
        <v>0</v>
      </c>
      <c r="H93" s="322" t="e">
        <f t="shared" si="20"/>
        <v>#DIV/0!</v>
      </c>
      <c r="I93" s="110"/>
    </row>
    <row r="94" spans="1:9" ht="12" customHeight="1">
      <c r="A94" s="733"/>
      <c r="B94" s="737"/>
      <c r="C94" s="220" t="s">
        <v>319</v>
      </c>
      <c r="D94" s="56"/>
      <c r="E94" s="56"/>
      <c r="F94" s="56"/>
      <c r="G94" s="91">
        <f t="shared" si="19"/>
        <v>0</v>
      </c>
      <c r="H94" s="322" t="e">
        <f t="shared" si="20"/>
        <v>#DIV/0!</v>
      </c>
      <c r="I94" s="110"/>
    </row>
    <row r="95" spans="1:9" ht="12" customHeight="1">
      <c r="A95" s="733"/>
      <c r="B95" s="737"/>
      <c r="C95" s="220" t="s">
        <v>320</v>
      </c>
      <c r="D95" s="56"/>
      <c r="E95" s="56"/>
      <c r="F95" s="56"/>
      <c r="G95" s="91">
        <f t="shared" si="19"/>
        <v>0</v>
      </c>
      <c r="H95" s="322" t="e">
        <f t="shared" si="20"/>
        <v>#DIV/0!</v>
      </c>
      <c r="I95" s="110"/>
    </row>
    <row r="96" spans="1:9" ht="12" customHeight="1">
      <c r="A96" s="733"/>
      <c r="B96" s="737"/>
      <c r="C96" s="220" t="s">
        <v>321</v>
      </c>
      <c r="D96" s="56"/>
      <c r="E96" s="56"/>
      <c r="F96" s="56"/>
      <c r="G96" s="91">
        <f t="shared" si="19"/>
        <v>0</v>
      </c>
      <c r="H96" s="322" t="e">
        <f t="shared" si="20"/>
        <v>#DIV/0!</v>
      </c>
      <c r="I96" s="110"/>
    </row>
    <row r="97" spans="1:9" ht="12" customHeight="1">
      <c r="A97" s="733"/>
      <c r="B97" s="737"/>
      <c r="C97" s="220" t="s">
        <v>322</v>
      </c>
      <c r="D97" s="56"/>
      <c r="E97" s="56"/>
      <c r="F97" s="56"/>
      <c r="G97" s="91">
        <f t="shared" si="19"/>
        <v>0</v>
      </c>
      <c r="H97" s="322" t="e">
        <f t="shared" si="20"/>
        <v>#DIV/0!</v>
      </c>
      <c r="I97" s="110"/>
    </row>
    <row r="98" spans="1:9" ht="12" customHeight="1">
      <c r="A98" s="733"/>
      <c r="B98" s="737"/>
      <c r="C98" s="220" t="s">
        <v>307</v>
      </c>
      <c r="D98" s="56"/>
      <c r="E98" s="56"/>
      <c r="F98" s="56"/>
      <c r="G98" s="91">
        <f t="shared" si="19"/>
        <v>0</v>
      </c>
      <c r="H98" s="322" t="e">
        <f t="shared" si="20"/>
        <v>#DIV/0!</v>
      </c>
      <c r="I98" s="110"/>
    </row>
    <row r="99" spans="1:9" ht="12" customHeight="1">
      <c r="A99" s="733"/>
      <c r="B99" s="737"/>
      <c r="C99" s="220" t="s">
        <v>308</v>
      </c>
      <c r="D99" s="56"/>
      <c r="E99" s="56"/>
      <c r="F99" s="56"/>
      <c r="G99" s="91">
        <f t="shared" si="19"/>
        <v>0</v>
      </c>
      <c r="H99" s="322" t="e">
        <f t="shared" si="20"/>
        <v>#DIV/0!</v>
      </c>
      <c r="I99" s="110"/>
    </row>
    <row r="100" spans="1:9" ht="12" customHeight="1">
      <c r="A100" s="733"/>
      <c r="B100" s="737"/>
      <c r="C100" s="220" t="s">
        <v>309</v>
      </c>
      <c r="D100" s="56"/>
      <c r="E100" s="56"/>
      <c r="F100" s="56"/>
      <c r="G100" s="91">
        <f t="shared" si="19"/>
        <v>0</v>
      </c>
      <c r="H100" s="322" t="e">
        <f t="shared" si="20"/>
        <v>#DIV/0!</v>
      </c>
      <c r="I100" s="110"/>
    </row>
    <row r="101" spans="1:9" ht="12" customHeight="1">
      <c r="A101" s="733"/>
      <c r="B101" s="737"/>
      <c r="C101" s="220" t="s">
        <v>310</v>
      </c>
      <c r="D101" s="56"/>
      <c r="E101" s="56"/>
      <c r="F101" s="56"/>
      <c r="G101" s="91">
        <f t="shared" si="19"/>
        <v>0</v>
      </c>
      <c r="H101" s="322" t="e">
        <f t="shared" si="20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21197000</v>
      </c>
      <c r="E102" s="91">
        <f>SUM(E80:E101)</f>
        <v>4928150</v>
      </c>
      <c r="F102" s="91">
        <f>SUM(F80:F101)</f>
        <v>20882740</v>
      </c>
      <c r="G102" s="91">
        <f t="shared" si="19"/>
        <v>-314260</v>
      </c>
      <c r="H102" s="322">
        <f t="shared" si="20"/>
        <v>-1.4825682879652781E-2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21197000</v>
      </c>
      <c r="E103" s="100">
        <f>SUM(E79,E102)</f>
        <v>4928150</v>
      </c>
      <c r="F103" s="100">
        <f>SUM(F79,F102)</f>
        <v>20882740</v>
      </c>
      <c r="G103" s="49">
        <f t="shared" si="19"/>
        <v>-314260</v>
      </c>
      <c r="H103" s="349">
        <f t="shared" si="20"/>
        <v>-1.4825682879652781E-2</v>
      </c>
      <c r="I103" s="423"/>
    </row>
    <row r="104" spans="1:9">
      <c r="A104" s="733" t="s">
        <v>361</v>
      </c>
      <c r="B104" s="249" t="s">
        <v>5</v>
      </c>
      <c r="C104" s="323" t="s">
        <v>9</v>
      </c>
      <c r="D104" s="320"/>
      <c r="E104" s="96"/>
      <c r="F104" s="104"/>
      <c r="G104" s="45">
        <f t="shared" si="19"/>
        <v>0</v>
      </c>
      <c r="H104" s="243" t="e">
        <f t="shared" si="20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" si="33">E104</f>
        <v>0</v>
      </c>
      <c r="F105" s="314">
        <f t="shared" ref="F105" si="34">F104</f>
        <v>0</v>
      </c>
      <c r="G105" s="233">
        <f t="shared" si="19"/>
        <v>0</v>
      </c>
      <c r="H105" s="242" t="e">
        <f t="shared" si="20"/>
        <v>#DIV/0!</v>
      </c>
      <c r="I105" s="52"/>
    </row>
    <row r="106" spans="1:9">
      <c r="A106" s="716" t="s">
        <v>358</v>
      </c>
      <c r="B106" s="718" t="s">
        <v>267</v>
      </c>
      <c r="C106" s="226" t="s">
        <v>85</v>
      </c>
      <c r="D106" s="315"/>
      <c r="E106" s="96"/>
      <c r="F106" s="318"/>
      <c r="G106" s="232">
        <f t="shared" si="19"/>
        <v>0</v>
      </c>
      <c r="H106" s="185" t="e">
        <f t="shared" si="20"/>
        <v>#DIV/0!</v>
      </c>
      <c r="I106" s="48"/>
    </row>
    <row r="107" spans="1:9">
      <c r="A107" s="716"/>
      <c r="B107" s="719"/>
      <c r="C107" s="220" t="s">
        <v>46</v>
      </c>
      <c r="D107" s="316">
        <v>10000</v>
      </c>
      <c r="E107" s="56"/>
      <c r="F107" s="104">
        <v>9032</v>
      </c>
      <c r="G107" s="45">
        <f t="shared" si="19"/>
        <v>-968</v>
      </c>
      <c r="H107" s="185">
        <f t="shared" si="20"/>
        <v>-9.6799999999999997E-2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10000</v>
      </c>
      <c r="E108" s="431">
        <f t="shared" ref="E108" si="35">SUM(E106:E107)</f>
        <v>0</v>
      </c>
      <c r="F108" s="431">
        <f t="shared" ref="F108" si="36">SUM(F106:F107)</f>
        <v>9032</v>
      </c>
      <c r="G108" s="233">
        <f t="shared" si="19"/>
        <v>-968</v>
      </c>
      <c r="H108" s="189">
        <f t="shared" si="20"/>
        <v>-9.6799999999999997E-2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9"/>
        <v>0</v>
      </c>
      <c r="H109" s="244" t="e">
        <f t="shared" si="20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97848000</v>
      </c>
      <c r="E110" s="432">
        <f>SUM(E70,E73,E103,E105,E108,E109)</f>
        <v>32049740</v>
      </c>
      <c r="F110" s="432">
        <f>SUM(F70,F73,F103,F105,F108,F109)</f>
        <v>98640000</v>
      </c>
      <c r="G110" s="191">
        <f t="shared" si="19"/>
        <v>792000</v>
      </c>
      <c r="H110" s="192">
        <f t="shared" si="20"/>
        <v>8.0941869021339229E-3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00080"/>
  </sheetPr>
  <dimension ref="A2:I110"/>
  <sheetViews>
    <sheetView topLeftCell="A79" workbookViewId="0">
      <selection activeCell="I94" sqref="I94"/>
    </sheetView>
  </sheetViews>
  <sheetFormatPr defaultRowHeight="16.5"/>
  <cols>
    <col min="1" max="1" width="16.375" customWidth="1"/>
    <col min="2" max="2" width="12.125" customWidth="1"/>
    <col min="3" max="3" width="21.25" customWidth="1"/>
    <col min="4" max="4" width="18.875" customWidth="1"/>
    <col min="5" max="5" width="20" customWidth="1"/>
    <col min="6" max="6" width="21.875" customWidth="1"/>
    <col min="7" max="7" width="18.75" customWidth="1"/>
    <col min="9" max="9" width="46.75" customWidth="1"/>
  </cols>
  <sheetData>
    <row r="2" spans="1:9" ht="29.25" customHeight="1">
      <c r="A2" s="912" t="s">
        <v>302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410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5.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25.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25.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5.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5.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20.2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20.2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20.2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20.2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20.2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20.2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20.2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20.2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 t="shared" si="1"/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si="1"/>
        <v>#DIV/0!</v>
      </c>
      <c r="I22" s="51"/>
    </row>
    <row r="23" spans="1:9" ht="19.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9.5" customHeight="1">
      <c r="A24" s="803"/>
      <c r="B24" s="737"/>
      <c r="C24" s="248" t="s">
        <v>81</v>
      </c>
      <c r="D24" s="56">
        <v>213201000</v>
      </c>
      <c r="E24" s="56">
        <v>170974800</v>
      </c>
      <c r="F24" s="91">
        <v>229276000</v>
      </c>
      <c r="G24" s="236">
        <f t="shared" si="4"/>
        <v>16075000</v>
      </c>
      <c r="H24" s="239">
        <f t="shared" si="1"/>
        <v>7.5398333028456721E-2</v>
      </c>
      <c r="I24" s="107" t="s">
        <v>429</v>
      </c>
    </row>
    <row r="25" spans="1:9" ht="19.5" customHeight="1">
      <c r="A25" s="803"/>
      <c r="B25" s="737"/>
      <c r="C25" s="248" t="s">
        <v>38</v>
      </c>
      <c r="D25" s="56">
        <v>25742600</v>
      </c>
      <c r="E25" s="56">
        <v>20150000</v>
      </c>
      <c r="F25" s="91">
        <v>31776000</v>
      </c>
      <c r="G25" s="236">
        <f t="shared" si="4"/>
        <v>6033400</v>
      </c>
      <c r="H25" s="239">
        <f t="shared" si="1"/>
        <v>0.23437415024123437</v>
      </c>
      <c r="I25" s="107" t="s">
        <v>434</v>
      </c>
    </row>
    <row r="26" spans="1:9" ht="19.5" customHeight="1">
      <c r="A26" s="803"/>
      <c r="B26" s="718"/>
      <c r="C26" s="248" t="s">
        <v>82</v>
      </c>
      <c r="D26" s="56">
        <v>2500000</v>
      </c>
      <c r="E26" s="56">
        <v>2200000</v>
      </c>
      <c r="F26" s="91">
        <v>2200000</v>
      </c>
      <c r="G26" s="236">
        <f t="shared" si="4"/>
        <v>-300000</v>
      </c>
      <c r="H26" s="239">
        <f t="shared" si="1"/>
        <v>-0.12</v>
      </c>
      <c r="I26" s="107" t="s">
        <v>435</v>
      </c>
    </row>
    <row r="27" spans="1:9" ht="17.25" thickBot="1">
      <c r="A27" s="804"/>
      <c r="B27" s="793" t="s">
        <v>15</v>
      </c>
      <c r="C27" s="794"/>
      <c r="D27" s="100">
        <f>SUM(D23:D26)</f>
        <v>241443600</v>
      </c>
      <c r="E27" s="100">
        <f t="shared" ref="E27:F27" si="5">SUM(E23:E26)</f>
        <v>193324800</v>
      </c>
      <c r="F27" s="100">
        <f t="shared" si="5"/>
        <v>263252000</v>
      </c>
      <c r="G27" s="237">
        <f t="shared" si="4"/>
        <v>21808400</v>
      </c>
      <c r="H27" s="240">
        <f t="shared" si="1"/>
        <v>9.0325028288179926E-2</v>
      </c>
      <c r="I27" s="108"/>
    </row>
    <row r="28" spans="1:9" ht="18.75" customHeight="1">
      <c r="A28" s="748" t="s">
        <v>211</v>
      </c>
      <c r="B28" s="718" t="s">
        <v>211</v>
      </c>
      <c r="C28" s="226" t="s">
        <v>7</v>
      </c>
      <c r="D28" s="96"/>
      <c r="E28" s="96">
        <v>24000000</v>
      </c>
      <c r="F28" s="96">
        <v>26410000</v>
      </c>
      <c r="G28" s="45">
        <f t="shared" si="4"/>
        <v>26410000</v>
      </c>
      <c r="H28" s="185" t="e">
        <f t="shared" si="1"/>
        <v>#DIV/0!</v>
      </c>
      <c r="I28" s="109" t="s">
        <v>436</v>
      </c>
    </row>
    <row r="29" spans="1:9" ht="18.7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1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:F30" si="6">SUM(E28:E29)</f>
        <v>24000000</v>
      </c>
      <c r="F30" s="415">
        <f t="shared" si="6"/>
        <v>26410000</v>
      </c>
      <c r="G30" s="415">
        <f t="shared" si="4"/>
        <v>26410000</v>
      </c>
      <c r="H30" s="344" t="e">
        <f t="shared" si="1"/>
        <v>#DIV/0!</v>
      </c>
      <c r="I30" s="52"/>
    </row>
    <row r="31" spans="1:9" ht="21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21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7">SUM(E31:E32)</f>
        <v>0</v>
      </c>
      <c r="F33" s="100">
        <f t="shared" si="7"/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18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18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:F36" si="8">SUM(E34:E35)</f>
        <v>0</v>
      </c>
      <c r="F36" s="347">
        <f t="shared" si="8"/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18" customHeight="1">
      <c r="A37" s="732" t="s">
        <v>220</v>
      </c>
      <c r="B37" s="801" t="s">
        <v>220</v>
      </c>
      <c r="C37" s="223" t="s">
        <v>10</v>
      </c>
      <c r="D37" s="93">
        <v>11409</v>
      </c>
      <c r="E37" s="93">
        <v>94184</v>
      </c>
      <c r="F37" s="53">
        <v>94184</v>
      </c>
      <c r="G37" s="45">
        <f t="shared" si="4"/>
        <v>82775</v>
      </c>
      <c r="H37" s="185">
        <f t="shared" si="1"/>
        <v>7.2552370935226573</v>
      </c>
      <c r="I37" s="101"/>
    </row>
    <row r="38" spans="1:9" ht="18" customHeight="1">
      <c r="A38" s="733"/>
      <c r="B38" s="718"/>
      <c r="C38" s="220" t="s">
        <v>224</v>
      </c>
      <c r="D38" s="102"/>
      <c r="E38" s="102">
        <v>5201</v>
      </c>
      <c r="F38" s="188">
        <v>5201</v>
      </c>
      <c r="G38" s="45">
        <f t="shared" si="4"/>
        <v>5201</v>
      </c>
      <c r="H38" s="189" t="e">
        <f t="shared" si="1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11409</v>
      </c>
      <c r="E39" s="91">
        <f t="shared" ref="E39:F39" si="9">SUM(E37:E38)</f>
        <v>99385</v>
      </c>
      <c r="F39" s="91">
        <f t="shared" si="9"/>
        <v>99385</v>
      </c>
      <c r="G39" s="45">
        <f t="shared" si="4"/>
        <v>87976</v>
      </c>
      <c r="H39" s="322">
        <f t="shared" si="1"/>
        <v>7.7111052677710576</v>
      </c>
      <c r="I39" s="110"/>
    </row>
    <row r="40" spans="1:9" ht="21.75" customHeight="1">
      <c r="A40" s="787" t="s">
        <v>222</v>
      </c>
      <c r="B40" s="719" t="s">
        <v>222</v>
      </c>
      <c r="C40" s="248" t="s">
        <v>223</v>
      </c>
      <c r="D40" s="91">
        <v>98191</v>
      </c>
      <c r="E40" s="91"/>
      <c r="F40" s="56">
        <v>99615</v>
      </c>
      <c r="G40" s="45">
        <f t="shared" si="4"/>
        <v>1424</v>
      </c>
      <c r="H40" s="322">
        <f t="shared" si="1"/>
        <v>1.4502347465653676E-2</v>
      </c>
      <c r="I40" s="110"/>
    </row>
    <row r="41" spans="1:9" ht="21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21.75" customHeight="1">
      <c r="A42" s="787"/>
      <c r="B42" s="719"/>
      <c r="C42" s="248" t="s">
        <v>12</v>
      </c>
      <c r="D42" s="91">
        <v>8800</v>
      </c>
      <c r="E42" s="91"/>
      <c r="F42" s="56">
        <v>9000</v>
      </c>
      <c r="G42" s="45">
        <f t="shared" si="4"/>
        <v>200</v>
      </c>
      <c r="H42" s="322">
        <f t="shared" si="1"/>
        <v>2.2727272727272728E-2</v>
      </c>
      <c r="I42" s="110"/>
    </row>
    <row r="43" spans="1:9">
      <c r="A43" s="788"/>
      <c r="B43" s="789" t="s">
        <v>15</v>
      </c>
      <c r="C43" s="789"/>
      <c r="D43" s="91">
        <f>SUM(D40:D42)</f>
        <v>106991</v>
      </c>
      <c r="E43" s="91">
        <f t="shared" ref="E43:F43" si="10">SUM(E40:E42)</f>
        <v>0</v>
      </c>
      <c r="F43" s="91">
        <f t="shared" si="10"/>
        <v>108615</v>
      </c>
      <c r="G43" s="45">
        <f t="shared" si="4"/>
        <v>1624</v>
      </c>
      <c r="H43" s="322">
        <f t="shared" si="1"/>
        <v>1.5178846818891308E-2</v>
      </c>
      <c r="I43" s="110"/>
    </row>
    <row r="44" spans="1:9" ht="20.2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0.2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1">SUM(E44:E45)</f>
        <v>0</v>
      </c>
      <c r="F46" s="186">
        <f t="shared" si="11"/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241562000</v>
      </c>
      <c r="E47" s="432">
        <f>SUM(E22,E27,E30,E36,E39,E46)</f>
        <v>217424185</v>
      </c>
      <c r="F47" s="432">
        <f>SUM(F22,F27,F30,F36,F39,F43,F46)</f>
        <v>289870000</v>
      </c>
      <c r="G47" s="191">
        <f t="shared" si="4"/>
        <v>48308000</v>
      </c>
      <c r="H47" s="192">
        <f t="shared" si="1"/>
        <v>0.19998178521456189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 ht="18" customHeight="1">
      <c r="A51" s="477" t="s">
        <v>236</v>
      </c>
      <c r="B51" s="718" t="s">
        <v>237</v>
      </c>
      <c r="C51" s="323" t="s">
        <v>20</v>
      </c>
      <c r="D51" s="44">
        <v>130567880</v>
      </c>
      <c r="E51" s="44">
        <v>42703880</v>
      </c>
      <c r="F51" s="44">
        <v>134300470</v>
      </c>
      <c r="G51" s="45">
        <f>F51-D51</f>
        <v>3732590</v>
      </c>
      <c r="H51" s="185">
        <f>G51/D51*100%</f>
        <v>2.8587352417761551E-2</v>
      </c>
      <c r="I51" s="46" t="s">
        <v>437</v>
      </c>
    </row>
    <row r="52" spans="1:9" ht="18" customHeight="1">
      <c r="A52" s="484"/>
      <c r="B52" s="719"/>
      <c r="C52" s="225" t="s">
        <v>40</v>
      </c>
      <c r="D52" s="44">
        <v>24705960</v>
      </c>
      <c r="E52" s="44">
        <v>9860620</v>
      </c>
      <c r="F52" s="44">
        <v>25637400</v>
      </c>
      <c r="G52" s="45">
        <f t="shared" ref="G52:G110" si="12">F52-D52</f>
        <v>931440</v>
      </c>
      <c r="H52" s="185">
        <f t="shared" ref="H52:H110" si="13">G52/D52*100%</f>
        <v>3.770102436820913E-2</v>
      </c>
      <c r="I52" s="46"/>
    </row>
    <row r="53" spans="1:9" ht="18" customHeight="1">
      <c r="A53" s="484"/>
      <c r="B53" s="719"/>
      <c r="C53" s="225" t="s">
        <v>230</v>
      </c>
      <c r="D53" s="45"/>
      <c r="E53" s="45"/>
      <c r="F53" s="44"/>
      <c r="G53" s="45">
        <f t="shared" si="12"/>
        <v>0</v>
      </c>
      <c r="H53" s="185" t="e">
        <f t="shared" si="13"/>
        <v>#DIV/0!</v>
      </c>
      <c r="I53" s="46"/>
    </row>
    <row r="54" spans="1:9" ht="18" customHeight="1">
      <c r="A54" s="484"/>
      <c r="B54" s="719"/>
      <c r="C54" s="225" t="s">
        <v>117</v>
      </c>
      <c r="D54" s="44">
        <v>14859760</v>
      </c>
      <c r="E54" s="44">
        <v>4844520</v>
      </c>
      <c r="F54" s="44">
        <v>15223700</v>
      </c>
      <c r="G54" s="45">
        <f t="shared" si="12"/>
        <v>363940</v>
      </c>
      <c r="H54" s="185">
        <f t="shared" si="13"/>
        <v>2.4491647240601464E-2</v>
      </c>
      <c r="I54" s="46"/>
    </row>
    <row r="55" spans="1:9" ht="18" customHeight="1">
      <c r="A55" s="484"/>
      <c r="B55" s="719"/>
      <c r="C55" s="225" t="s">
        <v>41</v>
      </c>
      <c r="D55" s="44">
        <v>15851400</v>
      </c>
      <c r="E55" s="44">
        <v>4697960</v>
      </c>
      <c r="F55" s="44">
        <v>16105870</v>
      </c>
      <c r="G55" s="45">
        <f t="shared" si="12"/>
        <v>254470</v>
      </c>
      <c r="H55" s="185">
        <f t="shared" si="13"/>
        <v>1.6053471617648914E-2</v>
      </c>
      <c r="I55" s="46"/>
    </row>
    <row r="56" spans="1:9" ht="18" customHeight="1">
      <c r="A56" s="484"/>
      <c r="B56" s="719"/>
      <c r="C56" s="225" t="s">
        <v>23</v>
      </c>
      <c r="D56" s="44">
        <v>3180000</v>
      </c>
      <c r="E56" s="44">
        <v>214990</v>
      </c>
      <c r="F56" s="44">
        <v>3138340</v>
      </c>
      <c r="G56" s="45">
        <f t="shared" si="12"/>
        <v>-41660</v>
      </c>
      <c r="H56" s="185">
        <f t="shared" si="13"/>
        <v>-1.310062893081761E-2</v>
      </c>
      <c r="I56" s="46"/>
    </row>
    <row r="57" spans="1:9">
      <c r="A57" s="484"/>
      <c r="B57" s="719"/>
      <c r="C57" s="324" t="s">
        <v>400</v>
      </c>
      <c r="D57" s="90">
        <f>SUM(D51:D56)</f>
        <v>189165000</v>
      </c>
      <c r="E57" s="90">
        <f t="shared" ref="E57" si="14">SUM(E51:E56)</f>
        <v>62321970</v>
      </c>
      <c r="F57" s="90">
        <f t="shared" ref="F57" si="15">SUM(F51:F56)</f>
        <v>194405780</v>
      </c>
      <c r="G57" s="45">
        <f t="shared" si="12"/>
        <v>5240780</v>
      </c>
      <c r="H57" s="185">
        <f t="shared" si="13"/>
        <v>2.7704807971876404E-2</v>
      </c>
      <c r="I57" s="47"/>
    </row>
    <row r="58" spans="1:9" ht="20.25" customHeight="1">
      <c r="A58" s="484"/>
      <c r="B58" s="719" t="s">
        <v>123</v>
      </c>
      <c r="C58" s="220" t="s">
        <v>24</v>
      </c>
      <c r="D58" s="104">
        <v>2500000</v>
      </c>
      <c r="E58" s="44">
        <v>136380</v>
      </c>
      <c r="F58" s="44">
        <v>2500000</v>
      </c>
      <c r="G58" s="45">
        <f t="shared" si="12"/>
        <v>0</v>
      </c>
      <c r="H58" s="185">
        <f t="shared" si="13"/>
        <v>0</v>
      </c>
      <c r="I58" s="46"/>
    </row>
    <row r="59" spans="1:9" ht="20.25" customHeight="1">
      <c r="A59" s="484"/>
      <c r="B59" s="719"/>
      <c r="C59" s="323" t="s">
        <v>232</v>
      </c>
      <c r="D59" s="44">
        <v>1200000</v>
      </c>
      <c r="E59" s="44">
        <v>400000</v>
      </c>
      <c r="F59" s="44">
        <v>1200000</v>
      </c>
      <c r="G59" s="45">
        <f t="shared" si="12"/>
        <v>0</v>
      </c>
      <c r="H59" s="185">
        <f t="shared" si="13"/>
        <v>0</v>
      </c>
      <c r="I59" s="46"/>
    </row>
    <row r="60" spans="1:9" ht="20.25" customHeight="1">
      <c r="A60" s="484"/>
      <c r="B60" s="719"/>
      <c r="C60" s="225" t="s">
        <v>25</v>
      </c>
      <c r="D60" s="44">
        <v>750000</v>
      </c>
      <c r="E60" s="44"/>
      <c r="F60" s="44">
        <v>1000000</v>
      </c>
      <c r="G60" s="45">
        <f t="shared" si="12"/>
        <v>250000</v>
      </c>
      <c r="H60" s="185">
        <f t="shared" si="13"/>
        <v>0.33333333333333331</v>
      </c>
      <c r="I60" s="46" t="s">
        <v>438</v>
      </c>
    </row>
    <row r="61" spans="1:9">
      <c r="A61" s="484"/>
      <c r="B61" s="719"/>
      <c r="C61" s="324" t="s">
        <v>401</v>
      </c>
      <c r="D61" s="90">
        <f>SUM(D58:D60)</f>
        <v>4450000</v>
      </c>
      <c r="E61" s="90">
        <f t="shared" ref="E61" si="16">SUM(E58:E60)</f>
        <v>536380</v>
      </c>
      <c r="F61" s="90">
        <f t="shared" ref="F61" si="17">SUM(F58:F60)</f>
        <v>4700000</v>
      </c>
      <c r="G61" s="45">
        <f t="shared" si="12"/>
        <v>250000</v>
      </c>
      <c r="H61" s="185">
        <f t="shared" si="13"/>
        <v>5.6179775280898875E-2</v>
      </c>
      <c r="I61" s="47"/>
    </row>
    <row r="62" spans="1:9" ht="15" customHeight="1">
      <c r="A62" s="484"/>
      <c r="B62" s="719" t="s">
        <v>178</v>
      </c>
      <c r="C62" s="325" t="s">
        <v>26</v>
      </c>
      <c r="D62" s="45">
        <v>5000000</v>
      </c>
      <c r="E62" s="188">
        <v>2970570</v>
      </c>
      <c r="F62" s="44">
        <v>5500000</v>
      </c>
      <c r="G62" s="45">
        <f t="shared" si="12"/>
        <v>500000</v>
      </c>
      <c r="H62" s="185">
        <f t="shared" si="13"/>
        <v>0.1</v>
      </c>
      <c r="I62" s="110" t="s">
        <v>422</v>
      </c>
    </row>
    <row r="63" spans="1:9" ht="15" customHeight="1">
      <c r="A63" s="484"/>
      <c r="B63" s="719"/>
      <c r="C63" s="225" t="s">
        <v>42</v>
      </c>
      <c r="D63" s="310">
        <v>7564710</v>
      </c>
      <c r="E63" s="187">
        <v>2542197</v>
      </c>
      <c r="F63" s="104">
        <v>7166144</v>
      </c>
      <c r="G63" s="45">
        <f t="shared" si="12"/>
        <v>-398566</v>
      </c>
      <c r="H63" s="185">
        <f t="shared" si="13"/>
        <v>-5.2687545193404635E-2</v>
      </c>
      <c r="I63" s="46" t="s">
        <v>439</v>
      </c>
    </row>
    <row r="64" spans="1:9" ht="15" customHeight="1">
      <c r="A64" s="484"/>
      <c r="B64" s="719"/>
      <c r="C64" s="225" t="s">
        <v>28</v>
      </c>
      <c r="D64" s="310">
        <v>2000000</v>
      </c>
      <c r="E64" s="56">
        <v>279750</v>
      </c>
      <c r="F64" s="104">
        <v>2000000</v>
      </c>
      <c r="G64" s="45">
        <f t="shared" si="12"/>
        <v>0</v>
      </c>
      <c r="H64" s="185">
        <f t="shared" si="13"/>
        <v>0</v>
      </c>
      <c r="I64" s="46"/>
    </row>
    <row r="65" spans="1:9" ht="15" customHeight="1">
      <c r="A65" s="484"/>
      <c r="B65" s="719"/>
      <c r="C65" s="225" t="s">
        <v>29</v>
      </c>
      <c r="D65" s="310">
        <v>2662730</v>
      </c>
      <c r="E65" s="56">
        <v>469410</v>
      </c>
      <c r="F65" s="104">
        <v>1939410</v>
      </c>
      <c r="G65" s="45">
        <f t="shared" si="12"/>
        <v>-723320</v>
      </c>
      <c r="H65" s="185">
        <f t="shared" si="13"/>
        <v>-0.2716460174332358</v>
      </c>
      <c r="I65" s="46"/>
    </row>
    <row r="66" spans="1:9" ht="15" customHeight="1">
      <c r="A66" s="478"/>
      <c r="B66" s="719"/>
      <c r="C66" s="225" t="s">
        <v>43</v>
      </c>
      <c r="D66" s="311">
        <v>2358560</v>
      </c>
      <c r="E66" s="187">
        <v>585000</v>
      </c>
      <c r="F66" s="231">
        <v>2350000</v>
      </c>
      <c r="G66" s="188">
        <f t="shared" si="12"/>
        <v>-8560</v>
      </c>
      <c r="H66" s="189">
        <f t="shared" si="13"/>
        <v>-3.6293331524319926E-3</v>
      </c>
      <c r="I66" s="103"/>
    </row>
    <row r="67" spans="1:9" ht="15" customHeight="1">
      <c r="A67" s="478"/>
      <c r="B67" s="719"/>
      <c r="C67" s="220" t="s">
        <v>119</v>
      </c>
      <c r="D67" s="56"/>
      <c r="E67" s="56"/>
      <c r="F67" s="56"/>
      <c r="G67" s="91">
        <f t="shared" si="12"/>
        <v>0</v>
      </c>
      <c r="H67" s="322" t="e">
        <f t="shared" si="13"/>
        <v>#DIV/0!</v>
      </c>
      <c r="I67" s="110"/>
    </row>
    <row r="68" spans="1:9" ht="15" customHeight="1">
      <c r="A68" s="478"/>
      <c r="B68" s="719"/>
      <c r="C68" s="220" t="s">
        <v>44</v>
      </c>
      <c r="D68" s="56"/>
      <c r="E68" s="56"/>
      <c r="F68" s="56"/>
      <c r="G68" s="91">
        <f t="shared" si="12"/>
        <v>0</v>
      </c>
      <c r="H68" s="322" t="e">
        <f t="shared" si="13"/>
        <v>#DIV/0!</v>
      </c>
      <c r="I68" s="110"/>
    </row>
    <row r="69" spans="1:9">
      <c r="A69" s="478"/>
      <c r="B69" s="719"/>
      <c r="C69" s="348" t="s">
        <v>402</v>
      </c>
      <c r="D69" s="430">
        <f>SUM(D62:D68)</f>
        <v>19586000</v>
      </c>
      <c r="E69" s="430">
        <f t="shared" ref="E69" si="18">SUM(E62:E68)</f>
        <v>6846927</v>
      </c>
      <c r="F69" s="430">
        <f t="shared" ref="F69" si="19">SUM(F62:F68)</f>
        <v>18955554</v>
      </c>
      <c r="G69" s="45">
        <f t="shared" si="12"/>
        <v>-630446</v>
      </c>
      <c r="H69" s="185">
        <f t="shared" si="13"/>
        <v>-3.2188604104972943E-2</v>
      </c>
      <c r="I69" s="46"/>
    </row>
    <row r="70" spans="1:9" ht="17.25" thickBot="1">
      <c r="A70" s="479" t="s">
        <v>167</v>
      </c>
      <c r="B70" s="904" t="s">
        <v>15</v>
      </c>
      <c r="C70" s="905"/>
      <c r="D70" s="320">
        <f>SUM(D57,D61,D69)</f>
        <v>213201000</v>
      </c>
      <c r="E70" s="429">
        <f t="shared" ref="E70" si="20">SUM(E57,E61,E69)</f>
        <v>69705277</v>
      </c>
      <c r="F70" s="320">
        <f t="shared" ref="F70" si="21">SUM(F57,F61,F69)</f>
        <v>218061334</v>
      </c>
      <c r="G70" s="49">
        <f t="shared" si="12"/>
        <v>4860334</v>
      </c>
      <c r="H70" s="189">
        <f t="shared" si="13"/>
        <v>2.2796956862303649E-2</v>
      </c>
      <c r="I70" s="51"/>
    </row>
    <row r="71" spans="1:9" ht="17.25" customHeight="1">
      <c r="A71" s="748" t="s">
        <v>240</v>
      </c>
      <c r="B71" s="718" t="s">
        <v>55</v>
      </c>
      <c r="C71" s="226" t="s">
        <v>13</v>
      </c>
      <c r="D71" s="312">
        <v>0</v>
      </c>
      <c r="E71" s="330"/>
      <c r="F71" s="229">
        <v>5050000</v>
      </c>
      <c r="G71" s="230">
        <f t="shared" si="12"/>
        <v>5050000</v>
      </c>
      <c r="H71" s="241" t="e">
        <f t="shared" si="13"/>
        <v>#DIV/0!</v>
      </c>
      <c r="I71" s="46" t="s">
        <v>440</v>
      </c>
    </row>
    <row r="72" spans="1:9" ht="17.25" customHeight="1">
      <c r="A72" s="749"/>
      <c r="B72" s="719"/>
      <c r="C72" s="220" t="s">
        <v>45</v>
      </c>
      <c r="D72" s="313"/>
      <c r="E72" s="56"/>
      <c r="F72" s="104"/>
      <c r="G72" s="45">
        <f t="shared" si="12"/>
        <v>0</v>
      </c>
      <c r="H72" s="243" t="e">
        <f t="shared" si="13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" si="22">SUM(E71:E72)</f>
        <v>0</v>
      </c>
      <c r="F73" s="314">
        <f t="shared" ref="F73" si="23">SUM(F71:F72)</f>
        <v>5050000</v>
      </c>
      <c r="G73" s="49">
        <f t="shared" si="12"/>
        <v>5050000</v>
      </c>
      <c r="H73" s="329" t="e">
        <f t="shared" si="13"/>
        <v>#DIV/0!</v>
      </c>
      <c r="I73" s="52"/>
    </row>
    <row r="74" spans="1:9">
      <c r="A74" s="732" t="s">
        <v>357</v>
      </c>
      <c r="B74" s="735" t="s">
        <v>178</v>
      </c>
      <c r="C74" s="335" t="s">
        <v>179</v>
      </c>
      <c r="D74" s="327"/>
      <c r="E74" s="327"/>
      <c r="F74" s="327"/>
      <c r="G74" s="96">
        <f t="shared" si="12"/>
        <v>0</v>
      </c>
      <c r="H74" s="328" t="e">
        <f t="shared" si="13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2"/>
        <v>0</v>
      </c>
      <c r="H75" s="322" t="e">
        <f t="shared" si="13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2"/>
        <v>0</v>
      </c>
      <c r="H76" s="322" t="e">
        <f t="shared" si="13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2"/>
        <v>0</v>
      </c>
      <c r="H77" s="322" t="e">
        <f t="shared" si="13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2"/>
        <v>0</v>
      </c>
      <c r="H78" s="322" t="e">
        <f t="shared" si="13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" si="24">SUM(E74:E78)</f>
        <v>0</v>
      </c>
      <c r="F79" s="91">
        <f t="shared" ref="F79" si="25">SUM(F74:F78)</f>
        <v>0</v>
      </c>
      <c r="G79" s="91">
        <f t="shared" si="12"/>
        <v>0</v>
      </c>
      <c r="H79" s="322" t="e">
        <f t="shared" si="13"/>
        <v>#DIV/0!</v>
      </c>
      <c r="I79" s="110"/>
    </row>
    <row r="80" spans="1:9" ht="16.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2"/>
        <v>0</v>
      </c>
      <c r="H80" s="322" t="e">
        <f t="shared" si="13"/>
        <v>#DIV/0!</v>
      </c>
      <c r="I80" s="346"/>
    </row>
    <row r="81" spans="1:9" ht="16.5" customHeight="1">
      <c r="A81" s="733"/>
      <c r="B81" s="737"/>
      <c r="C81" s="220" t="s">
        <v>242</v>
      </c>
      <c r="D81" s="56"/>
      <c r="E81" s="56"/>
      <c r="F81" s="56"/>
      <c r="G81" s="91">
        <f t="shared" si="12"/>
        <v>0</v>
      </c>
      <c r="H81" s="322" t="e">
        <f t="shared" si="13"/>
        <v>#DIV/0!</v>
      </c>
      <c r="I81" s="110"/>
    </row>
    <row r="82" spans="1:9" ht="16.5" customHeight="1">
      <c r="A82" s="733"/>
      <c r="B82" s="737"/>
      <c r="C82" s="220" t="s">
        <v>243</v>
      </c>
      <c r="D82" s="56"/>
      <c r="E82" s="56"/>
      <c r="F82" s="56"/>
      <c r="G82" s="91">
        <f t="shared" si="12"/>
        <v>0</v>
      </c>
      <c r="H82" s="322" t="e">
        <f t="shared" si="13"/>
        <v>#DIV/0!</v>
      </c>
      <c r="I82" s="110"/>
    </row>
    <row r="83" spans="1:9" ht="16.5" customHeight="1">
      <c r="A83" s="733"/>
      <c r="B83" s="737"/>
      <c r="C83" s="220" t="s">
        <v>188</v>
      </c>
      <c r="D83" s="56"/>
      <c r="E83" s="56"/>
      <c r="F83" s="56"/>
      <c r="G83" s="91">
        <f t="shared" si="12"/>
        <v>0</v>
      </c>
      <c r="H83" s="322" t="e">
        <f t="shared" si="13"/>
        <v>#DIV/0!</v>
      </c>
      <c r="I83" s="110"/>
    </row>
    <row r="84" spans="1:9" ht="16.5" customHeight="1">
      <c r="A84" s="733"/>
      <c r="B84" s="737"/>
      <c r="C84" s="220" t="s">
        <v>185</v>
      </c>
      <c r="D84" s="56"/>
      <c r="E84" s="56"/>
      <c r="F84" s="56"/>
      <c r="G84" s="91">
        <f t="shared" si="12"/>
        <v>0</v>
      </c>
      <c r="H84" s="322" t="e">
        <f t="shared" si="13"/>
        <v>#DIV/0!</v>
      </c>
      <c r="I84" s="110"/>
    </row>
    <row r="85" spans="1:9" ht="16.5" customHeight="1">
      <c r="A85" s="733"/>
      <c r="B85" s="737"/>
      <c r="C85" s="220" t="s">
        <v>189</v>
      </c>
      <c r="D85" s="56"/>
      <c r="E85" s="56"/>
      <c r="F85" s="56"/>
      <c r="G85" s="91">
        <f t="shared" si="12"/>
        <v>0</v>
      </c>
      <c r="H85" s="322" t="e">
        <f t="shared" si="13"/>
        <v>#DIV/0!</v>
      </c>
      <c r="I85" s="110"/>
    </row>
    <row r="86" spans="1:9" ht="16.5" customHeight="1">
      <c r="A86" s="733"/>
      <c r="B86" s="737"/>
      <c r="C86" s="220" t="s">
        <v>186</v>
      </c>
      <c r="D86" s="56"/>
      <c r="E86" s="56"/>
      <c r="F86" s="56"/>
      <c r="G86" s="91">
        <f t="shared" si="12"/>
        <v>0</v>
      </c>
      <c r="H86" s="322" t="e">
        <f t="shared" si="13"/>
        <v>#DIV/0!</v>
      </c>
      <c r="I86" s="110"/>
    </row>
    <row r="87" spans="1:9" ht="16.5" customHeight="1">
      <c r="A87" s="733"/>
      <c r="B87" s="737"/>
      <c r="C87" s="220" t="s">
        <v>187</v>
      </c>
      <c r="D87" s="56"/>
      <c r="E87" s="56"/>
      <c r="F87" s="56"/>
      <c r="G87" s="91">
        <f t="shared" si="12"/>
        <v>0</v>
      </c>
      <c r="H87" s="322" t="e">
        <f t="shared" si="13"/>
        <v>#DIV/0!</v>
      </c>
      <c r="I87" s="110"/>
    </row>
    <row r="88" spans="1:9" ht="16.5" customHeight="1">
      <c r="A88" s="733"/>
      <c r="B88" s="737"/>
      <c r="C88" s="220" t="s">
        <v>184</v>
      </c>
      <c r="D88" s="56"/>
      <c r="E88" s="56"/>
      <c r="F88" s="56"/>
      <c r="G88" s="91">
        <f t="shared" si="12"/>
        <v>0</v>
      </c>
      <c r="H88" s="322" t="e">
        <f t="shared" si="13"/>
        <v>#DIV/0!</v>
      </c>
      <c r="I88" s="110"/>
    </row>
    <row r="89" spans="1:9" ht="16.5" customHeight="1">
      <c r="A89" s="733"/>
      <c r="B89" s="737"/>
      <c r="C89" s="220" t="s">
        <v>183</v>
      </c>
      <c r="D89" s="56"/>
      <c r="E89" s="56"/>
      <c r="F89" s="56"/>
      <c r="G89" s="91">
        <f t="shared" si="12"/>
        <v>0</v>
      </c>
      <c r="H89" s="322" t="e">
        <f t="shared" si="13"/>
        <v>#DIV/0!</v>
      </c>
      <c r="I89" s="110"/>
    </row>
    <row r="90" spans="1:9" ht="16.5" customHeight="1">
      <c r="A90" s="733"/>
      <c r="B90" s="737"/>
      <c r="C90" s="220" t="s">
        <v>244</v>
      </c>
      <c r="D90" s="56"/>
      <c r="E90" s="56"/>
      <c r="F90" s="56"/>
      <c r="G90" s="91">
        <f t="shared" si="12"/>
        <v>0</v>
      </c>
      <c r="H90" s="322" t="e">
        <f t="shared" si="13"/>
        <v>#DIV/0!</v>
      </c>
      <c r="I90" s="110"/>
    </row>
    <row r="91" spans="1:9" ht="16.5" customHeight="1">
      <c r="A91" s="733"/>
      <c r="B91" s="737"/>
      <c r="C91" s="220" t="s">
        <v>316</v>
      </c>
      <c r="D91" s="56"/>
      <c r="E91" s="56"/>
      <c r="F91" s="56"/>
      <c r="G91" s="91">
        <f t="shared" si="12"/>
        <v>0</v>
      </c>
      <c r="H91" s="322" t="e">
        <f t="shared" si="13"/>
        <v>#DIV/0!</v>
      </c>
      <c r="I91" s="110"/>
    </row>
    <row r="92" spans="1:9" ht="16.5" customHeight="1">
      <c r="A92" s="733"/>
      <c r="B92" s="737"/>
      <c r="C92" s="220" t="s">
        <v>317</v>
      </c>
      <c r="D92" s="56"/>
      <c r="E92" s="56"/>
      <c r="F92" s="56"/>
      <c r="G92" s="91">
        <f t="shared" si="12"/>
        <v>0</v>
      </c>
      <c r="H92" s="322" t="e">
        <f t="shared" si="13"/>
        <v>#DIV/0!</v>
      </c>
      <c r="I92" s="110"/>
    </row>
    <row r="93" spans="1:9" ht="16.5" customHeight="1">
      <c r="A93" s="733"/>
      <c r="B93" s="737"/>
      <c r="C93" s="220" t="s">
        <v>318</v>
      </c>
      <c r="D93" s="56">
        <v>28242600</v>
      </c>
      <c r="E93" s="56">
        <v>2636740</v>
      </c>
      <c r="F93" s="56">
        <v>65376000</v>
      </c>
      <c r="G93" s="91">
        <f t="shared" si="12"/>
        <v>37133400</v>
      </c>
      <c r="H93" s="322">
        <f t="shared" si="13"/>
        <v>1.3148010452295469</v>
      </c>
      <c r="I93" s="110" t="s">
        <v>441</v>
      </c>
    </row>
    <row r="94" spans="1:9" ht="16.5" customHeight="1">
      <c r="A94" s="733"/>
      <c r="B94" s="737"/>
      <c r="C94" s="220" t="s">
        <v>319</v>
      </c>
      <c r="D94" s="56"/>
      <c r="E94" s="56"/>
      <c r="F94" s="56"/>
      <c r="G94" s="91">
        <f t="shared" si="12"/>
        <v>0</v>
      </c>
      <c r="H94" s="322" t="e">
        <f t="shared" si="13"/>
        <v>#DIV/0!</v>
      </c>
      <c r="I94" s="110"/>
    </row>
    <row r="95" spans="1:9" ht="16.5" customHeight="1">
      <c r="A95" s="733"/>
      <c r="B95" s="737"/>
      <c r="C95" s="220" t="s">
        <v>320</v>
      </c>
      <c r="D95" s="56"/>
      <c r="E95" s="56"/>
      <c r="F95" s="56"/>
      <c r="G95" s="91">
        <f t="shared" si="12"/>
        <v>0</v>
      </c>
      <c r="H95" s="322" t="e">
        <f t="shared" si="13"/>
        <v>#DIV/0!</v>
      </c>
      <c r="I95" s="110"/>
    </row>
    <row r="96" spans="1:9" ht="16.5" customHeight="1">
      <c r="A96" s="733"/>
      <c r="B96" s="737"/>
      <c r="C96" s="220" t="s">
        <v>321</v>
      </c>
      <c r="D96" s="56"/>
      <c r="E96" s="56"/>
      <c r="F96" s="56"/>
      <c r="G96" s="91">
        <f t="shared" si="12"/>
        <v>0</v>
      </c>
      <c r="H96" s="322" t="e">
        <f t="shared" si="13"/>
        <v>#DIV/0!</v>
      </c>
      <c r="I96" s="110"/>
    </row>
    <row r="97" spans="1:9" ht="16.5" customHeight="1">
      <c r="A97" s="733"/>
      <c r="B97" s="737"/>
      <c r="C97" s="220" t="s">
        <v>322</v>
      </c>
      <c r="D97" s="56"/>
      <c r="E97" s="56"/>
      <c r="F97" s="56"/>
      <c r="G97" s="91">
        <f t="shared" si="12"/>
        <v>0</v>
      </c>
      <c r="H97" s="322" t="e">
        <f t="shared" si="13"/>
        <v>#DIV/0!</v>
      </c>
      <c r="I97" s="110"/>
    </row>
    <row r="98" spans="1:9" ht="16.5" customHeight="1">
      <c r="A98" s="733"/>
      <c r="B98" s="737"/>
      <c r="C98" s="220" t="s">
        <v>307</v>
      </c>
      <c r="D98" s="56"/>
      <c r="E98" s="56"/>
      <c r="F98" s="56"/>
      <c r="G98" s="91">
        <f t="shared" si="12"/>
        <v>0</v>
      </c>
      <c r="H98" s="322" t="e">
        <f t="shared" si="13"/>
        <v>#DIV/0!</v>
      </c>
      <c r="I98" s="110"/>
    </row>
    <row r="99" spans="1:9" ht="16.5" customHeight="1">
      <c r="A99" s="733"/>
      <c r="B99" s="737"/>
      <c r="C99" s="220" t="s">
        <v>308</v>
      </c>
      <c r="D99" s="56"/>
      <c r="E99" s="56"/>
      <c r="F99" s="56"/>
      <c r="G99" s="91">
        <f t="shared" si="12"/>
        <v>0</v>
      </c>
      <c r="H99" s="322" t="e">
        <f t="shared" si="13"/>
        <v>#DIV/0!</v>
      </c>
      <c r="I99" s="110"/>
    </row>
    <row r="100" spans="1:9" ht="16.5" customHeight="1">
      <c r="A100" s="733"/>
      <c r="B100" s="737"/>
      <c r="C100" s="220" t="s">
        <v>309</v>
      </c>
      <c r="D100" s="56"/>
      <c r="E100" s="56"/>
      <c r="F100" s="56"/>
      <c r="G100" s="91">
        <f t="shared" si="12"/>
        <v>0</v>
      </c>
      <c r="H100" s="322" t="e">
        <f t="shared" si="13"/>
        <v>#DIV/0!</v>
      </c>
      <c r="I100" s="110"/>
    </row>
    <row r="101" spans="1:9" ht="16.5" customHeight="1">
      <c r="A101" s="733"/>
      <c r="B101" s="737"/>
      <c r="C101" s="220" t="s">
        <v>310</v>
      </c>
      <c r="D101" s="56"/>
      <c r="E101" s="56"/>
      <c r="F101" s="56"/>
      <c r="G101" s="91">
        <f t="shared" si="12"/>
        <v>0</v>
      </c>
      <c r="H101" s="322" t="e">
        <f t="shared" si="13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28242600</v>
      </c>
      <c r="E102" s="91">
        <f>SUM(E80:E101)</f>
        <v>2636740</v>
      </c>
      <c r="F102" s="91">
        <f>SUM(F80:F101)</f>
        <v>65376000</v>
      </c>
      <c r="G102" s="91">
        <f t="shared" si="12"/>
        <v>37133400</v>
      </c>
      <c r="H102" s="322">
        <f t="shared" si="13"/>
        <v>1.3148010452295469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28242600</v>
      </c>
      <c r="E103" s="100">
        <f>SUM(E79,E102)</f>
        <v>2636740</v>
      </c>
      <c r="F103" s="100">
        <f>SUM(F79,F102)</f>
        <v>65376000</v>
      </c>
      <c r="G103" s="49">
        <f t="shared" si="12"/>
        <v>37133400</v>
      </c>
      <c r="H103" s="349">
        <f t="shared" si="13"/>
        <v>1.3148010452295469</v>
      </c>
      <c r="I103" s="423"/>
    </row>
    <row r="104" spans="1:9">
      <c r="A104" s="733" t="s">
        <v>5</v>
      </c>
      <c r="B104" s="249" t="s">
        <v>363</v>
      </c>
      <c r="C104" s="483" t="s">
        <v>9</v>
      </c>
      <c r="D104" s="320"/>
      <c r="E104" s="96"/>
      <c r="F104" s="104"/>
      <c r="G104" s="45">
        <f t="shared" si="12"/>
        <v>0</v>
      </c>
      <c r="H104" s="243" t="e">
        <f t="shared" si="13"/>
        <v>#DIV/0!</v>
      </c>
      <c r="I104" s="46"/>
    </row>
    <row r="105" spans="1:9" ht="17.25" thickBot="1">
      <c r="A105" s="734"/>
      <c r="B105" s="739" t="s">
        <v>15</v>
      </c>
      <c r="C105" s="740"/>
      <c r="D105" s="314">
        <f>D104</f>
        <v>0</v>
      </c>
      <c r="E105" s="314">
        <f t="shared" ref="E105" si="26">E104</f>
        <v>0</v>
      </c>
      <c r="F105" s="314">
        <f t="shared" ref="F105" si="27">F104</f>
        <v>0</v>
      </c>
      <c r="G105" s="233">
        <f t="shared" si="12"/>
        <v>0</v>
      </c>
      <c r="H105" s="242" t="e">
        <f t="shared" si="13"/>
        <v>#DIV/0!</v>
      </c>
      <c r="I105" s="52"/>
    </row>
    <row r="106" spans="1:9">
      <c r="A106" s="716" t="s">
        <v>364</v>
      </c>
      <c r="B106" s="718" t="s">
        <v>267</v>
      </c>
      <c r="C106" s="475" t="s">
        <v>85</v>
      </c>
      <c r="D106" s="315">
        <v>11409</v>
      </c>
      <c r="E106" s="96"/>
      <c r="F106" s="318">
        <v>111034</v>
      </c>
      <c r="G106" s="232">
        <f t="shared" si="12"/>
        <v>99625</v>
      </c>
      <c r="H106" s="185">
        <f t="shared" si="13"/>
        <v>8.7321412919624866</v>
      </c>
      <c r="I106" s="48"/>
    </row>
    <row r="107" spans="1:9">
      <c r="A107" s="716"/>
      <c r="B107" s="719"/>
      <c r="C107" s="248" t="s">
        <v>46</v>
      </c>
      <c r="D107" s="316">
        <v>106991</v>
      </c>
      <c r="E107" s="56">
        <v>82412</v>
      </c>
      <c r="F107" s="104">
        <v>1271632</v>
      </c>
      <c r="G107" s="45">
        <f t="shared" si="12"/>
        <v>1164641</v>
      </c>
      <c r="H107" s="185">
        <f t="shared" si="13"/>
        <v>10.885410922414035</v>
      </c>
      <c r="I107" s="46"/>
    </row>
    <row r="108" spans="1:9" ht="17.25" thickBot="1">
      <c r="A108" s="717"/>
      <c r="B108" s="720" t="s">
        <v>15</v>
      </c>
      <c r="C108" s="721"/>
      <c r="D108" s="431">
        <f>SUM(D106:D107)</f>
        <v>118400</v>
      </c>
      <c r="E108" s="431">
        <f t="shared" ref="E108" si="28">SUM(E106:E107)</f>
        <v>82412</v>
      </c>
      <c r="F108" s="431">
        <f t="shared" ref="F108" si="29">SUM(F106:F107)</f>
        <v>1382666</v>
      </c>
      <c r="G108" s="233">
        <f t="shared" si="12"/>
        <v>1264266</v>
      </c>
      <c r="H108" s="189">
        <f t="shared" si="13"/>
        <v>10.677922297297297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2"/>
        <v>0</v>
      </c>
      <c r="H109" s="244" t="e">
        <f t="shared" si="13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241562000</v>
      </c>
      <c r="E110" s="432">
        <f>SUM(E70,E73,E103,E105,E108,E109)</f>
        <v>72424429</v>
      </c>
      <c r="F110" s="432">
        <f>SUM(F70,F73,F103,F105,F108,F109)</f>
        <v>289870000</v>
      </c>
      <c r="G110" s="191">
        <f t="shared" si="12"/>
        <v>48308000</v>
      </c>
      <c r="H110" s="192">
        <f t="shared" si="13"/>
        <v>0.19998178521456189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0099"/>
  </sheetPr>
  <dimension ref="A2:I110"/>
  <sheetViews>
    <sheetView topLeftCell="A84" workbookViewId="0">
      <selection activeCell="D108" sqref="D108"/>
    </sheetView>
  </sheetViews>
  <sheetFormatPr defaultRowHeight="16.5"/>
  <cols>
    <col min="1" max="1" width="12.375" customWidth="1"/>
    <col min="2" max="2" width="14.125" customWidth="1"/>
    <col min="3" max="3" width="21" customWidth="1"/>
    <col min="4" max="4" width="18" customWidth="1"/>
    <col min="5" max="5" width="18.375" customWidth="1"/>
    <col min="6" max="7" width="18.5" customWidth="1"/>
    <col min="8" max="8" width="10.5" customWidth="1"/>
    <col min="9" max="9" width="53.875" customWidth="1"/>
  </cols>
  <sheetData>
    <row r="2" spans="1:9" ht="27" customHeight="1">
      <c r="A2" s="912" t="s">
        <v>301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411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300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9.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19.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19.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9.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9.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30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28.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7.2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7.2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7.2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7.2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7.2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7.25" customHeight="1">
      <c r="A21" s="797"/>
      <c r="B21" s="718"/>
      <c r="C21" s="220" t="s">
        <v>217</v>
      </c>
      <c r="D21" s="90">
        <v>135000000</v>
      </c>
      <c r="E21" s="90">
        <v>44020000</v>
      </c>
      <c r="F21" s="44">
        <v>133740000</v>
      </c>
      <c r="G21" s="45">
        <f>F21-D21</f>
        <v>-1260000</v>
      </c>
      <c r="H21" s="185">
        <f t="shared" si="1"/>
        <v>-9.3333333333333341E-3</v>
      </c>
      <c r="I21" s="46" t="s">
        <v>442</v>
      </c>
    </row>
    <row r="22" spans="1:9" ht="17.25" thickBot="1">
      <c r="A22" s="903"/>
      <c r="B22" s="799" t="s">
        <v>15</v>
      </c>
      <c r="C22" s="800"/>
      <c r="D22" s="49">
        <f>SUM(D14:D21)</f>
        <v>135000000</v>
      </c>
      <c r="E22" s="49">
        <f t="shared" ref="E22:F22" si="3">SUM(E14:E21)</f>
        <v>44020000</v>
      </c>
      <c r="F22" s="49">
        <f t="shared" si="3"/>
        <v>133740000</v>
      </c>
      <c r="G22" s="188">
        <f t="shared" ref="G22:G47" si="4">F22-D22</f>
        <v>-1260000</v>
      </c>
      <c r="H22" s="189">
        <f t="shared" si="1"/>
        <v>-9.3333333333333341E-3</v>
      </c>
      <c r="I22" s="51"/>
    </row>
    <row r="23" spans="1:9" ht="15.7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5.7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1"/>
        <v>#DIV/0!</v>
      </c>
      <c r="I24" s="107"/>
    </row>
    <row r="25" spans="1:9" ht="15.7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1"/>
        <v>#DIV/0!</v>
      </c>
      <c r="I25" s="107"/>
    </row>
    <row r="26" spans="1:9" ht="15.7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1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0</v>
      </c>
      <c r="E27" s="100">
        <f t="shared" ref="E27:F27" si="5">SUM(E23:E26)</f>
        <v>0</v>
      </c>
      <c r="F27" s="100">
        <f t="shared" si="5"/>
        <v>0</v>
      </c>
      <c r="G27" s="237">
        <f t="shared" si="4"/>
        <v>0</v>
      </c>
      <c r="H27" s="240" t="e">
        <f t="shared" si="1"/>
        <v>#DIV/0!</v>
      </c>
      <c r="I27" s="108"/>
    </row>
    <row r="28" spans="1:9" ht="18.75" customHeight="1">
      <c r="A28" s="748" t="s">
        <v>211</v>
      </c>
      <c r="B28" s="718" t="s">
        <v>211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1"/>
        <v>#DIV/0!</v>
      </c>
      <c r="I28" s="109"/>
    </row>
    <row r="29" spans="1:9" ht="18.7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1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:F30" si="6">SUM(E28:E29)</f>
        <v>0</v>
      </c>
      <c r="F30" s="415">
        <f t="shared" si="6"/>
        <v>0</v>
      </c>
      <c r="G30" s="415">
        <f t="shared" si="4"/>
        <v>0</v>
      </c>
      <c r="H30" s="344" t="e">
        <f t="shared" si="1"/>
        <v>#DIV/0!</v>
      </c>
      <c r="I30" s="52"/>
    </row>
    <row r="31" spans="1:9" ht="21.7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21.7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7">SUM(E31:E32)</f>
        <v>0</v>
      </c>
      <c r="F33" s="100">
        <f t="shared" si="7"/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23.25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23.2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:F36" si="8">SUM(E34:E35)</f>
        <v>0</v>
      </c>
      <c r="F36" s="347">
        <f t="shared" si="8"/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24.75" customHeight="1">
      <c r="A37" s="732" t="s">
        <v>220</v>
      </c>
      <c r="B37" s="801" t="s">
        <v>220</v>
      </c>
      <c r="C37" s="223" t="s">
        <v>10</v>
      </c>
      <c r="D37" s="93">
        <v>23103380</v>
      </c>
      <c r="E37" s="93">
        <v>27068844</v>
      </c>
      <c r="F37" s="53">
        <v>27068844</v>
      </c>
      <c r="G37" s="45">
        <f t="shared" si="4"/>
        <v>3965464</v>
      </c>
      <c r="H37" s="185">
        <f t="shared" si="1"/>
        <v>0.17163999380177272</v>
      </c>
      <c r="I37" s="101"/>
    </row>
    <row r="38" spans="1:9" ht="24.7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1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23103380</v>
      </c>
      <c r="E39" s="91">
        <f t="shared" ref="E39:F39" si="9">SUM(E37:E38)</f>
        <v>27068844</v>
      </c>
      <c r="F39" s="91">
        <f t="shared" si="9"/>
        <v>27068844</v>
      </c>
      <c r="G39" s="45">
        <f t="shared" si="4"/>
        <v>3965464</v>
      </c>
      <c r="H39" s="322">
        <f t="shared" si="1"/>
        <v>0.17163999380177272</v>
      </c>
      <c r="I39" s="110"/>
    </row>
    <row r="40" spans="1:9" ht="15.75" customHeight="1">
      <c r="A40" s="787" t="s">
        <v>222</v>
      </c>
      <c r="B40" s="719" t="s">
        <v>222</v>
      </c>
      <c r="C40" s="248" t="s">
        <v>223</v>
      </c>
      <c r="D40" s="91">
        <v>20000</v>
      </c>
      <c r="E40" s="91"/>
      <c r="F40" s="56">
        <v>19156</v>
      </c>
      <c r="G40" s="45">
        <f t="shared" si="4"/>
        <v>-844</v>
      </c>
      <c r="H40" s="322">
        <f t="shared" si="1"/>
        <v>-4.2200000000000001E-2</v>
      </c>
      <c r="I40" s="110"/>
    </row>
    <row r="41" spans="1:9" ht="15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5.7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1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20000</v>
      </c>
      <c r="E43" s="91">
        <f t="shared" ref="E43:F43" si="10">SUM(E40:E42)</f>
        <v>0</v>
      </c>
      <c r="F43" s="91">
        <f t="shared" si="10"/>
        <v>19156</v>
      </c>
      <c r="G43" s="45">
        <f t="shared" si="4"/>
        <v>-844</v>
      </c>
      <c r="H43" s="322">
        <f t="shared" si="1"/>
        <v>-4.2200000000000001E-2</v>
      </c>
      <c r="I43" s="110"/>
    </row>
    <row r="44" spans="1:9" ht="24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4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1">SUM(E44:E45)</f>
        <v>0</v>
      </c>
      <c r="F46" s="186">
        <f t="shared" si="11"/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158123380</v>
      </c>
      <c r="E47" s="432">
        <f t="shared" ref="E47:F47" si="12">SUM(E22,E27,E30,E36,E39,E43,E46)</f>
        <v>71088844</v>
      </c>
      <c r="F47" s="432">
        <f t="shared" si="12"/>
        <v>160828000</v>
      </c>
      <c r="G47" s="191">
        <f t="shared" si="4"/>
        <v>2704620</v>
      </c>
      <c r="H47" s="192">
        <f t="shared" si="1"/>
        <v>1.7104491442062521E-2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>
        <v>94500000</v>
      </c>
      <c r="E51" s="44">
        <v>30996125</v>
      </c>
      <c r="F51" s="44">
        <v>93618000</v>
      </c>
      <c r="G51" s="45">
        <f>F51-D51</f>
        <v>-882000</v>
      </c>
      <c r="H51" s="185">
        <f>G51/D51*100%</f>
        <v>-9.3333333333333341E-3</v>
      </c>
      <c r="I51" s="46" t="s">
        <v>443</v>
      </c>
    </row>
    <row r="52" spans="1:9">
      <c r="A52" s="89"/>
      <c r="B52" s="719"/>
      <c r="C52" s="225" t="s">
        <v>40</v>
      </c>
      <c r="D52" s="44">
        <v>1275600</v>
      </c>
      <c r="E52" s="44">
        <v>0</v>
      </c>
      <c r="F52" s="44">
        <v>1271000</v>
      </c>
      <c r="G52" s="45">
        <f t="shared" ref="G52:G110" si="13">F52-D52</f>
        <v>-4600</v>
      </c>
      <c r="H52" s="185">
        <f t="shared" ref="H52:H110" si="14">G52/D52*100%</f>
        <v>-3.6061461273126372E-3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18" customHeight="1">
      <c r="A54" s="89"/>
      <c r="B54" s="719"/>
      <c r="C54" s="225" t="s">
        <v>117</v>
      </c>
      <c r="D54" s="44">
        <v>7875000</v>
      </c>
      <c r="E54" s="44">
        <v>2579500</v>
      </c>
      <c r="F54" s="44">
        <v>7810000</v>
      </c>
      <c r="G54" s="45">
        <f t="shared" si="13"/>
        <v>-65000</v>
      </c>
      <c r="H54" s="185">
        <f t="shared" si="14"/>
        <v>-8.2539682539682548E-3</v>
      </c>
      <c r="I54" s="46"/>
    </row>
    <row r="55" spans="1:9" ht="18" customHeight="1">
      <c r="A55" s="89"/>
      <c r="B55" s="719"/>
      <c r="C55" s="225" t="s">
        <v>41</v>
      </c>
      <c r="D55" s="44">
        <v>11760000</v>
      </c>
      <c r="E55" s="44">
        <v>3474030</v>
      </c>
      <c r="F55" s="44">
        <v>11980000</v>
      </c>
      <c r="G55" s="45">
        <f t="shared" si="13"/>
        <v>220000</v>
      </c>
      <c r="H55" s="185">
        <f t="shared" si="14"/>
        <v>1.8707482993197279E-2</v>
      </c>
      <c r="I55" s="46"/>
    </row>
    <row r="56" spans="1:9" ht="18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89"/>
      <c r="B57" s="719"/>
      <c r="C57" s="324" t="s">
        <v>400</v>
      </c>
      <c r="D57" s="90">
        <f>SUM(D51:D56)</f>
        <v>115410600</v>
      </c>
      <c r="E57" s="90">
        <f t="shared" ref="E57:F57" si="15">SUM(E51:E56)</f>
        <v>37049655</v>
      </c>
      <c r="F57" s="90">
        <f t="shared" si="15"/>
        <v>114679000</v>
      </c>
      <c r="G57" s="45">
        <f t="shared" si="13"/>
        <v>-731600</v>
      </c>
      <c r="H57" s="185">
        <f t="shared" si="14"/>
        <v>-6.3391057667146694E-3</v>
      </c>
      <c r="I57" s="47"/>
    </row>
    <row r="58" spans="1:9" ht="21.75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21.75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89"/>
      <c r="B62" s="719" t="s">
        <v>178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4.25" customHeight="1">
      <c r="A63" s="89"/>
      <c r="B63" s="719"/>
      <c r="C63" s="225" t="s">
        <v>42</v>
      </c>
      <c r="D63" s="310">
        <v>1248000</v>
      </c>
      <c r="E63" s="187">
        <v>414680</v>
      </c>
      <c r="F63" s="104">
        <v>1248000</v>
      </c>
      <c r="G63" s="45">
        <f t="shared" si="13"/>
        <v>0</v>
      </c>
      <c r="H63" s="185">
        <f t="shared" si="14"/>
        <v>0</v>
      </c>
      <c r="I63" s="46"/>
    </row>
    <row r="64" spans="1:9" ht="14.25" customHeight="1">
      <c r="A64" s="89"/>
      <c r="B64" s="719"/>
      <c r="C64" s="225" t="s">
        <v>28</v>
      </c>
      <c r="D64" s="310">
        <v>540000</v>
      </c>
      <c r="E64" s="56">
        <v>129000</v>
      </c>
      <c r="F64" s="104">
        <v>540000</v>
      </c>
      <c r="G64" s="45">
        <f t="shared" si="13"/>
        <v>0</v>
      </c>
      <c r="H64" s="185">
        <f t="shared" si="14"/>
        <v>0</v>
      </c>
      <c r="I64" s="46"/>
    </row>
    <row r="65" spans="1:9" ht="14.25" customHeight="1">
      <c r="A65" s="89"/>
      <c r="B65" s="719"/>
      <c r="C65" s="225" t="s">
        <v>29</v>
      </c>
      <c r="D65" s="310">
        <v>1000000</v>
      </c>
      <c r="E65" s="56"/>
      <c r="F65" s="104">
        <v>1000000</v>
      </c>
      <c r="G65" s="45">
        <f t="shared" si="13"/>
        <v>0</v>
      </c>
      <c r="H65" s="185">
        <f t="shared" si="14"/>
        <v>0</v>
      </c>
      <c r="I65" s="46"/>
    </row>
    <row r="66" spans="1:9" ht="14.25" customHeight="1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 ht="14.25" customHeight="1">
      <c r="A67" s="133"/>
      <c r="B67" s="719"/>
      <c r="C67" s="220" t="s">
        <v>119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4.25" customHeight="1">
      <c r="A68" s="133"/>
      <c r="B68" s="719"/>
      <c r="C68" s="220" t="s">
        <v>44</v>
      </c>
      <c r="D68" s="56">
        <v>1400000</v>
      </c>
      <c r="E68" s="56"/>
      <c r="F68" s="56">
        <v>0</v>
      </c>
      <c r="G68" s="91">
        <f t="shared" si="13"/>
        <v>-1400000</v>
      </c>
      <c r="H68" s="322">
        <f t="shared" si="14"/>
        <v>-1</v>
      </c>
      <c r="I68" s="110" t="s">
        <v>444</v>
      </c>
    </row>
    <row r="69" spans="1:9">
      <c r="A69" s="133"/>
      <c r="B69" s="719"/>
      <c r="C69" s="348" t="s">
        <v>402</v>
      </c>
      <c r="D69" s="430">
        <f>SUM(D62:D68)</f>
        <v>4188000</v>
      </c>
      <c r="E69" s="430">
        <f t="shared" ref="E69:F69" si="17">SUM(E62:E68)</f>
        <v>543680</v>
      </c>
      <c r="F69" s="430">
        <f t="shared" si="17"/>
        <v>2788000</v>
      </c>
      <c r="G69" s="45">
        <f t="shared" si="13"/>
        <v>-1400000</v>
      </c>
      <c r="H69" s="185">
        <f t="shared" si="14"/>
        <v>-0.33428844317096468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119598600</v>
      </c>
      <c r="E70" s="429">
        <f t="shared" ref="E70:F70" si="18">SUM(E57,E61,E69)</f>
        <v>37593335</v>
      </c>
      <c r="F70" s="320">
        <f t="shared" si="18"/>
        <v>117467000</v>
      </c>
      <c r="G70" s="49">
        <f t="shared" si="13"/>
        <v>-2131600</v>
      </c>
      <c r="H70" s="189">
        <f t="shared" si="14"/>
        <v>-1.7822951104778818E-2</v>
      </c>
      <c r="I70" s="51"/>
    </row>
    <row r="71" spans="1:9" ht="18" customHeight="1">
      <c r="A71" s="748" t="s">
        <v>240</v>
      </c>
      <c r="B71" s="718" t="s">
        <v>55</v>
      </c>
      <c r="C71" s="226" t="s">
        <v>13</v>
      </c>
      <c r="D71" s="312">
        <v>2000000</v>
      </c>
      <c r="E71" s="330"/>
      <c r="F71" s="229">
        <v>2000000</v>
      </c>
      <c r="G71" s="230">
        <f t="shared" si="13"/>
        <v>0</v>
      </c>
      <c r="H71" s="241">
        <f t="shared" si="14"/>
        <v>0</v>
      </c>
      <c r="I71" s="46"/>
    </row>
    <row r="72" spans="1:9" ht="18" customHeight="1">
      <c r="A72" s="749"/>
      <c r="B72" s="719"/>
      <c r="C72" s="220" t="s">
        <v>45</v>
      </c>
      <c r="D72" s="313">
        <v>2000000</v>
      </c>
      <c r="E72" s="56"/>
      <c r="F72" s="104">
        <v>2000000</v>
      </c>
      <c r="G72" s="45">
        <f t="shared" si="13"/>
        <v>0</v>
      </c>
      <c r="H72" s="243">
        <f t="shared" si="14"/>
        <v>0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4000000</v>
      </c>
      <c r="E73" s="314">
        <f t="shared" ref="E73:F73" si="19">SUM(E71:E72)</f>
        <v>0</v>
      </c>
      <c r="F73" s="314">
        <f t="shared" si="19"/>
        <v>4000000</v>
      </c>
      <c r="G73" s="49">
        <f t="shared" si="13"/>
        <v>0</v>
      </c>
      <c r="H73" s="329">
        <f t="shared" si="14"/>
        <v>0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5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5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5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5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5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5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5" customHeight="1">
      <c r="A87" s="733"/>
      <c r="B87" s="737"/>
      <c r="C87" s="220" t="s">
        <v>187</v>
      </c>
      <c r="D87" s="56">
        <v>2312000</v>
      </c>
      <c r="E87" s="56"/>
      <c r="F87" s="56">
        <v>2710000</v>
      </c>
      <c r="G87" s="91">
        <f t="shared" si="13"/>
        <v>398000</v>
      </c>
      <c r="H87" s="322">
        <f t="shared" si="14"/>
        <v>0.17214532871972318</v>
      </c>
      <c r="I87" s="110" t="s">
        <v>445</v>
      </c>
    </row>
    <row r="88" spans="1:9" ht="15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5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4.2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4.2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4.2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4.2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4.2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4.2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 ht="14.25" customHeight="1">
      <c r="A102" s="733"/>
      <c r="B102" s="718"/>
      <c r="C102" s="321" t="s">
        <v>404</v>
      </c>
      <c r="D102" s="91">
        <f>SUM(D80:D101)</f>
        <v>2312000</v>
      </c>
      <c r="E102" s="91">
        <f>SUM(E80:E101)</f>
        <v>0</v>
      </c>
      <c r="F102" s="91">
        <f>SUM(F80:F101)</f>
        <v>2710000</v>
      </c>
      <c r="G102" s="91">
        <f t="shared" si="13"/>
        <v>398000</v>
      </c>
      <c r="H102" s="322">
        <f t="shared" si="14"/>
        <v>0.17214532871972318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2312000</v>
      </c>
      <c r="E103" s="100">
        <f>SUM(E79,E102)</f>
        <v>0</v>
      </c>
      <c r="F103" s="100">
        <f>SUM(F79,F102)</f>
        <v>2710000</v>
      </c>
      <c r="G103" s="49">
        <f t="shared" si="13"/>
        <v>398000</v>
      </c>
      <c r="H103" s="349">
        <f t="shared" si="14"/>
        <v>0.17214532871972318</v>
      </c>
      <c r="I103" s="423"/>
    </row>
    <row r="104" spans="1:9">
      <c r="A104" s="733" t="s">
        <v>366</v>
      </c>
      <c r="B104" s="249" t="s">
        <v>365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267</v>
      </c>
      <c r="B106" s="718" t="s">
        <v>367</v>
      </c>
      <c r="C106" s="226" t="s">
        <v>85</v>
      </c>
      <c r="D106" s="315">
        <v>32212780</v>
      </c>
      <c r="E106" s="96"/>
      <c r="F106" s="318">
        <v>36651000</v>
      </c>
      <c r="G106" s="232">
        <f t="shared" si="13"/>
        <v>4438220</v>
      </c>
      <c r="H106" s="185">
        <f t="shared" si="14"/>
        <v>0.13777823584304119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32212780</v>
      </c>
      <c r="E108" s="431">
        <f t="shared" ref="E108:F108" si="22">SUM(E106:E107)</f>
        <v>0</v>
      </c>
      <c r="F108" s="431">
        <f t="shared" si="22"/>
        <v>36651000</v>
      </c>
      <c r="G108" s="233">
        <f t="shared" si="13"/>
        <v>4438220</v>
      </c>
      <c r="H108" s="189">
        <f t="shared" si="14"/>
        <v>0.13777823584304119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158123380</v>
      </c>
      <c r="E110" s="432">
        <f>SUM(E70,E73,E103,E105,E108,E109)</f>
        <v>37593335</v>
      </c>
      <c r="F110" s="432">
        <f>SUM(F70,F73,F103,F105,F108,F109)</f>
        <v>160828000</v>
      </c>
      <c r="G110" s="191">
        <f t="shared" si="13"/>
        <v>2704620</v>
      </c>
      <c r="H110" s="192">
        <f t="shared" si="14"/>
        <v>1.7104491442062521E-2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6699"/>
  </sheetPr>
  <dimension ref="A2:I110"/>
  <sheetViews>
    <sheetView workbookViewId="0">
      <selection activeCell="E52" sqref="E52"/>
    </sheetView>
  </sheetViews>
  <sheetFormatPr defaultRowHeight="16.5"/>
  <cols>
    <col min="1" max="1" width="15.875" customWidth="1"/>
    <col min="2" max="2" width="13.625" customWidth="1"/>
    <col min="3" max="3" width="24.5" customWidth="1"/>
    <col min="4" max="4" width="18.875" customWidth="1"/>
    <col min="5" max="5" width="19" customWidth="1"/>
    <col min="6" max="6" width="19.5" customWidth="1"/>
    <col min="7" max="7" width="18.875" customWidth="1"/>
    <col min="8" max="8" width="10.25" customWidth="1"/>
    <col min="9" max="9" width="47.5" customWidth="1"/>
  </cols>
  <sheetData>
    <row r="2" spans="1:9" ht="26.45" customHeight="1">
      <c r="A2" s="912" t="s">
        <v>303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412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300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4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24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24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4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4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21.7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21.7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21.7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21.7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21.7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21.7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21.7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21.75" customHeight="1">
      <c r="A21" s="797"/>
      <c r="B21" s="718"/>
      <c r="C21" s="220" t="s">
        <v>217</v>
      </c>
      <c r="D21" s="90">
        <v>4420000</v>
      </c>
      <c r="E21" s="90">
        <v>0</v>
      </c>
      <c r="F21" s="44">
        <v>4420000</v>
      </c>
      <c r="G21" s="45">
        <f>F21-D21</f>
        <v>0</v>
      </c>
      <c r="H21" s="185">
        <f t="shared" si="1"/>
        <v>0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4420000</v>
      </c>
      <c r="E22" s="49">
        <f t="shared" ref="E22:F22" si="3">SUM(E14:E21)</f>
        <v>0</v>
      </c>
      <c r="F22" s="49">
        <f t="shared" si="3"/>
        <v>4420000</v>
      </c>
      <c r="G22" s="188">
        <f t="shared" ref="G22:G47" si="4">F22-D22</f>
        <v>0</v>
      </c>
      <c r="H22" s="189">
        <f t="shared" si="1"/>
        <v>0</v>
      </c>
      <c r="I22" s="51"/>
    </row>
    <row r="23" spans="1:9" ht="1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1"/>
        <v>#DIV/0!</v>
      </c>
      <c r="I24" s="107"/>
    </row>
    <row r="25" spans="1:9" ht="1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1"/>
        <v>#DIV/0!</v>
      </c>
      <c r="I25" s="107"/>
    </row>
    <row r="26" spans="1:9" ht="1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1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0</v>
      </c>
      <c r="E27" s="100">
        <f t="shared" ref="E27:F27" si="5">SUM(E23:E26)</f>
        <v>0</v>
      </c>
      <c r="F27" s="100">
        <f t="shared" si="5"/>
        <v>0</v>
      </c>
      <c r="G27" s="237">
        <f t="shared" si="4"/>
        <v>0</v>
      </c>
      <c r="H27" s="240" t="e">
        <f t="shared" si="1"/>
        <v>#DIV/0!</v>
      </c>
      <c r="I27" s="108"/>
    </row>
    <row r="28" spans="1:9" ht="16.5" customHeight="1">
      <c r="A28" s="748" t="s">
        <v>211</v>
      </c>
      <c r="B28" s="718" t="s">
        <v>211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1"/>
        <v>#DIV/0!</v>
      </c>
      <c r="I28" s="109"/>
    </row>
    <row r="29" spans="1:9" ht="16.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1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:F30" si="6">SUM(E28:E29)</f>
        <v>0</v>
      </c>
      <c r="F30" s="415">
        <f t="shared" si="6"/>
        <v>0</v>
      </c>
      <c r="G30" s="415">
        <f t="shared" si="4"/>
        <v>0</v>
      </c>
      <c r="H30" s="344" t="e">
        <f t="shared" si="1"/>
        <v>#DIV/0!</v>
      </c>
      <c r="I30" s="52"/>
    </row>
    <row r="31" spans="1:9" ht="15.7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15.7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7">SUM(E31:E32)</f>
        <v>0</v>
      </c>
      <c r="F33" s="100">
        <f t="shared" si="7"/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18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1"/>
        <v>#DIV/0!</v>
      </c>
      <c r="I34" s="346"/>
    </row>
    <row r="35" spans="1:9" ht="18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1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:F36" si="8">SUM(E34:E35)</f>
        <v>0</v>
      </c>
      <c r="F36" s="347">
        <f t="shared" si="8"/>
        <v>0</v>
      </c>
      <c r="G36" s="233">
        <f t="shared" si="4"/>
        <v>0</v>
      </c>
      <c r="H36" s="242" t="e">
        <f t="shared" si="1"/>
        <v>#DIV/0!</v>
      </c>
      <c r="I36" s="52"/>
    </row>
    <row r="37" spans="1:9" ht="15" customHeight="1">
      <c r="A37" s="732" t="s">
        <v>220</v>
      </c>
      <c r="B37" s="801" t="s">
        <v>220</v>
      </c>
      <c r="C37" s="223" t="s">
        <v>10</v>
      </c>
      <c r="D37" s="93">
        <v>3074000</v>
      </c>
      <c r="E37" s="93">
        <v>3056523</v>
      </c>
      <c r="F37" s="53">
        <v>3056523</v>
      </c>
      <c r="G37" s="45">
        <f t="shared" si="4"/>
        <v>-17477</v>
      </c>
      <c r="H37" s="185">
        <f t="shared" si="1"/>
        <v>-5.6854261548471051E-3</v>
      </c>
      <c r="I37" s="101"/>
    </row>
    <row r="38" spans="1:9" ht="1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1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3074000</v>
      </c>
      <c r="E39" s="91">
        <f t="shared" ref="E39:F39" si="9">SUM(E37:E38)</f>
        <v>3056523</v>
      </c>
      <c r="F39" s="91">
        <f t="shared" si="9"/>
        <v>3056523</v>
      </c>
      <c r="G39" s="45">
        <f t="shared" si="4"/>
        <v>-17477</v>
      </c>
      <c r="H39" s="322">
        <f t="shared" si="1"/>
        <v>-5.6854261548471051E-3</v>
      </c>
      <c r="I39" s="110"/>
    </row>
    <row r="40" spans="1:9" ht="15.75" customHeight="1">
      <c r="A40" s="787" t="s">
        <v>222</v>
      </c>
      <c r="B40" s="719" t="s">
        <v>222</v>
      </c>
      <c r="C40" s="248" t="s">
        <v>223</v>
      </c>
      <c r="D40" s="91">
        <v>5000</v>
      </c>
      <c r="E40" s="91"/>
      <c r="F40" s="56">
        <v>4477</v>
      </c>
      <c r="G40" s="45">
        <f t="shared" si="4"/>
        <v>-523</v>
      </c>
      <c r="H40" s="322">
        <f t="shared" si="1"/>
        <v>-0.1046</v>
      </c>
      <c r="I40" s="110"/>
    </row>
    <row r="41" spans="1:9" ht="15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5.7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1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5000</v>
      </c>
      <c r="E43" s="91">
        <f t="shared" ref="E43:F43" si="10">SUM(E40:E42)</f>
        <v>0</v>
      </c>
      <c r="F43" s="91">
        <f t="shared" si="10"/>
        <v>4477</v>
      </c>
      <c r="G43" s="45">
        <f t="shared" si="4"/>
        <v>-523</v>
      </c>
      <c r="H43" s="322">
        <f t="shared" si="1"/>
        <v>-0.1046</v>
      </c>
      <c r="I43" s="110"/>
    </row>
    <row r="44" spans="1:9" ht="24.7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4.7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1">SUM(E44:E45)</f>
        <v>0</v>
      </c>
      <c r="F46" s="186">
        <f t="shared" si="11"/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939" t="s">
        <v>53</v>
      </c>
      <c r="B47" s="940"/>
      <c r="C47" s="941"/>
      <c r="D47" s="432">
        <f>SUM(D22,D27,D30,D36,D39,D43,D46)</f>
        <v>7499000</v>
      </c>
      <c r="E47" s="432">
        <f t="shared" ref="E47:F47" si="12">SUM(E22,E27,E30,E36,E39,E43,E46)</f>
        <v>3056523</v>
      </c>
      <c r="F47" s="432">
        <f t="shared" si="12"/>
        <v>7481000</v>
      </c>
      <c r="G47" s="191">
        <f t="shared" si="4"/>
        <v>-18000</v>
      </c>
      <c r="H47" s="192">
        <f t="shared" si="1"/>
        <v>-2.4003200426723562E-3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>
        <v>2874000</v>
      </c>
      <c r="E51" s="44">
        <v>0</v>
      </c>
      <c r="F51" s="44">
        <v>2874000</v>
      </c>
      <c r="G51" s="45">
        <f>F51-D51</f>
        <v>0</v>
      </c>
      <c r="H51" s="185">
        <f>G51/D51*100%</f>
        <v>0</v>
      </c>
      <c r="I51" s="46"/>
    </row>
    <row r="52" spans="1:9" ht="18" customHeight="1">
      <c r="A52" s="89"/>
      <c r="B52" s="719"/>
      <c r="C52" s="225" t="s">
        <v>40</v>
      </c>
      <c r="D52" s="44">
        <v>40000</v>
      </c>
      <c r="E52" s="44">
        <v>0</v>
      </c>
      <c r="F52" s="44">
        <v>40000</v>
      </c>
      <c r="G52" s="45">
        <f t="shared" ref="G52:G110" si="13">F52-D52</f>
        <v>0</v>
      </c>
      <c r="H52" s="185">
        <f t="shared" ref="H52:H110" si="14">G52/D52*100%</f>
        <v>0</v>
      </c>
      <c r="I52" s="46"/>
    </row>
    <row r="53" spans="1:9" ht="18" customHeight="1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18" customHeight="1">
      <c r="A54" s="89"/>
      <c r="B54" s="719"/>
      <c r="C54" s="225" t="s">
        <v>117</v>
      </c>
      <c r="D54" s="44">
        <v>240000</v>
      </c>
      <c r="E54" s="44">
        <v>0</v>
      </c>
      <c r="F54" s="44">
        <v>240000</v>
      </c>
      <c r="G54" s="45">
        <f t="shared" si="13"/>
        <v>0</v>
      </c>
      <c r="H54" s="185">
        <f t="shared" si="14"/>
        <v>0</v>
      </c>
      <c r="I54" s="46"/>
    </row>
    <row r="55" spans="1:9" ht="18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ht="18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 ht="18" customHeight="1">
      <c r="A57" s="89"/>
      <c r="B57" s="719"/>
      <c r="C57" s="324" t="s">
        <v>400</v>
      </c>
      <c r="D57" s="90">
        <f>SUM(D51:D56)</f>
        <v>3154000</v>
      </c>
      <c r="E57" s="90">
        <f t="shared" ref="E57:F57" si="15">SUM(E51:E56)</f>
        <v>0</v>
      </c>
      <c r="F57" s="90">
        <f t="shared" si="15"/>
        <v>3154000</v>
      </c>
      <c r="G57" s="45">
        <f t="shared" si="13"/>
        <v>0</v>
      </c>
      <c r="H57" s="185">
        <f t="shared" si="14"/>
        <v>0</v>
      </c>
      <c r="I57" s="47"/>
    </row>
    <row r="58" spans="1:9" ht="18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18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 ht="18" customHeight="1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89"/>
      <c r="B62" s="719" t="s">
        <v>178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7.2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 ht="17.25" customHeight="1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ht="17.25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 ht="17.25" customHeight="1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 ht="17.25" customHeight="1">
      <c r="A67" s="133"/>
      <c r="B67" s="719"/>
      <c r="C67" s="220" t="s">
        <v>119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7.25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133"/>
      <c r="B69" s="719"/>
      <c r="C69" s="348" t="s">
        <v>402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3154000</v>
      </c>
      <c r="E70" s="429">
        <f t="shared" ref="E70:F70" si="18">SUM(E57,E61,E69)</f>
        <v>0</v>
      </c>
      <c r="F70" s="320">
        <f t="shared" si="18"/>
        <v>3154000</v>
      </c>
      <c r="G70" s="49">
        <f t="shared" si="13"/>
        <v>0</v>
      </c>
      <c r="H70" s="189">
        <f t="shared" si="14"/>
        <v>0</v>
      </c>
      <c r="I70" s="51"/>
    </row>
    <row r="71" spans="1:9" ht="17.25" customHeight="1">
      <c r="A71" s="748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ht="17.2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2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2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2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2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2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2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2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2" customHeight="1">
      <c r="A87" s="733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2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2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2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2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2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2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2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2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5.7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5.7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5.7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5.7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5.7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5.7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733" t="s">
        <v>355</v>
      </c>
      <c r="B104" s="249" t="s">
        <v>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267</v>
      </c>
      <c r="B106" s="718" t="s">
        <v>267</v>
      </c>
      <c r="C106" s="226" t="s">
        <v>85</v>
      </c>
      <c r="D106" s="315">
        <v>4345000</v>
      </c>
      <c r="E106" s="96"/>
      <c r="F106" s="318">
        <v>4327000</v>
      </c>
      <c r="G106" s="232">
        <f t="shared" si="13"/>
        <v>-18000</v>
      </c>
      <c r="H106" s="185">
        <f t="shared" si="14"/>
        <v>-4.1426927502876869E-3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4345000</v>
      </c>
      <c r="E108" s="431">
        <f t="shared" ref="E108:F108" si="22">SUM(E106:E107)</f>
        <v>0</v>
      </c>
      <c r="F108" s="431">
        <f t="shared" si="22"/>
        <v>4327000</v>
      </c>
      <c r="G108" s="233">
        <f t="shared" si="13"/>
        <v>-18000</v>
      </c>
      <c r="H108" s="189">
        <f t="shared" si="14"/>
        <v>-4.1426927502876869E-3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7499000</v>
      </c>
      <c r="E110" s="432">
        <f>SUM(E70,E73,E103,E105,E108,E109)</f>
        <v>0</v>
      </c>
      <c r="F110" s="432">
        <f>SUM(F70,F73,F103,F105,F108,F109)</f>
        <v>7481000</v>
      </c>
      <c r="G110" s="191">
        <f t="shared" si="13"/>
        <v>-18000</v>
      </c>
      <c r="H110" s="192">
        <f t="shared" si="14"/>
        <v>-2.4003200426723562E-3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I78"/>
  <sheetViews>
    <sheetView topLeftCell="A46" workbookViewId="0">
      <selection activeCell="B81" sqref="B81"/>
    </sheetView>
  </sheetViews>
  <sheetFormatPr defaultRowHeight="16.5"/>
  <cols>
    <col min="1" max="1" width="15.75" customWidth="1"/>
    <col min="2" max="2" width="15.375" customWidth="1"/>
    <col min="3" max="3" width="18.125" customWidth="1"/>
    <col min="4" max="4" width="19" customWidth="1"/>
    <col min="5" max="5" width="20.5" customWidth="1"/>
    <col min="6" max="6" width="18.125" customWidth="1"/>
    <col min="7" max="7" width="17.25" customWidth="1"/>
    <col min="8" max="8" width="11.125" customWidth="1"/>
    <col min="9" max="9" width="42" customWidth="1"/>
  </cols>
  <sheetData>
    <row r="1" spans="1:9" ht="19.5">
      <c r="A1" s="974"/>
      <c r="B1" s="974"/>
      <c r="C1" s="974"/>
      <c r="D1" s="974"/>
      <c r="E1" s="974"/>
      <c r="F1" s="974"/>
      <c r="G1" s="974"/>
      <c r="H1" s="974"/>
      <c r="I1" s="974"/>
    </row>
    <row r="2" spans="1:9" ht="31.5">
      <c r="A2" s="975" t="s">
        <v>99</v>
      </c>
      <c r="B2" s="975"/>
      <c r="C2" s="975"/>
      <c r="D2" s="975"/>
      <c r="E2" s="975"/>
      <c r="F2" s="975"/>
      <c r="G2" s="975"/>
      <c r="H2" s="975"/>
      <c r="I2" s="975"/>
    </row>
    <row r="3" spans="1:9" ht="17.100000000000001" customHeight="1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 ht="17.100000000000001" customHeight="1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8" thickBot="1">
      <c r="A5" s="976" t="s">
        <v>94</v>
      </c>
      <c r="B5" s="976"/>
      <c r="C5" s="976"/>
      <c r="D5" s="976"/>
      <c r="E5" s="976"/>
      <c r="F5" s="976"/>
      <c r="G5" s="976"/>
      <c r="H5" s="976"/>
      <c r="I5" s="976"/>
    </row>
    <row r="6" spans="1:9" ht="17.25" customHeight="1">
      <c r="A6" s="977" t="s">
        <v>16</v>
      </c>
      <c r="B6" s="978"/>
      <c r="C6" s="978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7.25" customHeight="1" thickBot="1">
      <c r="A7" s="123" t="s">
        <v>0</v>
      </c>
      <c r="B7" s="124" t="s">
        <v>1</v>
      </c>
      <c r="C7" s="124" t="s">
        <v>2</v>
      </c>
      <c r="D7" s="707"/>
      <c r="E7" s="707"/>
      <c r="F7" s="707"/>
      <c r="G7" s="707"/>
      <c r="H7" s="979"/>
      <c r="I7" s="883"/>
    </row>
    <row r="8" spans="1:9" ht="33">
      <c r="A8" s="959" t="s">
        <v>368</v>
      </c>
      <c r="B8" s="251" t="s">
        <v>369</v>
      </c>
      <c r="C8" s="250" t="s">
        <v>100</v>
      </c>
      <c r="D8" s="29"/>
      <c r="E8" s="29"/>
      <c r="F8" s="26"/>
      <c r="G8" s="13">
        <f>F8-D8</f>
        <v>0</v>
      </c>
      <c r="H8" s="196" t="e">
        <f>G8/D8*100</f>
        <v>#DIV/0!</v>
      </c>
      <c r="I8" s="261"/>
    </row>
    <row r="9" spans="1:9" ht="17.25" thickBot="1">
      <c r="A9" s="960"/>
      <c r="B9" s="957" t="s">
        <v>15</v>
      </c>
      <c r="C9" s="957"/>
      <c r="D9" s="125"/>
      <c r="E9" s="125"/>
      <c r="F9" s="126"/>
      <c r="G9" s="127">
        <f t="shared" ref="G9:G30" si="0">F9-D9</f>
        <v>0</v>
      </c>
      <c r="H9" s="210" t="e">
        <f t="shared" ref="H9:H30" si="1">G9/D9*100</f>
        <v>#DIV/0!</v>
      </c>
      <c r="I9" s="262"/>
    </row>
    <row r="10" spans="1:9" ht="33">
      <c r="A10" s="968" t="s">
        <v>371</v>
      </c>
      <c r="B10" s="270" t="s">
        <v>370</v>
      </c>
      <c r="C10" s="271"/>
      <c r="D10" s="145"/>
      <c r="E10" s="145"/>
      <c r="F10" s="143"/>
      <c r="G10" s="146">
        <f t="shared" si="0"/>
        <v>0</v>
      </c>
      <c r="H10" s="209" t="e">
        <f t="shared" si="1"/>
        <v>#DIV/0!</v>
      </c>
      <c r="I10" s="263"/>
    </row>
    <row r="11" spans="1:9">
      <c r="A11" s="968"/>
      <c r="B11" s="253" t="s">
        <v>372</v>
      </c>
      <c r="C11" s="272"/>
      <c r="D11" s="29"/>
      <c r="E11" s="29"/>
      <c r="F11" s="26"/>
      <c r="G11" s="13">
        <f t="shared" si="0"/>
        <v>0</v>
      </c>
      <c r="H11" s="196" t="e">
        <f t="shared" si="1"/>
        <v>#DIV/0!</v>
      </c>
      <c r="I11" s="261"/>
    </row>
    <row r="12" spans="1:9" ht="17.25" thickBot="1">
      <c r="A12" s="969"/>
      <c r="B12" s="966" t="s">
        <v>15</v>
      </c>
      <c r="C12" s="967"/>
      <c r="D12" s="211"/>
      <c r="E12" s="211"/>
      <c r="F12" s="212"/>
      <c r="G12" s="127">
        <f t="shared" si="0"/>
        <v>0</v>
      </c>
      <c r="H12" s="210" t="e">
        <f t="shared" si="1"/>
        <v>#DIV/0!</v>
      </c>
      <c r="I12" s="264"/>
    </row>
    <row r="13" spans="1:9">
      <c r="A13" s="958" t="s">
        <v>209</v>
      </c>
      <c r="B13" s="971" t="s">
        <v>373</v>
      </c>
      <c r="C13" s="270" t="s">
        <v>102</v>
      </c>
      <c r="D13" s="138"/>
      <c r="E13" s="138"/>
      <c r="F13" s="139"/>
      <c r="G13" s="146">
        <f t="shared" si="0"/>
        <v>0</v>
      </c>
      <c r="H13" s="209" t="e">
        <f t="shared" si="1"/>
        <v>#DIV/0!</v>
      </c>
      <c r="I13" s="265"/>
    </row>
    <row r="14" spans="1:9">
      <c r="A14" s="958"/>
      <c r="B14" s="962"/>
      <c r="C14" s="270" t="s">
        <v>108</v>
      </c>
      <c r="D14" s="138"/>
      <c r="E14" s="138"/>
      <c r="F14" s="139"/>
      <c r="G14" s="13">
        <f t="shared" si="0"/>
        <v>0</v>
      </c>
      <c r="H14" s="196" t="e">
        <f t="shared" si="1"/>
        <v>#DIV/0!</v>
      </c>
      <c r="I14" s="265"/>
    </row>
    <row r="15" spans="1:9">
      <c r="A15" s="959"/>
      <c r="B15" s="970" t="s">
        <v>374</v>
      </c>
      <c r="C15" s="253" t="s">
        <v>103</v>
      </c>
      <c r="D15" s="122"/>
      <c r="E15" s="122"/>
      <c r="F15" s="121"/>
      <c r="G15" s="13">
        <f t="shared" si="0"/>
        <v>0</v>
      </c>
      <c r="H15" s="196" t="e">
        <f t="shared" si="1"/>
        <v>#DIV/0!</v>
      </c>
      <c r="I15" s="266"/>
    </row>
    <row r="16" spans="1:9">
      <c r="A16" s="959"/>
      <c r="B16" s="971"/>
      <c r="C16" s="253" t="s">
        <v>104</v>
      </c>
      <c r="D16" s="122"/>
      <c r="E16" s="122"/>
      <c r="F16" s="121"/>
      <c r="G16" s="13">
        <f t="shared" si="0"/>
        <v>0</v>
      </c>
      <c r="H16" s="196" t="e">
        <f t="shared" si="1"/>
        <v>#DIV/0!</v>
      </c>
      <c r="I16" s="266"/>
    </row>
    <row r="17" spans="1:9">
      <c r="A17" s="959"/>
      <c r="B17" s="971"/>
      <c r="C17" s="253" t="s">
        <v>106</v>
      </c>
      <c r="D17" s="122"/>
      <c r="E17" s="122"/>
      <c r="F17" s="121"/>
      <c r="G17" s="13">
        <f t="shared" si="0"/>
        <v>0</v>
      </c>
      <c r="H17" s="196" t="e">
        <f t="shared" si="1"/>
        <v>#DIV/0!</v>
      </c>
      <c r="I17" s="266"/>
    </row>
    <row r="18" spans="1:9">
      <c r="A18" s="959"/>
      <c r="B18" s="962"/>
      <c r="C18" s="253" t="s">
        <v>107</v>
      </c>
      <c r="D18" s="122"/>
      <c r="E18" s="122"/>
      <c r="F18" s="121"/>
      <c r="G18" s="13">
        <f t="shared" si="0"/>
        <v>0</v>
      </c>
      <c r="H18" s="196" t="e">
        <f t="shared" si="1"/>
        <v>#DIV/0!</v>
      </c>
      <c r="I18" s="266"/>
    </row>
    <row r="19" spans="1:9" ht="17.25" thickBot="1">
      <c r="A19" s="960"/>
      <c r="B19" s="957" t="s">
        <v>14</v>
      </c>
      <c r="C19" s="957"/>
      <c r="D19" s="128"/>
      <c r="E19" s="128"/>
      <c r="F19" s="129"/>
      <c r="G19" s="127">
        <f t="shared" si="0"/>
        <v>0</v>
      </c>
      <c r="H19" s="210" t="e">
        <f t="shared" si="1"/>
        <v>#DIV/0!</v>
      </c>
      <c r="I19" s="267"/>
    </row>
    <row r="20" spans="1:9">
      <c r="A20" s="958" t="s">
        <v>375</v>
      </c>
      <c r="B20" s="273" t="s">
        <v>109</v>
      </c>
      <c r="C20" s="274" t="s">
        <v>109</v>
      </c>
      <c r="D20" s="139"/>
      <c r="E20" s="139"/>
      <c r="F20" s="138"/>
      <c r="G20" s="146">
        <f t="shared" si="0"/>
        <v>0</v>
      </c>
      <c r="H20" s="209" t="e">
        <f t="shared" si="1"/>
        <v>#DIV/0!</v>
      </c>
      <c r="I20" s="268"/>
    </row>
    <row r="21" spans="1:9" ht="17.25" thickBot="1">
      <c r="A21" s="960"/>
      <c r="B21" s="957" t="s">
        <v>14</v>
      </c>
      <c r="C21" s="957"/>
      <c r="D21" s="129"/>
      <c r="E21" s="129"/>
      <c r="F21" s="130"/>
      <c r="G21" s="127">
        <f t="shared" si="0"/>
        <v>0</v>
      </c>
      <c r="H21" s="210" t="e">
        <f t="shared" si="1"/>
        <v>#DIV/0!</v>
      </c>
      <c r="I21" s="267"/>
    </row>
    <row r="22" spans="1:9">
      <c r="A22" s="958" t="s">
        <v>377</v>
      </c>
      <c r="B22" s="273" t="s">
        <v>376</v>
      </c>
      <c r="C22" s="274" t="s">
        <v>110</v>
      </c>
      <c r="D22" s="138"/>
      <c r="E22" s="138"/>
      <c r="F22" s="138"/>
      <c r="G22" s="146">
        <f t="shared" si="0"/>
        <v>0</v>
      </c>
      <c r="H22" s="209" t="e">
        <f t="shared" si="1"/>
        <v>#DIV/0!</v>
      </c>
      <c r="I22" s="268"/>
    </row>
    <row r="23" spans="1:9" ht="17.25" thickBot="1">
      <c r="A23" s="960"/>
      <c r="B23" s="957" t="s">
        <v>14</v>
      </c>
      <c r="C23" s="957"/>
      <c r="D23" s="128"/>
      <c r="E23" s="128"/>
      <c r="F23" s="128"/>
      <c r="G23" s="127">
        <f t="shared" si="0"/>
        <v>0</v>
      </c>
      <c r="H23" s="210" t="e">
        <f t="shared" si="1"/>
        <v>#DIV/0!</v>
      </c>
      <c r="I23" s="267"/>
    </row>
    <row r="24" spans="1:9">
      <c r="A24" s="958" t="s">
        <v>328</v>
      </c>
      <c r="B24" s="962" t="s">
        <v>222</v>
      </c>
      <c r="C24" s="273" t="s">
        <v>161</v>
      </c>
      <c r="D24" s="138"/>
      <c r="E24" s="138"/>
      <c r="F24" s="138"/>
      <c r="G24" s="146">
        <f t="shared" si="0"/>
        <v>0</v>
      </c>
      <c r="H24" s="209" t="e">
        <f t="shared" si="1"/>
        <v>#DIV/0!</v>
      </c>
      <c r="I24" s="268"/>
    </row>
    <row r="25" spans="1:9">
      <c r="A25" s="959"/>
      <c r="B25" s="963"/>
      <c r="C25" s="250" t="s">
        <v>12</v>
      </c>
      <c r="D25" s="122"/>
      <c r="E25" s="122"/>
      <c r="F25" s="122"/>
      <c r="G25" s="13">
        <f t="shared" si="0"/>
        <v>0</v>
      </c>
      <c r="H25" s="196" t="e">
        <f t="shared" si="1"/>
        <v>#DIV/0!</v>
      </c>
      <c r="I25" s="269"/>
    </row>
    <row r="26" spans="1:9" ht="17.25" thickBot="1">
      <c r="A26" s="960"/>
      <c r="B26" s="957" t="s">
        <v>14</v>
      </c>
      <c r="C26" s="957"/>
      <c r="D26" s="128"/>
      <c r="E26" s="128"/>
      <c r="F26" s="128"/>
      <c r="G26" s="127">
        <f t="shared" si="0"/>
        <v>0</v>
      </c>
      <c r="H26" s="210" t="e">
        <f t="shared" si="1"/>
        <v>#DIV/0!</v>
      </c>
      <c r="I26" s="267"/>
    </row>
    <row r="27" spans="1:9">
      <c r="A27" s="958" t="s">
        <v>378</v>
      </c>
      <c r="B27" s="962" t="s">
        <v>379</v>
      </c>
      <c r="C27" s="273" t="s">
        <v>111</v>
      </c>
      <c r="D27" s="120"/>
      <c r="E27" s="120"/>
      <c r="F27" s="14"/>
      <c r="G27" s="146">
        <f t="shared" si="0"/>
        <v>0</v>
      </c>
      <c r="H27" s="209" t="e">
        <f t="shared" si="1"/>
        <v>#DIV/0!</v>
      </c>
      <c r="I27" s="15"/>
    </row>
    <row r="28" spans="1:9">
      <c r="A28" s="959"/>
      <c r="B28" s="963"/>
      <c r="C28" s="250" t="s">
        <v>162</v>
      </c>
      <c r="D28" s="120"/>
      <c r="E28" s="120"/>
      <c r="F28" s="14"/>
      <c r="G28" s="13">
        <f t="shared" si="0"/>
        <v>0</v>
      </c>
      <c r="H28" s="196" t="e">
        <f t="shared" si="1"/>
        <v>#DIV/0!</v>
      </c>
      <c r="I28" s="15"/>
    </row>
    <row r="29" spans="1:9" ht="17.25" thickBot="1">
      <c r="A29" s="961"/>
      <c r="B29" s="964" t="s">
        <v>14</v>
      </c>
      <c r="C29" s="965"/>
      <c r="D29" s="208"/>
      <c r="E29" s="208"/>
      <c r="F29" s="197"/>
      <c r="G29" s="198">
        <f t="shared" si="0"/>
        <v>0</v>
      </c>
      <c r="H29" s="199" t="e">
        <f t="shared" si="1"/>
        <v>#DIV/0!</v>
      </c>
      <c r="I29" s="200"/>
    </row>
    <row r="30" spans="1:9" ht="17.25" thickBot="1">
      <c r="A30" s="950" t="s">
        <v>19</v>
      </c>
      <c r="B30" s="951"/>
      <c r="C30" s="951"/>
      <c r="D30" s="131">
        <f>SUM(D9,D12,D19,D21,D23,D26,D29)</f>
        <v>0</v>
      </c>
      <c r="E30" s="131"/>
      <c r="F30" s="131">
        <f>SUM(F9,F12,F19,F21,F23,F26,F29)</f>
        <v>0</v>
      </c>
      <c r="G30" s="201">
        <f t="shared" si="0"/>
        <v>0</v>
      </c>
      <c r="H30" s="202" t="e">
        <f t="shared" si="1"/>
        <v>#DIV/0!</v>
      </c>
      <c r="I30" s="132"/>
    </row>
    <row r="31" spans="1:9" ht="17.25" thickBot="1">
      <c r="A31" s="952" t="s">
        <v>91</v>
      </c>
      <c r="B31" s="953"/>
      <c r="C31" s="953"/>
      <c r="D31" s="953"/>
      <c r="E31" s="953"/>
      <c r="F31" s="953"/>
      <c r="G31" s="953"/>
      <c r="H31" s="953"/>
      <c r="I31" s="954"/>
    </row>
    <row r="32" spans="1:9" ht="17.25" customHeight="1">
      <c r="A32" s="955" t="s">
        <v>16</v>
      </c>
      <c r="B32" s="956"/>
      <c r="C32" s="956"/>
      <c r="D32" s="706" t="s">
        <v>313</v>
      </c>
      <c r="E32" s="706" t="s">
        <v>314</v>
      </c>
      <c r="F32" s="706" t="s">
        <v>311</v>
      </c>
      <c r="G32" s="706" t="s">
        <v>74</v>
      </c>
      <c r="H32" s="708" t="s">
        <v>62</v>
      </c>
      <c r="I32" s="710" t="s">
        <v>76</v>
      </c>
    </row>
    <row r="33" spans="1:9" ht="17.25" customHeight="1" thickBot="1">
      <c r="A33" s="141" t="s">
        <v>0</v>
      </c>
      <c r="B33" s="140" t="s">
        <v>1</v>
      </c>
      <c r="C33" s="112" t="s">
        <v>2</v>
      </c>
      <c r="D33" s="707"/>
      <c r="E33" s="707"/>
      <c r="F33" s="707"/>
      <c r="G33" s="707"/>
      <c r="H33" s="709"/>
      <c r="I33" s="711"/>
    </row>
    <row r="34" spans="1:9">
      <c r="A34" s="702" t="s">
        <v>380</v>
      </c>
      <c r="B34" s="255" t="s">
        <v>275</v>
      </c>
      <c r="C34" s="254" t="s">
        <v>112</v>
      </c>
      <c r="D34" s="115"/>
      <c r="E34" s="115"/>
      <c r="F34" s="116"/>
      <c r="G34" s="116">
        <f>F34-D34</f>
        <v>0</v>
      </c>
      <c r="H34" s="203" t="e">
        <f>G34/D34*100</f>
        <v>#DIV/0!</v>
      </c>
      <c r="I34" s="8"/>
    </row>
    <row r="35" spans="1:9">
      <c r="A35" s="702"/>
      <c r="B35" s="689" t="s">
        <v>381</v>
      </c>
      <c r="C35" s="255" t="s">
        <v>113</v>
      </c>
      <c r="D35" s="16"/>
      <c r="E35" s="16"/>
      <c r="F35" s="17"/>
      <c r="G35" s="17">
        <f t="shared" ref="G35:G78" si="2">F35-D35</f>
        <v>0</v>
      </c>
      <c r="H35" s="282" t="e">
        <f t="shared" ref="H35:H78" si="3">G35/D35*100</f>
        <v>#DIV/0!</v>
      </c>
      <c r="I35" s="18"/>
    </row>
    <row r="36" spans="1:9">
      <c r="A36" s="702"/>
      <c r="B36" s="689"/>
      <c r="C36" s="255" t="s">
        <v>114</v>
      </c>
      <c r="D36" s="19"/>
      <c r="E36" s="19"/>
      <c r="F36" s="20"/>
      <c r="G36" s="17">
        <f t="shared" si="2"/>
        <v>0</v>
      </c>
      <c r="H36" s="282" t="e">
        <f t="shared" si="3"/>
        <v>#DIV/0!</v>
      </c>
      <c r="I36" s="18"/>
    </row>
    <row r="37" spans="1:9">
      <c r="A37" s="702"/>
      <c r="B37" s="255" t="s">
        <v>115</v>
      </c>
      <c r="C37" s="255" t="s">
        <v>115</v>
      </c>
      <c r="D37" s="16"/>
      <c r="E37" s="16"/>
      <c r="F37" s="17"/>
      <c r="G37" s="17">
        <f t="shared" si="2"/>
        <v>0</v>
      </c>
      <c r="H37" s="282" t="e">
        <f t="shared" si="3"/>
        <v>#DIV/0!</v>
      </c>
      <c r="I37" s="18"/>
    </row>
    <row r="38" spans="1:9">
      <c r="A38" s="702"/>
      <c r="B38" s="689" t="s">
        <v>278</v>
      </c>
      <c r="C38" s="255" t="s">
        <v>116</v>
      </c>
      <c r="D38" s="16"/>
      <c r="E38" s="16"/>
      <c r="F38" s="17"/>
      <c r="G38" s="17">
        <f t="shared" si="2"/>
        <v>0</v>
      </c>
      <c r="H38" s="282" t="e">
        <f t="shared" si="3"/>
        <v>#DIV/0!</v>
      </c>
      <c r="I38" s="18"/>
    </row>
    <row r="39" spans="1:9" ht="33">
      <c r="A39" s="702"/>
      <c r="B39" s="689"/>
      <c r="C39" s="255" t="s">
        <v>117</v>
      </c>
      <c r="D39" s="16"/>
      <c r="E39" s="16"/>
      <c r="F39" s="20"/>
      <c r="G39" s="17">
        <f t="shared" si="2"/>
        <v>0</v>
      </c>
      <c r="H39" s="282" t="e">
        <f t="shared" si="3"/>
        <v>#DIV/0!</v>
      </c>
      <c r="I39" s="18"/>
    </row>
    <row r="40" spans="1:9" ht="17.25" thickBot="1">
      <c r="A40" s="703"/>
      <c r="B40" s="943" t="s">
        <v>14</v>
      </c>
      <c r="C40" s="944"/>
      <c r="D40" s="147"/>
      <c r="E40" s="147"/>
      <c r="F40" s="147"/>
      <c r="G40" s="154">
        <f t="shared" si="2"/>
        <v>0</v>
      </c>
      <c r="H40" s="283" t="e">
        <f t="shared" si="3"/>
        <v>#DIV/0!</v>
      </c>
      <c r="I40" s="23"/>
    </row>
    <row r="41" spans="1:9">
      <c r="A41" s="701" t="s">
        <v>178</v>
      </c>
      <c r="B41" s="704" t="s">
        <v>279</v>
      </c>
      <c r="C41" s="275" t="s">
        <v>27</v>
      </c>
      <c r="D41" s="115"/>
      <c r="E41" s="115"/>
      <c r="F41" s="116"/>
      <c r="G41" s="116">
        <f t="shared" si="2"/>
        <v>0</v>
      </c>
      <c r="H41" s="203" t="e">
        <f t="shared" si="3"/>
        <v>#DIV/0!</v>
      </c>
      <c r="I41" s="8"/>
    </row>
    <row r="42" spans="1:9" ht="33">
      <c r="A42" s="702"/>
      <c r="B42" s="696"/>
      <c r="C42" s="257" t="s">
        <v>118</v>
      </c>
      <c r="D42" s="16"/>
      <c r="E42" s="16"/>
      <c r="F42" s="17"/>
      <c r="G42" s="17">
        <f t="shared" si="2"/>
        <v>0</v>
      </c>
      <c r="H42" s="282" t="e">
        <f t="shared" si="3"/>
        <v>#DIV/0!</v>
      </c>
      <c r="I42" s="18"/>
    </row>
    <row r="43" spans="1:9">
      <c r="A43" s="702"/>
      <c r="B43" s="696"/>
      <c r="C43" s="258" t="s">
        <v>119</v>
      </c>
      <c r="D43" s="16"/>
      <c r="E43" s="16"/>
      <c r="F43" s="17"/>
      <c r="G43" s="17">
        <f t="shared" si="2"/>
        <v>0</v>
      </c>
      <c r="H43" s="282" t="e">
        <f t="shared" si="3"/>
        <v>#DIV/0!</v>
      </c>
      <c r="I43" s="18"/>
    </row>
    <row r="44" spans="1:9">
      <c r="A44" s="702"/>
      <c r="B44" s="696"/>
      <c r="C44" s="258" t="s">
        <v>120</v>
      </c>
      <c r="D44" s="21"/>
      <c r="E44" s="21"/>
      <c r="F44" s="21"/>
      <c r="G44" s="17">
        <f t="shared" si="2"/>
        <v>0</v>
      </c>
      <c r="H44" s="282" t="e">
        <f t="shared" si="3"/>
        <v>#DIV/0!</v>
      </c>
      <c r="I44" s="22"/>
    </row>
    <row r="45" spans="1:9">
      <c r="A45" s="702"/>
      <c r="B45" s="696"/>
      <c r="C45" s="258" t="s">
        <v>121</v>
      </c>
      <c r="D45" s="32"/>
      <c r="E45" s="32"/>
      <c r="F45" s="21"/>
      <c r="G45" s="17">
        <f t="shared" si="2"/>
        <v>0</v>
      </c>
      <c r="H45" s="282" t="e">
        <f t="shared" si="3"/>
        <v>#DIV/0!</v>
      </c>
      <c r="I45" s="22"/>
    </row>
    <row r="46" spans="1:9">
      <c r="A46" s="702"/>
      <c r="B46" s="696"/>
      <c r="C46" s="253" t="s">
        <v>122</v>
      </c>
      <c r="D46" s="32"/>
      <c r="E46" s="32"/>
      <c r="F46" s="21"/>
      <c r="G46" s="17">
        <f t="shared" si="2"/>
        <v>0</v>
      </c>
      <c r="H46" s="282" t="e">
        <f t="shared" si="3"/>
        <v>#DIV/0!</v>
      </c>
      <c r="I46" s="22"/>
    </row>
    <row r="47" spans="1:9">
      <c r="A47" s="702"/>
      <c r="B47" s="696"/>
      <c r="C47" s="253" t="s">
        <v>30</v>
      </c>
      <c r="D47" s="32"/>
      <c r="E47" s="32"/>
      <c r="F47" s="21"/>
      <c r="G47" s="17">
        <f t="shared" si="2"/>
        <v>0</v>
      </c>
      <c r="H47" s="282" t="e">
        <f t="shared" si="3"/>
        <v>#DIV/0!</v>
      </c>
      <c r="I47" s="22"/>
    </row>
    <row r="48" spans="1:9" ht="17.25" thickBot="1">
      <c r="A48" s="702"/>
      <c r="B48" s="697"/>
      <c r="C48" s="276" t="s">
        <v>126</v>
      </c>
      <c r="D48" s="113"/>
      <c r="E48" s="113"/>
      <c r="F48" s="147"/>
      <c r="G48" s="154">
        <f t="shared" si="2"/>
        <v>0</v>
      </c>
      <c r="H48" s="283" t="e">
        <f t="shared" si="3"/>
        <v>#DIV/0!</v>
      </c>
      <c r="I48" s="23"/>
    </row>
    <row r="49" spans="1:9">
      <c r="A49" s="702"/>
      <c r="B49" s="696" t="s">
        <v>280</v>
      </c>
      <c r="C49" s="277" t="s">
        <v>123</v>
      </c>
      <c r="D49" s="32"/>
      <c r="E49" s="32"/>
      <c r="F49" s="284"/>
      <c r="G49" s="116">
        <f t="shared" si="2"/>
        <v>0</v>
      </c>
      <c r="H49" s="203" t="e">
        <f t="shared" si="3"/>
        <v>#DIV/0!</v>
      </c>
      <c r="I49" s="27"/>
    </row>
    <row r="50" spans="1:9">
      <c r="A50" s="702"/>
      <c r="B50" s="696"/>
      <c r="C50" s="277" t="s">
        <v>124</v>
      </c>
      <c r="D50" s="32"/>
      <c r="E50" s="32"/>
      <c r="F50" s="21"/>
      <c r="G50" s="17">
        <f t="shared" si="2"/>
        <v>0</v>
      </c>
      <c r="H50" s="282" t="e">
        <f t="shared" si="3"/>
        <v>#DIV/0!</v>
      </c>
      <c r="I50" s="22"/>
    </row>
    <row r="51" spans="1:9">
      <c r="A51" s="702"/>
      <c r="B51" s="696"/>
      <c r="C51" s="277" t="s">
        <v>125</v>
      </c>
      <c r="D51" s="32"/>
      <c r="E51" s="32"/>
      <c r="F51" s="21"/>
      <c r="G51" s="17">
        <f t="shared" si="2"/>
        <v>0</v>
      </c>
      <c r="H51" s="282" t="e">
        <f t="shared" si="3"/>
        <v>#DIV/0!</v>
      </c>
      <c r="I51" s="22"/>
    </row>
    <row r="52" spans="1:9" ht="17.25" thickBot="1">
      <c r="A52" s="702"/>
      <c r="B52" s="697"/>
      <c r="C52" s="278" t="s">
        <v>126</v>
      </c>
      <c r="D52" s="148"/>
      <c r="E52" s="148"/>
      <c r="F52" s="147"/>
      <c r="G52" s="154">
        <f t="shared" si="2"/>
        <v>0</v>
      </c>
      <c r="H52" s="283" t="e">
        <f t="shared" si="3"/>
        <v>#DIV/0!</v>
      </c>
      <c r="I52" s="23"/>
    </row>
    <row r="53" spans="1:9" ht="17.25" thickBot="1">
      <c r="A53" s="703"/>
      <c r="B53" s="948" t="s">
        <v>126</v>
      </c>
      <c r="C53" s="949"/>
      <c r="D53" s="113"/>
      <c r="E53" s="113"/>
      <c r="F53" s="113"/>
      <c r="G53" s="116">
        <f t="shared" si="2"/>
        <v>0</v>
      </c>
      <c r="H53" s="203" t="e">
        <f t="shared" si="3"/>
        <v>#DIV/0!</v>
      </c>
      <c r="I53" s="114"/>
    </row>
    <row r="54" spans="1:9">
      <c r="A54" s="701" t="s">
        <v>383</v>
      </c>
      <c r="B54" s="704" t="s">
        <v>382</v>
      </c>
      <c r="C54" s="275" t="s">
        <v>127</v>
      </c>
      <c r="D54" s="115"/>
      <c r="E54" s="115"/>
      <c r="F54" s="116"/>
      <c r="G54" s="116">
        <f t="shared" si="2"/>
        <v>0</v>
      </c>
      <c r="H54" s="203" t="e">
        <f t="shared" si="3"/>
        <v>#DIV/0!</v>
      </c>
      <c r="I54" s="8"/>
    </row>
    <row r="55" spans="1:9">
      <c r="A55" s="702"/>
      <c r="B55" s="696"/>
      <c r="C55" s="257" t="s">
        <v>163</v>
      </c>
      <c r="D55" s="16"/>
      <c r="E55" s="16"/>
      <c r="F55" s="17"/>
      <c r="G55" s="17">
        <f t="shared" si="2"/>
        <v>0</v>
      </c>
      <c r="H55" s="282" t="e">
        <f t="shared" si="3"/>
        <v>#DIV/0!</v>
      </c>
      <c r="I55" s="18"/>
    </row>
    <row r="56" spans="1:9">
      <c r="A56" s="702"/>
      <c r="B56" s="696"/>
      <c r="C56" s="257" t="s">
        <v>128</v>
      </c>
      <c r="D56" s="16"/>
      <c r="E56" s="16"/>
      <c r="F56" s="17"/>
      <c r="G56" s="17">
        <f t="shared" si="2"/>
        <v>0</v>
      </c>
      <c r="H56" s="282" t="e">
        <f t="shared" si="3"/>
        <v>#DIV/0!</v>
      </c>
      <c r="I56" s="18"/>
    </row>
    <row r="57" spans="1:9">
      <c r="A57" s="702"/>
      <c r="B57" s="696"/>
      <c r="C57" s="258" t="s">
        <v>129</v>
      </c>
      <c r="D57" s="25"/>
      <c r="E57" s="25"/>
      <c r="F57" s="26"/>
      <c r="G57" s="17">
        <f t="shared" si="2"/>
        <v>0</v>
      </c>
      <c r="H57" s="282" t="e">
        <f t="shared" si="3"/>
        <v>#DIV/0!</v>
      </c>
      <c r="I57" s="18"/>
    </row>
    <row r="58" spans="1:9">
      <c r="A58" s="702"/>
      <c r="B58" s="705"/>
      <c r="C58" s="258" t="s">
        <v>130</v>
      </c>
      <c r="D58" s="25"/>
      <c r="E58" s="25"/>
      <c r="F58" s="13"/>
      <c r="G58" s="17">
        <f t="shared" si="2"/>
        <v>0</v>
      </c>
      <c r="H58" s="282" t="e">
        <f t="shared" si="3"/>
        <v>#DIV/0!</v>
      </c>
      <c r="I58" s="18"/>
    </row>
    <row r="59" spans="1:9" ht="17.25" thickBot="1">
      <c r="A59" s="703"/>
      <c r="B59" s="972" t="s">
        <v>131</v>
      </c>
      <c r="C59" s="973"/>
      <c r="D59" s="149"/>
      <c r="E59" s="149"/>
      <c r="F59" s="127"/>
      <c r="G59" s="154">
        <f t="shared" si="2"/>
        <v>0</v>
      </c>
      <c r="H59" s="283" t="e">
        <f t="shared" si="3"/>
        <v>#DIV/0!</v>
      </c>
      <c r="I59" s="31"/>
    </row>
    <row r="60" spans="1:9" ht="33">
      <c r="A60" s="685" t="s">
        <v>384</v>
      </c>
      <c r="B60" s="254" t="s">
        <v>284</v>
      </c>
      <c r="C60" s="252" t="s">
        <v>132</v>
      </c>
      <c r="D60" s="150"/>
      <c r="E60" s="150"/>
      <c r="F60" s="151"/>
      <c r="G60" s="116">
        <f t="shared" si="2"/>
        <v>0</v>
      </c>
      <c r="H60" s="203" t="e">
        <f t="shared" si="3"/>
        <v>#DIV/0!</v>
      </c>
      <c r="I60" s="8"/>
    </row>
    <row r="61" spans="1:9">
      <c r="A61" s="686"/>
      <c r="B61" s="255" t="s">
        <v>385</v>
      </c>
      <c r="C61" s="279" t="s">
        <v>133</v>
      </c>
      <c r="D61" s="142"/>
      <c r="E61" s="142"/>
      <c r="F61" s="26"/>
      <c r="G61" s="17">
        <f t="shared" si="2"/>
        <v>0</v>
      </c>
      <c r="H61" s="282" t="e">
        <f t="shared" si="3"/>
        <v>#DIV/0!</v>
      </c>
      <c r="I61" s="18"/>
    </row>
    <row r="62" spans="1:9" ht="17.25" thickBot="1">
      <c r="A62" s="687"/>
      <c r="B62" s="945" t="s">
        <v>14</v>
      </c>
      <c r="C62" s="946"/>
      <c r="D62" s="113"/>
      <c r="E62" s="113"/>
      <c r="F62" s="147"/>
      <c r="G62" s="154">
        <f t="shared" si="2"/>
        <v>0</v>
      </c>
      <c r="H62" s="283" t="e">
        <f t="shared" si="3"/>
        <v>#DIV/0!</v>
      </c>
      <c r="I62" s="23"/>
    </row>
    <row r="63" spans="1:9">
      <c r="A63" s="685" t="s">
        <v>387</v>
      </c>
      <c r="B63" s="688" t="s">
        <v>55</v>
      </c>
      <c r="C63" s="254" t="s">
        <v>55</v>
      </c>
      <c r="D63" s="28"/>
      <c r="E63" s="28"/>
      <c r="F63" s="10"/>
      <c r="G63" s="116">
        <f t="shared" si="2"/>
        <v>0</v>
      </c>
      <c r="H63" s="203" t="e">
        <f t="shared" si="3"/>
        <v>#DIV/0!</v>
      </c>
      <c r="I63" s="8"/>
    </row>
    <row r="64" spans="1:9">
      <c r="A64" s="686"/>
      <c r="B64" s="689"/>
      <c r="C64" s="255" t="s">
        <v>134</v>
      </c>
      <c r="D64" s="29"/>
      <c r="E64" s="29"/>
      <c r="F64" s="13"/>
      <c r="G64" s="17">
        <f t="shared" si="2"/>
        <v>0</v>
      </c>
      <c r="H64" s="282" t="e">
        <f t="shared" si="3"/>
        <v>#DIV/0!</v>
      </c>
      <c r="I64" s="18"/>
    </row>
    <row r="65" spans="1:9" ht="17.25" thickBot="1">
      <c r="A65" s="686"/>
      <c r="B65" s="695"/>
      <c r="C65" s="280" t="s">
        <v>135</v>
      </c>
      <c r="D65" s="125"/>
      <c r="E65" s="125"/>
      <c r="F65" s="127"/>
      <c r="G65" s="154">
        <f t="shared" si="2"/>
        <v>0</v>
      </c>
      <c r="H65" s="283" t="e">
        <f t="shared" si="3"/>
        <v>#DIV/0!</v>
      </c>
      <c r="I65" s="31"/>
    </row>
    <row r="66" spans="1:9">
      <c r="A66" s="686"/>
      <c r="B66" s="696" t="s">
        <v>386</v>
      </c>
      <c r="C66" s="256" t="s">
        <v>136</v>
      </c>
      <c r="D66" s="152"/>
      <c r="E66" s="152"/>
      <c r="F66" s="33"/>
      <c r="G66" s="116">
        <f t="shared" si="2"/>
        <v>0</v>
      </c>
      <c r="H66" s="203" t="e">
        <f t="shared" si="3"/>
        <v>#DIV/0!</v>
      </c>
      <c r="I66" s="8"/>
    </row>
    <row r="67" spans="1:9" ht="17.25" thickBot="1">
      <c r="A67" s="686"/>
      <c r="B67" s="697"/>
      <c r="C67" s="280" t="s">
        <v>126</v>
      </c>
      <c r="D67" s="153"/>
      <c r="E67" s="153"/>
      <c r="F67" s="285"/>
      <c r="G67" s="154">
        <f t="shared" si="2"/>
        <v>0</v>
      </c>
      <c r="H67" s="283" t="e">
        <f t="shared" si="3"/>
        <v>#DIV/0!</v>
      </c>
      <c r="I67" s="31"/>
    </row>
    <row r="68" spans="1:9" ht="17.25" thickBot="1">
      <c r="A68" s="687"/>
      <c r="B68" s="947" t="s">
        <v>14</v>
      </c>
      <c r="C68" s="947"/>
      <c r="D68" s="113"/>
      <c r="E68" s="113"/>
      <c r="F68" s="113"/>
      <c r="G68" s="116">
        <f t="shared" si="2"/>
        <v>0</v>
      </c>
      <c r="H68" s="203" t="e">
        <f t="shared" si="3"/>
        <v>#DIV/0!</v>
      </c>
      <c r="I68" s="114"/>
    </row>
    <row r="69" spans="1:9">
      <c r="A69" s="686" t="s">
        <v>137</v>
      </c>
      <c r="B69" s="281" t="s">
        <v>389</v>
      </c>
      <c r="C69" s="281" t="s">
        <v>137</v>
      </c>
      <c r="D69" s="144"/>
      <c r="E69" s="144"/>
      <c r="F69" s="117"/>
      <c r="G69" s="116">
        <f t="shared" si="2"/>
        <v>0</v>
      </c>
      <c r="H69" s="203" t="e">
        <f t="shared" si="3"/>
        <v>#DIV/0!</v>
      </c>
      <c r="I69" s="27"/>
    </row>
    <row r="70" spans="1:9" ht="17.25" thickBot="1">
      <c r="A70" s="687"/>
      <c r="B70" s="943" t="s">
        <v>15</v>
      </c>
      <c r="C70" s="944"/>
      <c r="D70" s="34"/>
      <c r="E70" s="34"/>
      <c r="F70" s="34"/>
      <c r="G70" s="154">
        <f t="shared" si="2"/>
        <v>0</v>
      </c>
      <c r="H70" s="283" t="e">
        <f t="shared" si="3"/>
        <v>#DIV/0!</v>
      </c>
      <c r="I70" s="23"/>
    </row>
    <row r="71" spans="1:9">
      <c r="A71" s="699" t="s">
        <v>355</v>
      </c>
      <c r="B71" s="259" t="s">
        <v>5</v>
      </c>
      <c r="C71" s="259" t="s">
        <v>9</v>
      </c>
      <c r="D71" s="37"/>
      <c r="E71" s="37"/>
      <c r="F71" s="35"/>
      <c r="G71" s="116">
        <f t="shared" si="2"/>
        <v>0</v>
      </c>
      <c r="H71" s="203" t="e">
        <f t="shared" si="3"/>
        <v>#DIV/0!</v>
      </c>
      <c r="I71" s="36"/>
    </row>
    <row r="72" spans="1:9" ht="17.25" thickBot="1">
      <c r="A72" s="700"/>
      <c r="B72" s="943" t="s">
        <v>15</v>
      </c>
      <c r="C72" s="944"/>
      <c r="D72" s="24"/>
      <c r="E72" s="24"/>
      <c r="F72" s="118"/>
      <c r="G72" s="154">
        <f t="shared" si="2"/>
        <v>0</v>
      </c>
      <c r="H72" s="283" t="e">
        <f t="shared" si="3"/>
        <v>#DIV/0!</v>
      </c>
      <c r="I72" s="119"/>
    </row>
    <row r="73" spans="1:9" ht="17.25" thickBot="1">
      <c r="A73" s="685" t="s">
        <v>388</v>
      </c>
      <c r="B73" s="688" t="s">
        <v>293</v>
      </c>
      <c r="C73" s="254" t="s">
        <v>34</v>
      </c>
      <c r="D73" s="38"/>
      <c r="E73" s="38"/>
      <c r="F73" s="39"/>
      <c r="G73" s="116">
        <f t="shared" si="2"/>
        <v>0</v>
      </c>
      <c r="H73" s="203" t="e">
        <f t="shared" si="3"/>
        <v>#DIV/0!</v>
      </c>
      <c r="I73" s="8"/>
    </row>
    <row r="74" spans="1:9">
      <c r="A74" s="686"/>
      <c r="B74" s="689"/>
      <c r="C74" s="254" t="s">
        <v>52</v>
      </c>
      <c r="D74" s="40"/>
      <c r="E74" s="40"/>
      <c r="F74" s="39"/>
      <c r="G74" s="116">
        <f t="shared" si="2"/>
        <v>0</v>
      </c>
      <c r="H74" s="203" t="e">
        <f t="shared" si="3"/>
        <v>#DIV/0!</v>
      </c>
      <c r="I74" s="8"/>
    </row>
    <row r="75" spans="1:9" ht="17.25" thickBot="1">
      <c r="A75" s="687"/>
      <c r="B75" s="945" t="s">
        <v>14</v>
      </c>
      <c r="C75" s="946"/>
      <c r="D75" s="113"/>
      <c r="E75" s="113"/>
      <c r="F75" s="147"/>
      <c r="G75" s="154">
        <f t="shared" si="2"/>
        <v>0</v>
      </c>
      <c r="H75" s="283" t="e">
        <f t="shared" si="3"/>
        <v>#DIV/0!</v>
      </c>
      <c r="I75" s="23"/>
    </row>
    <row r="76" spans="1:9">
      <c r="A76" s="685" t="s">
        <v>160</v>
      </c>
      <c r="B76" s="260" t="s">
        <v>35</v>
      </c>
      <c r="C76" s="260" t="s">
        <v>93</v>
      </c>
      <c r="D76" s="38"/>
      <c r="E76" s="38"/>
      <c r="F76" s="7"/>
      <c r="G76" s="116">
        <f t="shared" si="2"/>
        <v>0</v>
      </c>
      <c r="H76" s="203" t="e">
        <f t="shared" si="3"/>
        <v>#DIV/0!</v>
      </c>
      <c r="I76" s="9"/>
    </row>
    <row r="77" spans="1:9" ht="17.25" thickBot="1">
      <c r="A77" s="687"/>
      <c r="B77" s="942" t="s">
        <v>15</v>
      </c>
      <c r="C77" s="942"/>
      <c r="D77" s="30"/>
      <c r="E77" s="30"/>
      <c r="F77" s="30"/>
      <c r="G77" s="154">
        <f t="shared" si="2"/>
        <v>0</v>
      </c>
      <c r="H77" s="283" t="e">
        <f t="shared" si="3"/>
        <v>#DIV/0!</v>
      </c>
      <c r="I77" s="31"/>
    </row>
    <row r="78" spans="1:9" ht="17.25" thickBot="1">
      <c r="A78" s="675" t="s">
        <v>19</v>
      </c>
      <c r="B78" s="676"/>
      <c r="C78" s="677"/>
      <c r="D78" s="204">
        <f>SUM(D40,D53,D59,D62,D68,D70,D72,D75,D77)</f>
        <v>0</v>
      </c>
      <c r="E78" s="204"/>
      <c r="F78" s="204">
        <f>SUM(F40,F53,F59,F62,F68,F70,F72,F75,F77)</f>
        <v>0</v>
      </c>
      <c r="G78" s="206">
        <f t="shared" si="2"/>
        <v>0</v>
      </c>
      <c r="H78" s="207" t="e">
        <f t="shared" si="3"/>
        <v>#DIV/0!</v>
      </c>
      <c r="I78" s="205"/>
    </row>
  </sheetData>
  <mergeCells count="65"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  <mergeCell ref="B13:B14"/>
    <mergeCell ref="A24:A26"/>
    <mergeCell ref="B59:C59"/>
    <mergeCell ref="A60:A62"/>
    <mergeCell ref="B41:B48"/>
    <mergeCell ref="B49:B52"/>
    <mergeCell ref="B62:C62"/>
    <mergeCell ref="A41:A53"/>
    <mergeCell ref="B54:B58"/>
    <mergeCell ref="A54:A59"/>
    <mergeCell ref="B24:B25"/>
    <mergeCell ref="B26:C26"/>
    <mergeCell ref="A73:A75"/>
    <mergeCell ref="B73:B74"/>
    <mergeCell ref="B9:C9"/>
    <mergeCell ref="A13:A19"/>
    <mergeCell ref="B19:C19"/>
    <mergeCell ref="A27:A29"/>
    <mergeCell ref="B27:B28"/>
    <mergeCell ref="A20:A21"/>
    <mergeCell ref="B21:C21"/>
    <mergeCell ref="A22:A23"/>
    <mergeCell ref="B23:C23"/>
    <mergeCell ref="A8:A9"/>
    <mergeCell ref="B29:C29"/>
    <mergeCell ref="B12:C12"/>
    <mergeCell ref="A10:A12"/>
    <mergeCell ref="B15:B18"/>
    <mergeCell ref="H32:H33"/>
    <mergeCell ref="I32:I33"/>
    <mergeCell ref="B66:B67"/>
    <mergeCell ref="B63:B65"/>
    <mergeCell ref="A30:C30"/>
    <mergeCell ref="A31:I31"/>
    <mergeCell ref="A32:C32"/>
    <mergeCell ref="D32:D33"/>
    <mergeCell ref="F32:F33"/>
    <mergeCell ref="G32:G33"/>
    <mergeCell ref="A78:C78"/>
    <mergeCell ref="E32:E33"/>
    <mergeCell ref="A76:A77"/>
    <mergeCell ref="B77:C77"/>
    <mergeCell ref="B35:B36"/>
    <mergeCell ref="B38:B39"/>
    <mergeCell ref="B40:C40"/>
    <mergeCell ref="A71:A72"/>
    <mergeCell ref="B75:C75"/>
    <mergeCell ref="A63:A68"/>
    <mergeCell ref="B68:C68"/>
    <mergeCell ref="B53:C53"/>
    <mergeCell ref="A34:A40"/>
    <mergeCell ref="A69:A70"/>
    <mergeCell ref="B70:C70"/>
    <mergeCell ref="B72:C72"/>
  </mergeCells>
  <phoneticPr fontId="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K117"/>
  <sheetViews>
    <sheetView tabSelected="1" zoomScale="130" zoomScaleNormal="130" workbookViewId="0">
      <selection activeCell="J105" sqref="J105"/>
    </sheetView>
  </sheetViews>
  <sheetFormatPr defaultRowHeight="16.5"/>
  <cols>
    <col min="1" max="1" width="17.625" customWidth="1"/>
    <col min="2" max="2" width="15.375" customWidth="1"/>
    <col min="3" max="3" width="22.125" customWidth="1"/>
    <col min="4" max="4" width="20" customWidth="1"/>
    <col min="5" max="5" width="18.75" customWidth="1"/>
    <col min="6" max="6" width="17.625" customWidth="1"/>
    <col min="7" max="7" width="18" customWidth="1"/>
    <col min="8" max="8" width="9.375" style="633" customWidth="1"/>
    <col min="9" max="9" width="45.375" customWidth="1"/>
  </cols>
  <sheetData>
    <row r="2" spans="1:10" ht="30.75" customHeight="1">
      <c r="A2" s="912" t="s">
        <v>273</v>
      </c>
      <c r="B2" s="913"/>
      <c r="C2" s="913"/>
      <c r="D2" s="913"/>
      <c r="E2" s="913"/>
      <c r="F2" s="913"/>
      <c r="G2" s="913"/>
      <c r="H2" s="913"/>
      <c r="I2" s="913"/>
    </row>
    <row r="3" spans="1:10">
      <c r="A3" s="980" t="s">
        <v>498</v>
      </c>
      <c r="B3" s="980"/>
      <c r="C3" s="980"/>
      <c r="D3" s="980"/>
      <c r="E3" s="980"/>
      <c r="F3" s="980"/>
      <c r="G3" s="980"/>
      <c r="H3" s="980"/>
      <c r="I3" s="980"/>
    </row>
    <row r="4" spans="1:10">
      <c r="A4" s="980"/>
      <c r="B4" s="980"/>
      <c r="C4" s="980"/>
      <c r="D4" s="980"/>
      <c r="E4" s="980"/>
      <c r="F4" s="980"/>
      <c r="G4" s="980"/>
      <c r="H4" s="980"/>
      <c r="I4" s="980"/>
    </row>
    <row r="5" spans="1:10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10" ht="17.45" customHeight="1">
      <c r="A6" s="744" t="s">
        <v>37</v>
      </c>
      <c r="B6" s="745"/>
      <c r="C6" s="745"/>
      <c r="D6" s="706" t="s">
        <v>313</v>
      </c>
      <c r="E6" s="706" t="s">
        <v>494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10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10" ht="17.25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str">
        <f>IFERROR(G8/D8*100%,"")</f>
        <v/>
      </c>
      <c r="I8" s="644"/>
    </row>
    <row r="9" spans="1:10" ht="17.25">
      <c r="A9" s="900"/>
      <c r="B9" s="737"/>
      <c r="C9" s="248" t="s">
        <v>199</v>
      </c>
      <c r="D9" s="602">
        <v>32000000</v>
      </c>
      <c r="E9" s="602">
        <v>26227250</v>
      </c>
      <c r="F9" s="602">
        <v>55000000</v>
      </c>
      <c r="G9" s="350">
        <f t="shared" ref="G9:G20" si="0">F9-D9</f>
        <v>23000000</v>
      </c>
      <c r="H9" s="343">
        <f>G9/D9*100%</f>
        <v>0.71875</v>
      </c>
      <c r="I9" s="645" t="s">
        <v>495</v>
      </c>
      <c r="J9" s="6"/>
    </row>
    <row r="10" spans="1:10" ht="14.25" customHeight="1">
      <c r="A10" s="900"/>
      <c r="B10" s="737"/>
      <c r="C10" s="248" t="s">
        <v>200</v>
      </c>
      <c r="D10" s="602"/>
      <c r="E10" s="602"/>
      <c r="F10" s="602"/>
      <c r="G10" s="350">
        <f t="shared" si="0"/>
        <v>0</v>
      </c>
      <c r="H10" s="343" t="str">
        <f t="shared" ref="H10:H46" si="1">IFERROR(G10/D10*100%,"")</f>
        <v/>
      </c>
      <c r="I10" s="603"/>
    </row>
    <row r="11" spans="1:10" ht="14.25" customHeight="1">
      <c r="A11" s="900"/>
      <c r="B11" s="737"/>
      <c r="C11" s="248" t="s">
        <v>201</v>
      </c>
      <c r="D11" s="602"/>
      <c r="E11" s="602"/>
      <c r="F11" s="602"/>
      <c r="G11" s="350">
        <f t="shared" si="0"/>
        <v>0</v>
      </c>
      <c r="H11" s="343" t="str">
        <f t="shared" si="1"/>
        <v/>
      </c>
      <c r="I11" s="603"/>
    </row>
    <row r="12" spans="1:10" ht="14.25" customHeight="1">
      <c r="A12" s="900"/>
      <c r="B12" s="718"/>
      <c r="C12" s="248" t="s">
        <v>202</v>
      </c>
      <c r="D12" s="602"/>
      <c r="E12" s="602"/>
      <c r="F12" s="602"/>
      <c r="G12" s="350">
        <f t="shared" si="0"/>
        <v>0</v>
      </c>
      <c r="H12" s="343" t="str">
        <f t="shared" si="1"/>
        <v/>
      </c>
      <c r="I12" s="603"/>
    </row>
    <row r="13" spans="1:10" ht="18" thickBot="1">
      <c r="A13" s="901"/>
      <c r="B13" s="795" t="s">
        <v>203</v>
      </c>
      <c r="C13" s="795"/>
      <c r="D13" s="351">
        <f>SUM(D8:D12)</f>
        <v>32000000</v>
      </c>
      <c r="E13" s="351">
        <f t="shared" ref="E13:F13" si="2">SUM(E8:E12)</f>
        <v>26227250</v>
      </c>
      <c r="F13" s="351">
        <f t="shared" si="2"/>
        <v>55000000</v>
      </c>
      <c r="G13" s="351">
        <f t="shared" si="0"/>
        <v>23000000</v>
      </c>
      <c r="H13" s="341">
        <f>G13/D13*100%</f>
        <v>0.71875</v>
      </c>
      <c r="I13" s="646"/>
    </row>
    <row r="14" spans="1:10" ht="12.75" customHeight="1">
      <c r="A14" s="797" t="s">
        <v>207</v>
      </c>
      <c r="B14" s="737" t="s">
        <v>208</v>
      </c>
      <c r="C14" s="475" t="s">
        <v>191</v>
      </c>
      <c r="D14" s="342"/>
      <c r="E14" s="342"/>
      <c r="F14" s="342"/>
      <c r="G14" s="350">
        <f t="shared" si="0"/>
        <v>0</v>
      </c>
      <c r="H14" s="343" t="str">
        <f t="shared" si="1"/>
        <v/>
      </c>
      <c r="I14" s="647"/>
    </row>
    <row r="15" spans="1:10" ht="12.7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3" t="str">
        <f t="shared" si="1"/>
        <v/>
      </c>
      <c r="I15" s="648"/>
    </row>
    <row r="16" spans="1:10" ht="12.7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3" t="str">
        <f t="shared" si="1"/>
        <v/>
      </c>
      <c r="I16" s="648"/>
    </row>
    <row r="17" spans="1:9" ht="12.7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3" t="str">
        <f t="shared" si="1"/>
        <v/>
      </c>
      <c r="I17" s="648"/>
    </row>
    <row r="18" spans="1:9" ht="12.7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3" t="str">
        <f t="shared" si="1"/>
        <v/>
      </c>
      <c r="I18" s="603"/>
    </row>
    <row r="19" spans="1:9" ht="12.7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3" t="str">
        <f t="shared" si="1"/>
        <v/>
      </c>
      <c r="I19" s="603"/>
    </row>
    <row r="20" spans="1:9" ht="12.7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3" t="str">
        <f t="shared" si="1"/>
        <v/>
      </c>
      <c r="I20" s="603"/>
    </row>
    <row r="21" spans="1:9" ht="12.7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343" t="str">
        <f t="shared" si="1"/>
        <v/>
      </c>
      <c r="I21" s="46"/>
    </row>
    <row r="22" spans="1:9" ht="18" thickBot="1">
      <c r="A22" s="903"/>
      <c r="B22" s="799" t="s">
        <v>47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341" t="str">
        <f t="shared" si="1"/>
        <v/>
      </c>
      <c r="I22" s="52"/>
    </row>
    <row r="23" spans="1:9" ht="18.75" customHeight="1">
      <c r="A23" s="802" t="s">
        <v>209</v>
      </c>
      <c r="B23" s="801" t="s">
        <v>210</v>
      </c>
      <c r="C23" s="221" t="s">
        <v>154</v>
      </c>
      <c r="D23" s="97"/>
      <c r="E23" s="97"/>
      <c r="F23" s="98"/>
      <c r="G23" s="235">
        <f t="shared" si="4"/>
        <v>0</v>
      </c>
      <c r="H23" s="343" t="str">
        <f t="shared" si="1"/>
        <v/>
      </c>
      <c r="I23" s="106"/>
    </row>
    <row r="24" spans="1:9" ht="18.7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343" t="str">
        <f t="shared" si="1"/>
        <v/>
      </c>
      <c r="I24" s="110"/>
    </row>
    <row r="25" spans="1:9" ht="18.7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343" t="str">
        <f t="shared" si="1"/>
        <v/>
      </c>
      <c r="I25" s="110"/>
    </row>
    <row r="26" spans="1:9" ht="18.7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343" t="str">
        <f t="shared" si="1"/>
        <v/>
      </c>
      <c r="I26" s="110"/>
    </row>
    <row r="27" spans="1:9" ht="18" thickBot="1">
      <c r="A27" s="804"/>
      <c r="B27" s="793" t="s">
        <v>47</v>
      </c>
      <c r="C27" s="794"/>
      <c r="D27" s="100">
        <f>SUM(D23:D26)</f>
        <v>0</v>
      </c>
      <c r="E27" s="100">
        <f t="shared" ref="E27:F27" si="5">SUM(E23:E26)</f>
        <v>0</v>
      </c>
      <c r="F27" s="100">
        <f t="shared" si="5"/>
        <v>0</v>
      </c>
      <c r="G27" s="237">
        <f t="shared" si="4"/>
        <v>0</v>
      </c>
      <c r="H27" s="341" t="str">
        <f t="shared" si="1"/>
        <v/>
      </c>
      <c r="I27" s="108"/>
    </row>
    <row r="28" spans="1:9" ht="18.75" customHeight="1">
      <c r="A28" s="748" t="s">
        <v>211</v>
      </c>
      <c r="B28" s="718" t="s">
        <v>212</v>
      </c>
      <c r="C28" s="226" t="s">
        <v>7</v>
      </c>
      <c r="D28" s="96"/>
      <c r="E28" s="96"/>
      <c r="F28" s="96"/>
      <c r="G28" s="45">
        <f t="shared" si="4"/>
        <v>0</v>
      </c>
      <c r="H28" s="343" t="str">
        <f t="shared" si="1"/>
        <v/>
      </c>
      <c r="I28" s="346"/>
    </row>
    <row r="29" spans="1:9" ht="18.7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343" t="str">
        <f t="shared" si="1"/>
        <v/>
      </c>
      <c r="I29" s="46"/>
    </row>
    <row r="30" spans="1:9" ht="18" thickBot="1">
      <c r="A30" s="750"/>
      <c r="B30" s="795" t="s">
        <v>47</v>
      </c>
      <c r="C30" s="795"/>
      <c r="D30" s="92">
        <f>SUM(D28:D29)</f>
        <v>0</v>
      </c>
      <c r="E30" s="92">
        <f t="shared" ref="E30:F30" si="6">SUM(E28:E29)</f>
        <v>0</v>
      </c>
      <c r="F30" s="415">
        <f t="shared" si="6"/>
        <v>0</v>
      </c>
      <c r="G30" s="415">
        <f t="shared" si="4"/>
        <v>0</v>
      </c>
      <c r="H30" s="341" t="str">
        <f t="shared" si="1"/>
        <v/>
      </c>
      <c r="I30" s="52"/>
    </row>
    <row r="31" spans="1:9" ht="129.75" customHeight="1">
      <c r="A31" s="902" t="s">
        <v>213</v>
      </c>
      <c r="B31" s="801" t="s">
        <v>218</v>
      </c>
      <c r="C31" s="221" t="s">
        <v>204</v>
      </c>
      <c r="D31" s="98">
        <v>481816800</v>
      </c>
      <c r="E31" s="98">
        <v>516253430</v>
      </c>
      <c r="F31" s="96">
        <v>877976000</v>
      </c>
      <c r="G31" s="96">
        <f t="shared" si="4"/>
        <v>396159200</v>
      </c>
      <c r="H31" s="343">
        <f>G31/D31*100%</f>
        <v>0.82221956561082965</v>
      </c>
      <c r="I31" s="630" t="s">
        <v>473</v>
      </c>
    </row>
    <row r="32" spans="1:9" ht="19.5" customHeight="1">
      <c r="A32" s="900"/>
      <c r="B32" s="718"/>
      <c r="C32" s="248" t="s">
        <v>205</v>
      </c>
      <c r="D32" s="91">
        <v>48000000</v>
      </c>
      <c r="E32" s="91">
        <v>41612530</v>
      </c>
      <c r="F32" s="91">
        <v>82224000</v>
      </c>
      <c r="G32" s="91">
        <f t="shared" si="4"/>
        <v>34224000</v>
      </c>
      <c r="H32" s="343">
        <f>G32/D32*100%</f>
        <v>0.71299999999999997</v>
      </c>
      <c r="I32" s="631" t="s">
        <v>474</v>
      </c>
    </row>
    <row r="33" spans="1:9" ht="18" thickBot="1">
      <c r="A33" s="901"/>
      <c r="B33" s="476"/>
      <c r="C33" s="476" t="s">
        <v>206</v>
      </c>
      <c r="D33" s="100">
        <f>SUM(D31:D32)</f>
        <v>529816800</v>
      </c>
      <c r="E33" s="100">
        <f t="shared" ref="E33:G33" si="7">SUM(E31:E32)</f>
        <v>557865960</v>
      </c>
      <c r="F33" s="100">
        <f t="shared" si="7"/>
        <v>960200000</v>
      </c>
      <c r="G33" s="100">
        <f t="shared" si="7"/>
        <v>430383200</v>
      </c>
      <c r="H33" s="341">
        <f>G33/D33*100%</f>
        <v>0.81232456199954395</v>
      </c>
      <c r="I33" s="108"/>
    </row>
    <row r="34" spans="1:9" ht="18" customHeight="1">
      <c r="A34" s="482"/>
      <c r="B34" s="737" t="s">
        <v>219</v>
      </c>
      <c r="C34" s="475" t="s">
        <v>233</v>
      </c>
      <c r="D34" s="96"/>
      <c r="E34" s="96"/>
      <c r="F34" s="96"/>
      <c r="G34" s="188">
        <f t="shared" si="4"/>
        <v>0</v>
      </c>
      <c r="H34" s="343" t="str">
        <f t="shared" si="1"/>
        <v/>
      </c>
      <c r="I34" s="346"/>
    </row>
    <row r="35" spans="1:9" ht="18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43" t="str">
        <f t="shared" si="1"/>
        <v/>
      </c>
      <c r="I35" s="110"/>
    </row>
    <row r="36" spans="1:9" ht="18" thickBot="1">
      <c r="A36" s="734"/>
      <c r="B36" s="919" t="s">
        <v>47</v>
      </c>
      <c r="C36" s="920"/>
      <c r="D36" s="347">
        <f>SUM(D34:D35)</f>
        <v>0</v>
      </c>
      <c r="E36" s="347">
        <f t="shared" ref="E36:F36" si="8">SUM(E34:E35)</f>
        <v>0</v>
      </c>
      <c r="F36" s="347">
        <f t="shared" si="8"/>
        <v>0</v>
      </c>
      <c r="G36" s="233">
        <f t="shared" si="4"/>
        <v>0</v>
      </c>
      <c r="H36" s="341" t="str">
        <f t="shared" si="1"/>
        <v/>
      </c>
      <c r="I36" s="52"/>
    </row>
    <row r="37" spans="1:9" ht="19.5" customHeight="1">
      <c r="A37" s="732" t="s">
        <v>220</v>
      </c>
      <c r="B37" s="801" t="s">
        <v>221</v>
      </c>
      <c r="C37" s="223" t="s">
        <v>10</v>
      </c>
      <c r="D37" s="93">
        <v>81697810</v>
      </c>
      <c r="E37" s="93">
        <v>81697810</v>
      </c>
      <c r="F37" s="53">
        <v>81697810</v>
      </c>
      <c r="G37" s="45">
        <f t="shared" si="4"/>
        <v>0</v>
      </c>
      <c r="H37" s="343">
        <f>G37/D37*100%</f>
        <v>0</v>
      </c>
      <c r="I37" s="649" t="s">
        <v>467</v>
      </c>
    </row>
    <row r="38" spans="1:9" ht="19.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343" t="str">
        <f t="shared" si="1"/>
        <v/>
      </c>
      <c r="I38" s="103"/>
    </row>
    <row r="39" spans="1:9" ht="17.25">
      <c r="A39" s="733"/>
      <c r="B39" s="785" t="s">
        <v>47</v>
      </c>
      <c r="C39" s="786"/>
      <c r="D39" s="91">
        <f>SUM(D37:D38)</f>
        <v>81697810</v>
      </c>
      <c r="E39" s="91">
        <f t="shared" ref="E39:F39" si="9">SUM(E37:E38)</f>
        <v>81697810</v>
      </c>
      <c r="F39" s="91">
        <f t="shared" si="9"/>
        <v>81697810</v>
      </c>
      <c r="G39" s="45">
        <f t="shared" si="4"/>
        <v>0</v>
      </c>
      <c r="H39" s="343">
        <f>G39/D39*100%</f>
        <v>0</v>
      </c>
      <c r="I39" s="110"/>
    </row>
    <row r="40" spans="1:9" ht="15.75" customHeight="1">
      <c r="A40" s="787" t="s">
        <v>222</v>
      </c>
      <c r="B40" s="719" t="s">
        <v>222</v>
      </c>
      <c r="C40" s="248" t="s">
        <v>223</v>
      </c>
      <c r="D40" s="91">
        <v>100000</v>
      </c>
      <c r="E40" s="91">
        <v>30628</v>
      </c>
      <c r="F40" s="56">
        <v>202190</v>
      </c>
      <c r="G40" s="45">
        <f t="shared" si="4"/>
        <v>102190</v>
      </c>
      <c r="H40" s="343">
        <f>G40/D40*100%</f>
        <v>1.0219</v>
      </c>
      <c r="I40" s="631" t="s">
        <v>475</v>
      </c>
    </row>
    <row r="41" spans="1:9" ht="15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43" t="str">
        <f t="shared" si="1"/>
        <v/>
      </c>
      <c r="I41" s="110"/>
    </row>
    <row r="42" spans="1:9" ht="15.75" customHeight="1">
      <c r="A42" s="787"/>
      <c r="B42" s="719"/>
      <c r="C42" s="248" t="s">
        <v>12</v>
      </c>
      <c r="D42" s="91">
        <v>1500000</v>
      </c>
      <c r="E42" s="91"/>
      <c r="F42" s="56">
        <v>3000000</v>
      </c>
      <c r="G42" s="45">
        <f t="shared" si="4"/>
        <v>1500000</v>
      </c>
      <c r="H42" s="343">
        <f>G42/D42*100%</f>
        <v>1</v>
      </c>
      <c r="I42" s="631" t="s">
        <v>476</v>
      </c>
    </row>
    <row r="43" spans="1:9" ht="17.25">
      <c r="A43" s="788"/>
      <c r="B43" s="789" t="s">
        <v>47</v>
      </c>
      <c r="C43" s="789"/>
      <c r="D43" s="91">
        <f>SUM(D40:D42)</f>
        <v>1600000</v>
      </c>
      <c r="E43" s="91">
        <f t="shared" ref="E43:F43" si="10">SUM(E40:E42)</f>
        <v>30628</v>
      </c>
      <c r="F43" s="91">
        <f t="shared" si="10"/>
        <v>3202190</v>
      </c>
      <c r="G43" s="45">
        <f t="shared" si="4"/>
        <v>1602190</v>
      </c>
      <c r="H43" s="343">
        <f>G43/D43*100%</f>
        <v>1.0013687499999999</v>
      </c>
      <c r="I43" s="110"/>
    </row>
    <row r="44" spans="1:9" ht="16.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43" t="str">
        <f t="shared" si="1"/>
        <v/>
      </c>
      <c r="I44" s="346"/>
    </row>
    <row r="45" spans="1:9" ht="16.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43" t="str">
        <f t="shared" si="1"/>
        <v/>
      </c>
      <c r="I45" s="110"/>
    </row>
    <row r="46" spans="1:9" ht="18" thickBot="1">
      <c r="A46" s="917"/>
      <c r="B46" s="789" t="s">
        <v>47</v>
      </c>
      <c r="C46" s="789"/>
      <c r="D46" s="186">
        <f>SUM(D44:D45)</f>
        <v>0</v>
      </c>
      <c r="E46" s="186">
        <f t="shared" ref="E46:F46" si="11">SUM(E44:E45)</f>
        <v>0</v>
      </c>
      <c r="F46" s="186">
        <f t="shared" si="11"/>
        <v>0</v>
      </c>
      <c r="G46" s="188">
        <f t="shared" si="4"/>
        <v>0</v>
      </c>
      <c r="H46" s="341" t="str">
        <f t="shared" si="1"/>
        <v/>
      </c>
      <c r="I46" s="190"/>
    </row>
    <row r="47" spans="1:9" ht="18" thickBot="1">
      <c r="A47" s="790" t="s">
        <v>53</v>
      </c>
      <c r="B47" s="791"/>
      <c r="C47" s="792"/>
      <c r="D47" s="432">
        <f>SUM(D13,D22,D27,D30,D33,D36,D39,D43,D46)</f>
        <v>645114610</v>
      </c>
      <c r="E47" s="432">
        <f t="shared" ref="E47:F47" si="12">SUM(E13,E22,E27,E30,E33,E36,E39,E43,E46)</f>
        <v>665821648</v>
      </c>
      <c r="F47" s="432">
        <f t="shared" si="12"/>
        <v>1100100000</v>
      </c>
      <c r="G47" s="432">
        <f t="shared" si="4"/>
        <v>454985390</v>
      </c>
      <c r="H47" s="653">
        <f>G47/D47*100%</f>
        <v>0.70527838456487602</v>
      </c>
      <c r="I47" s="105"/>
    </row>
    <row r="48" spans="1:9" ht="17.25" thickBot="1">
      <c r="A48" s="915" t="s">
        <v>272</v>
      </c>
      <c r="B48" s="773"/>
      <c r="C48" s="773"/>
      <c r="D48" s="773"/>
      <c r="E48" s="773"/>
      <c r="F48" s="773"/>
      <c r="G48" s="773"/>
      <c r="H48" s="773"/>
      <c r="I48" s="916"/>
    </row>
    <row r="49" spans="1:11" ht="17.45" customHeight="1">
      <c r="A49" s="744" t="s">
        <v>37</v>
      </c>
      <c r="B49" s="745"/>
      <c r="C49" s="745"/>
      <c r="D49" s="706" t="s">
        <v>313</v>
      </c>
      <c r="E49" s="706" t="s">
        <v>494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11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11" ht="165">
      <c r="A51" s="234" t="s">
        <v>236</v>
      </c>
      <c r="B51" s="718" t="s">
        <v>237</v>
      </c>
      <c r="C51" s="323" t="s">
        <v>20</v>
      </c>
      <c r="D51" s="44">
        <v>363187000</v>
      </c>
      <c r="E51" s="44">
        <v>361113100</v>
      </c>
      <c r="F51" s="44">
        <v>636634000</v>
      </c>
      <c r="G51" s="45">
        <f>F51-D51</f>
        <v>273447000</v>
      </c>
      <c r="H51" s="632">
        <f>G51/D51*100%</f>
        <v>0.75290965811000943</v>
      </c>
      <c r="I51" s="634" t="s">
        <v>478</v>
      </c>
    </row>
    <row r="52" spans="1:11" ht="118.5" customHeight="1">
      <c r="A52" s="89"/>
      <c r="B52" s="719"/>
      <c r="C52" s="225" t="s">
        <v>40</v>
      </c>
      <c r="D52" s="44">
        <v>92600000</v>
      </c>
      <c r="E52" s="44">
        <v>91922860</v>
      </c>
      <c r="F52" s="44">
        <v>150200000</v>
      </c>
      <c r="G52" s="45">
        <f t="shared" ref="G52:G110" si="13">F52-D52</f>
        <v>57600000</v>
      </c>
      <c r="H52" s="632">
        <f>G52/D52*100%</f>
        <v>0.62203023758099352</v>
      </c>
      <c r="I52" s="634" t="s">
        <v>477</v>
      </c>
    </row>
    <row r="53" spans="1:11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632" t="str">
        <f t="shared" ref="H53:H110" si="14">IFERROR(G53/D53*100%,"")</f>
        <v/>
      </c>
      <c r="I53" s="46"/>
    </row>
    <row r="54" spans="1:11" ht="101.25" customHeight="1">
      <c r="A54" s="89"/>
      <c r="B54" s="719"/>
      <c r="C54" s="225" t="s">
        <v>117</v>
      </c>
      <c r="D54" s="44">
        <v>35200000</v>
      </c>
      <c r="E54" s="44">
        <v>34684200</v>
      </c>
      <c r="F54" s="44">
        <v>58900000</v>
      </c>
      <c r="G54" s="45">
        <f t="shared" si="13"/>
        <v>23700000</v>
      </c>
      <c r="H54" s="632">
        <f>G54/D54*100%</f>
        <v>0.67329545454545459</v>
      </c>
      <c r="I54" s="634" t="s">
        <v>481</v>
      </c>
      <c r="K54" s="1"/>
    </row>
    <row r="55" spans="1:11" ht="99">
      <c r="A55" s="89"/>
      <c r="B55" s="719"/>
      <c r="C55" s="225" t="s">
        <v>41</v>
      </c>
      <c r="D55" s="44">
        <v>43700000</v>
      </c>
      <c r="E55" s="44">
        <v>43098230</v>
      </c>
      <c r="F55" s="44">
        <v>63100000</v>
      </c>
      <c r="G55" s="45">
        <f t="shared" si="13"/>
        <v>19400000</v>
      </c>
      <c r="H55" s="632">
        <f t="shared" ref="H55:H73" si="15">G55/D55*100%</f>
        <v>0.44393592677345539</v>
      </c>
      <c r="I55" s="634" t="s">
        <v>479</v>
      </c>
    </row>
    <row r="56" spans="1:11" ht="115.5">
      <c r="A56" s="89"/>
      <c r="B56" s="719"/>
      <c r="C56" s="225" t="s">
        <v>23</v>
      </c>
      <c r="D56" s="44">
        <v>10000000</v>
      </c>
      <c r="E56" s="44">
        <v>3947800</v>
      </c>
      <c r="F56" s="44">
        <v>46000000</v>
      </c>
      <c r="G56" s="45">
        <f t="shared" si="13"/>
        <v>36000000</v>
      </c>
      <c r="H56" s="632">
        <f t="shared" si="15"/>
        <v>3.6</v>
      </c>
      <c r="I56" s="635" t="s">
        <v>480</v>
      </c>
    </row>
    <row r="57" spans="1:11">
      <c r="A57" s="89"/>
      <c r="B57" s="719"/>
      <c r="C57" s="324" t="s">
        <v>400</v>
      </c>
      <c r="D57" s="90">
        <f>SUM(D51:D56)</f>
        <v>544687000</v>
      </c>
      <c r="E57" s="90">
        <f t="shared" ref="E57:F57" si="16">SUM(E51:E56)</f>
        <v>534766190</v>
      </c>
      <c r="F57" s="90">
        <f t="shared" si="16"/>
        <v>954834000</v>
      </c>
      <c r="G57" s="45">
        <f t="shared" si="13"/>
        <v>410147000</v>
      </c>
      <c r="H57" s="632">
        <f t="shared" si="15"/>
        <v>0.75299575719633483</v>
      </c>
      <c r="I57" s="47"/>
    </row>
    <row r="58" spans="1:11" ht="18.75" customHeight="1">
      <c r="A58" s="89"/>
      <c r="B58" s="719" t="s">
        <v>123</v>
      </c>
      <c r="C58" s="220" t="s">
        <v>24</v>
      </c>
      <c r="D58" s="104">
        <v>1000000</v>
      </c>
      <c r="E58" s="44">
        <v>150000</v>
      </c>
      <c r="F58" s="44">
        <v>2000000</v>
      </c>
      <c r="G58" s="45">
        <f t="shared" si="13"/>
        <v>1000000</v>
      </c>
      <c r="H58" s="632">
        <f t="shared" si="15"/>
        <v>1</v>
      </c>
      <c r="I58" s="636" t="s">
        <v>482</v>
      </c>
    </row>
    <row r="59" spans="1:11" ht="33">
      <c r="A59" s="89"/>
      <c r="B59" s="719"/>
      <c r="C59" s="323" t="s">
        <v>232</v>
      </c>
      <c r="D59" s="44">
        <v>7200000</v>
      </c>
      <c r="E59" s="44">
        <v>6400000</v>
      </c>
      <c r="F59" s="44">
        <v>9600000</v>
      </c>
      <c r="G59" s="45">
        <f t="shared" si="13"/>
        <v>2400000</v>
      </c>
      <c r="H59" s="632">
        <f t="shared" si="15"/>
        <v>0.33333333333333331</v>
      </c>
      <c r="I59" s="634" t="s">
        <v>483</v>
      </c>
    </row>
    <row r="60" spans="1:11" ht="49.5">
      <c r="A60" s="89"/>
      <c r="B60" s="719"/>
      <c r="C60" s="225" t="s">
        <v>25</v>
      </c>
      <c r="D60" s="44">
        <v>1900000</v>
      </c>
      <c r="E60" s="44">
        <v>801100</v>
      </c>
      <c r="F60" s="44">
        <v>4000000</v>
      </c>
      <c r="G60" s="45">
        <f t="shared" si="13"/>
        <v>2100000</v>
      </c>
      <c r="H60" s="632">
        <f t="shared" si="15"/>
        <v>1.1052631578947369</v>
      </c>
      <c r="I60" s="634" t="s">
        <v>484</v>
      </c>
    </row>
    <row r="61" spans="1:11">
      <c r="A61" s="89"/>
      <c r="B61" s="719"/>
      <c r="C61" s="324" t="s">
        <v>401</v>
      </c>
      <c r="D61" s="90">
        <f>SUM(D58:D60)</f>
        <v>10100000</v>
      </c>
      <c r="E61" s="90">
        <f t="shared" ref="E61:F61" si="17">SUM(E58:E60)</f>
        <v>7351100</v>
      </c>
      <c r="F61" s="90">
        <f t="shared" si="17"/>
        <v>15600000</v>
      </c>
      <c r="G61" s="45">
        <f t="shared" si="13"/>
        <v>5500000</v>
      </c>
      <c r="H61" s="632">
        <f t="shared" si="15"/>
        <v>0.54455445544554459</v>
      </c>
      <c r="I61" s="47"/>
    </row>
    <row r="62" spans="1:11" ht="33">
      <c r="A62" s="89"/>
      <c r="B62" s="719" t="s">
        <v>178</v>
      </c>
      <c r="C62" s="325" t="s">
        <v>26</v>
      </c>
      <c r="D62" s="45">
        <v>500000</v>
      </c>
      <c r="E62" s="188"/>
      <c r="F62" s="44">
        <v>2000000</v>
      </c>
      <c r="G62" s="45">
        <f t="shared" si="13"/>
        <v>1500000</v>
      </c>
      <c r="H62" s="632">
        <f t="shared" si="15"/>
        <v>3</v>
      </c>
      <c r="I62" s="634" t="s">
        <v>485</v>
      </c>
    </row>
    <row r="63" spans="1:11" ht="99">
      <c r="A63" s="89"/>
      <c r="B63" s="719"/>
      <c r="C63" s="225" t="s">
        <v>42</v>
      </c>
      <c r="D63" s="310">
        <v>9000000</v>
      </c>
      <c r="E63" s="187">
        <v>3032100</v>
      </c>
      <c r="F63" s="104">
        <v>9000000</v>
      </c>
      <c r="G63" s="45">
        <f t="shared" si="13"/>
        <v>0</v>
      </c>
      <c r="H63" s="632">
        <f>G63/D63*100%</f>
        <v>0</v>
      </c>
      <c r="I63" s="634" t="s">
        <v>486</v>
      </c>
    </row>
    <row r="64" spans="1:11" ht="181.5">
      <c r="A64" s="89"/>
      <c r="B64" s="719"/>
      <c r="C64" s="225" t="s">
        <v>28</v>
      </c>
      <c r="D64" s="310">
        <v>5500000</v>
      </c>
      <c r="E64" s="56">
        <v>1989351</v>
      </c>
      <c r="F64" s="104">
        <v>7500000</v>
      </c>
      <c r="G64" s="45">
        <f t="shared" si="13"/>
        <v>2000000</v>
      </c>
      <c r="H64" s="632">
        <f t="shared" si="15"/>
        <v>0.36363636363636365</v>
      </c>
      <c r="I64" s="634" t="s">
        <v>487</v>
      </c>
    </row>
    <row r="65" spans="1:9" ht="33">
      <c r="A65" s="89"/>
      <c r="B65" s="719"/>
      <c r="C65" s="225" t="s">
        <v>466</v>
      </c>
      <c r="D65" s="310">
        <v>2200000</v>
      </c>
      <c r="E65" s="56">
        <v>1760000</v>
      </c>
      <c r="F65" s="104">
        <v>4400000</v>
      </c>
      <c r="G65" s="45">
        <f t="shared" si="13"/>
        <v>2200000</v>
      </c>
      <c r="H65" s="632">
        <f>G65/D65*100%</f>
        <v>1</v>
      </c>
      <c r="I65" s="635" t="s">
        <v>489</v>
      </c>
    </row>
    <row r="66" spans="1:9" ht="66">
      <c r="A66" s="133"/>
      <c r="B66" s="719"/>
      <c r="C66" s="225" t="s">
        <v>43</v>
      </c>
      <c r="D66" s="311">
        <v>5800000</v>
      </c>
      <c r="E66" s="187">
        <v>4048848</v>
      </c>
      <c r="F66" s="231">
        <v>5800000</v>
      </c>
      <c r="G66" s="188">
        <f t="shared" si="13"/>
        <v>0</v>
      </c>
      <c r="H66" s="632">
        <f t="shared" si="15"/>
        <v>0</v>
      </c>
      <c r="I66" s="638" t="s">
        <v>469</v>
      </c>
    </row>
    <row r="67" spans="1:9">
      <c r="A67" s="133"/>
      <c r="B67" s="719"/>
      <c r="C67" s="220" t="s">
        <v>119</v>
      </c>
      <c r="D67" s="56"/>
      <c r="E67" s="56"/>
      <c r="F67" s="56"/>
      <c r="G67" s="91">
        <f t="shared" si="13"/>
        <v>0</v>
      </c>
      <c r="H67" s="632" t="e">
        <f t="shared" si="15"/>
        <v>#DIV/0!</v>
      </c>
      <c r="I67" s="110"/>
    </row>
    <row r="68" spans="1:9" ht="82.5">
      <c r="A68" s="133"/>
      <c r="B68" s="719"/>
      <c r="C68" s="333" t="s">
        <v>468</v>
      </c>
      <c r="D68" s="56">
        <v>32500000</v>
      </c>
      <c r="E68" s="56">
        <v>18888800</v>
      </c>
      <c r="F68" s="56">
        <v>53500000</v>
      </c>
      <c r="G68" s="91">
        <f t="shared" si="13"/>
        <v>21000000</v>
      </c>
      <c r="H68" s="632">
        <f t="shared" si="15"/>
        <v>0.64615384615384619</v>
      </c>
      <c r="I68" s="637" t="s">
        <v>488</v>
      </c>
    </row>
    <row r="69" spans="1:9">
      <c r="A69" s="133"/>
      <c r="B69" s="719"/>
      <c r="C69" s="348" t="s">
        <v>402</v>
      </c>
      <c r="D69" s="430">
        <f>SUM(D62:D68)</f>
        <v>55500000</v>
      </c>
      <c r="E69" s="430">
        <f t="shared" ref="E69:F69" si="18">SUM(E62:E68)</f>
        <v>29719099</v>
      </c>
      <c r="F69" s="430">
        <f t="shared" si="18"/>
        <v>82200000</v>
      </c>
      <c r="G69" s="640">
        <f t="shared" si="13"/>
        <v>26700000</v>
      </c>
      <c r="H69" s="632">
        <f t="shared" si="15"/>
        <v>0.48108108108108111</v>
      </c>
      <c r="I69" s="652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610287000</v>
      </c>
      <c r="E70" s="429">
        <f t="shared" ref="E70:F70" si="19">SUM(E57,E61,E69)</f>
        <v>571836389</v>
      </c>
      <c r="F70" s="320">
        <f t="shared" si="19"/>
        <v>1052634000</v>
      </c>
      <c r="G70" s="49">
        <f t="shared" si="13"/>
        <v>442347000</v>
      </c>
      <c r="H70" s="656">
        <f t="shared" si="15"/>
        <v>0.7248179954677062</v>
      </c>
      <c r="I70" s="51"/>
    </row>
    <row r="71" spans="1:9" ht="49.5">
      <c r="A71" s="748" t="s">
        <v>240</v>
      </c>
      <c r="B71" s="718" t="s">
        <v>55</v>
      </c>
      <c r="C71" s="226" t="s">
        <v>13</v>
      </c>
      <c r="D71" s="604">
        <v>7000000</v>
      </c>
      <c r="E71" s="657">
        <v>3189200</v>
      </c>
      <c r="F71" s="605">
        <v>11000000</v>
      </c>
      <c r="G71" s="230">
        <f t="shared" si="13"/>
        <v>4000000</v>
      </c>
      <c r="H71" s="632">
        <f t="shared" si="15"/>
        <v>0.5714285714285714</v>
      </c>
      <c r="I71" s="634" t="s">
        <v>490</v>
      </c>
    </row>
    <row r="72" spans="1:9">
      <c r="A72" s="748"/>
      <c r="B72" s="718"/>
      <c r="C72" s="226" t="s">
        <v>471</v>
      </c>
      <c r="D72" s="639">
        <v>10000000</v>
      </c>
      <c r="E72" s="657">
        <v>9100000</v>
      </c>
      <c r="F72" s="104">
        <v>10000000</v>
      </c>
      <c r="G72" s="640">
        <f>F72-D72</f>
        <v>0</v>
      </c>
      <c r="H72" s="632">
        <f t="shared" si="15"/>
        <v>0</v>
      </c>
      <c r="I72" s="641" t="s">
        <v>472</v>
      </c>
    </row>
    <row r="73" spans="1:9" ht="33">
      <c r="A73" s="749"/>
      <c r="B73" s="719"/>
      <c r="C73" s="220" t="s">
        <v>470</v>
      </c>
      <c r="D73" s="313">
        <v>3000000</v>
      </c>
      <c r="E73" s="658">
        <v>0</v>
      </c>
      <c r="F73" s="104">
        <v>5000000</v>
      </c>
      <c r="G73" s="45">
        <f>F73-D73</f>
        <v>2000000</v>
      </c>
      <c r="H73" s="632">
        <f t="shared" si="15"/>
        <v>0.66666666666666663</v>
      </c>
      <c r="I73" s="642" t="s">
        <v>491</v>
      </c>
    </row>
    <row r="74" spans="1:9" ht="17.25" thickBot="1">
      <c r="A74" s="750"/>
      <c r="B74" s="906" t="s">
        <v>15</v>
      </c>
      <c r="C74" s="907"/>
      <c r="D74" s="314">
        <f>SUM(D71:D73)</f>
        <v>20000000</v>
      </c>
      <c r="E74" s="314">
        <f t="shared" ref="E74:F74" si="20">SUM(E71:E73)</f>
        <v>12289200</v>
      </c>
      <c r="F74" s="314">
        <f t="shared" si="20"/>
        <v>26000000</v>
      </c>
      <c r="G74" s="415">
        <f t="shared" si="13"/>
        <v>6000000</v>
      </c>
      <c r="H74" s="656">
        <f>G74/D74*100%</f>
        <v>0.3</v>
      </c>
      <c r="I74" s="52"/>
    </row>
    <row r="75" spans="1:9">
      <c r="A75" s="732" t="s">
        <v>392</v>
      </c>
      <c r="B75" s="735" t="s">
        <v>178</v>
      </c>
      <c r="C75" s="335" t="s">
        <v>179</v>
      </c>
      <c r="D75" s="327"/>
      <c r="E75" s="327"/>
      <c r="F75" s="327"/>
      <c r="G75" s="96">
        <f t="shared" si="13"/>
        <v>0</v>
      </c>
      <c r="H75" s="632" t="str">
        <f t="shared" si="14"/>
        <v/>
      </c>
      <c r="I75" s="346"/>
    </row>
    <row r="76" spans="1:9">
      <c r="A76" s="733"/>
      <c r="B76" s="735"/>
      <c r="C76" s="335" t="s">
        <v>180</v>
      </c>
      <c r="D76" s="327"/>
      <c r="E76" s="327"/>
      <c r="F76" s="327"/>
      <c r="G76" s="91">
        <f t="shared" si="13"/>
        <v>0</v>
      </c>
      <c r="H76" s="632" t="str">
        <f t="shared" si="14"/>
        <v/>
      </c>
      <c r="I76" s="346"/>
    </row>
    <row r="77" spans="1:9">
      <c r="A77" s="733"/>
      <c r="B77" s="735"/>
      <c r="C77" s="335" t="s">
        <v>245</v>
      </c>
      <c r="D77" s="327"/>
      <c r="E77" s="327"/>
      <c r="F77" s="327"/>
      <c r="G77" s="91">
        <f t="shared" si="13"/>
        <v>0</v>
      </c>
      <c r="H77" s="632" t="str">
        <f t="shared" si="14"/>
        <v/>
      </c>
      <c r="I77" s="346"/>
    </row>
    <row r="78" spans="1:9">
      <c r="A78" s="733"/>
      <c r="B78" s="735"/>
      <c r="C78" s="336" t="s">
        <v>181</v>
      </c>
      <c r="D78" s="56"/>
      <c r="E78" s="56"/>
      <c r="F78" s="56"/>
      <c r="G78" s="91">
        <f t="shared" si="13"/>
        <v>0</v>
      </c>
      <c r="H78" s="632" t="str">
        <f t="shared" si="14"/>
        <v/>
      </c>
      <c r="I78" s="110"/>
    </row>
    <row r="79" spans="1:9">
      <c r="A79" s="733"/>
      <c r="B79" s="735"/>
      <c r="C79" s="336" t="s">
        <v>246</v>
      </c>
      <c r="D79" s="56"/>
      <c r="E79" s="56"/>
      <c r="F79" s="56"/>
      <c r="G79" s="91">
        <f t="shared" si="13"/>
        <v>0</v>
      </c>
      <c r="H79" s="632" t="str">
        <f t="shared" si="14"/>
        <v/>
      </c>
      <c r="I79" s="110"/>
    </row>
    <row r="80" spans="1:9">
      <c r="A80" s="733"/>
      <c r="B80" s="736"/>
      <c r="C80" s="334" t="s">
        <v>403</v>
      </c>
      <c r="D80" s="91">
        <f>SUM(D75:D79)</f>
        <v>0</v>
      </c>
      <c r="E80" s="91">
        <f t="shared" ref="E80:F80" si="21">SUM(E75:E79)</f>
        <v>0</v>
      </c>
      <c r="F80" s="91">
        <f t="shared" si="21"/>
        <v>0</v>
      </c>
      <c r="G80" s="91">
        <f t="shared" si="13"/>
        <v>0</v>
      </c>
      <c r="H80" s="632" t="str">
        <f t="shared" si="14"/>
        <v/>
      </c>
      <c r="I80" s="110"/>
    </row>
    <row r="81" spans="1:9" ht="18" customHeight="1">
      <c r="A81" s="733"/>
      <c r="B81" s="933" t="s">
        <v>262</v>
      </c>
      <c r="C81" s="220" t="s">
        <v>214</v>
      </c>
      <c r="D81" s="327"/>
      <c r="E81" s="327"/>
      <c r="F81" s="327"/>
      <c r="G81" s="91">
        <f t="shared" si="13"/>
        <v>0</v>
      </c>
      <c r="H81" s="632" t="str">
        <f t="shared" si="14"/>
        <v/>
      </c>
      <c r="I81" s="346"/>
    </row>
    <row r="82" spans="1:9" ht="18" customHeight="1">
      <c r="A82" s="733"/>
      <c r="B82" s="737"/>
      <c r="C82" s="220" t="s">
        <v>242</v>
      </c>
      <c r="D82" s="56"/>
      <c r="E82" s="56"/>
      <c r="F82" s="56"/>
      <c r="G82" s="91">
        <f t="shared" si="13"/>
        <v>0</v>
      </c>
      <c r="H82" s="632" t="str">
        <f t="shared" si="14"/>
        <v/>
      </c>
      <c r="I82" s="110"/>
    </row>
    <row r="83" spans="1:9" ht="18" customHeight="1">
      <c r="A83" s="733"/>
      <c r="B83" s="737"/>
      <c r="C83" s="220" t="s">
        <v>243</v>
      </c>
      <c r="D83" s="56"/>
      <c r="E83" s="56"/>
      <c r="F83" s="56"/>
      <c r="G83" s="91">
        <f t="shared" si="13"/>
        <v>0</v>
      </c>
      <c r="H83" s="632" t="str">
        <f t="shared" si="14"/>
        <v/>
      </c>
      <c r="I83" s="110"/>
    </row>
    <row r="84" spans="1:9" ht="18" customHeight="1">
      <c r="A84" s="733"/>
      <c r="B84" s="737"/>
      <c r="C84" s="220" t="s">
        <v>188</v>
      </c>
      <c r="D84" s="56"/>
      <c r="E84" s="56"/>
      <c r="F84" s="56"/>
      <c r="G84" s="91">
        <f t="shared" si="13"/>
        <v>0</v>
      </c>
      <c r="H84" s="632" t="str">
        <f t="shared" si="14"/>
        <v/>
      </c>
      <c r="I84" s="110"/>
    </row>
    <row r="85" spans="1:9" ht="18" customHeight="1">
      <c r="A85" s="733"/>
      <c r="B85" s="737"/>
      <c r="C85" s="220" t="s">
        <v>185</v>
      </c>
      <c r="D85" s="56"/>
      <c r="E85" s="56"/>
      <c r="F85" s="56"/>
      <c r="G85" s="91">
        <f t="shared" si="13"/>
        <v>0</v>
      </c>
      <c r="H85" s="632" t="str">
        <f t="shared" si="14"/>
        <v/>
      </c>
      <c r="I85" s="110"/>
    </row>
    <row r="86" spans="1:9" ht="18" customHeight="1">
      <c r="A86" s="733"/>
      <c r="B86" s="737"/>
      <c r="C86" s="220" t="s">
        <v>189</v>
      </c>
      <c r="D86" s="56"/>
      <c r="E86" s="56"/>
      <c r="F86" s="56"/>
      <c r="G86" s="91">
        <f t="shared" si="13"/>
        <v>0</v>
      </c>
      <c r="H86" s="632" t="str">
        <f t="shared" si="14"/>
        <v/>
      </c>
      <c r="I86" s="110"/>
    </row>
    <row r="87" spans="1:9" ht="18" customHeight="1">
      <c r="A87" s="733"/>
      <c r="B87" s="737"/>
      <c r="C87" s="220" t="s">
        <v>186</v>
      </c>
      <c r="D87" s="56"/>
      <c r="E87" s="56"/>
      <c r="F87" s="56"/>
      <c r="G87" s="91">
        <f t="shared" si="13"/>
        <v>0</v>
      </c>
      <c r="H87" s="632" t="str">
        <f t="shared" si="14"/>
        <v/>
      </c>
      <c r="I87" s="110"/>
    </row>
    <row r="88" spans="1:9" ht="18" customHeight="1">
      <c r="A88" s="733"/>
      <c r="B88" s="737"/>
      <c r="C88" s="220" t="s">
        <v>187</v>
      </c>
      <c r="D88" s="56"/>
      <c r="E88" s="56"/>
      <c r="F88" s="56"/>
      <c r="G88" s="91">
        <f t="shared" si="13"/>
        <v>0</v>
      </c>
      <c r="H88" s="632" t="str">
        <f t="shared" si="14"/>
        <v/>
      </c>
      <c r="I88" s="110"/>
    </row>
    <row r="89" spans="1:9" ht="18" customHeight="1">
      <c r="A89" s="733"/>
      <c r="B89" s="737"/>
      <c r="C89" s="220" t="s">
        <v>184</v>
      </c>
      <c r="D89" s="56"/>
      <c r="E89" s="56"/>
      <c r="F89" s="56"/>
      <c r="G89" s="91">
        <f t="shared" si="13"/>
        <v>0</v>
      </c>
      <c r="H89" s="632" t="str">
        <f t="shared" si="14"/>
        <v/>
      </c>
      <c r="I89" s="110"/>
    </row>
    <row r="90" spans="1:9" ht="18" customHeight="1">
      <c r="A90" s="733"/>
      <c r="B90" s="737"/>
      <c r="C90" s="220" t="s">
        <v>183</v>
      </c>
      <c r="D90" s="56"/>
      <c r="E90" s="56"/>
      <c r="F90" s="56"/>
      <c r="G90" s="91">
        <f t="shared" si="13"/>
        <v>0</v>
      </c>
      <c r="H90" s="632" t="str">
        <f t="shared" si="14"/>
        <v/>
      </c>
      <c r="I90" s="110"/>
    </row>
    <row r="91" spans="1:9" ht="66">
      <c r="A91" s="733"/>
      <c r="B91" s="737"/>
      <c r="C91" s="332" t="s">
        <v>244</v>
      </c>
      <c r="D91" s="56">
        <v>8000000</v>
      </c>
      <c r="E91" s="56">
        <v>4724750</v>
      </c>
      <c r="F91" s="56">
        <v>10000000</v>
      </c>
      <c r="G91" s="91">
        <f t="shared" ref="G91" si="22">F91-D91</f>
        <v>2000000</v>
      </c>
      <c r="H91" s="632">
        <f>G91/D91*100%</f>
        <v>0.25</v>
      </c>
      <c r="I91" s="637" t="s">
        <v>492</v>
      </c>
    </row>
    <row r="92" spans="1:9" ht="18" customHeight="1">
      <c r="A92" s="733"/>
      <c r="B92" s="737"/>
      <c r="C92" s="220" t="s">
        <v>316</v>
      </c>
      <c r="D92" s="56"/>
      <c r="E92" s="56"/>
      <c r="F92" s="56"/>
      <c r="G92" s="91">
        <f t="shared" si="13"/>
        <v>0</v>
      </c>
      <c r="H92" s="632" t="str">
        <f t="shared" si="14"/>
        <v/>
      </c>
      <c r="I92" s="110"/>
    </row>
    <row r="93" spans="1:9" ht="18" customHeight="1">
      <c r="A93" s="733"/>
      <c r="B93" s="737"/>
      <c r="C93" s="220" t="s">
        <v>317</v>
      </c>
      <c r="D93" s="56"/>
      <c r="E93" s="56"/>
      <c r="F93" s="56"/>
      <c r="G93" s="91">
        <f t="shared" si="13"/>
        <v>0</v>
      </c>
      <c r="H93" s="632" t="str">
        <f t="shared" si="14"/>
        <v/>
      </c>
      <c r="I93" s="110"/>
    </row>
    <row r="94" spans="1:9" ht="18" customHeight="1">
      <c r="A94" s="733"/>
      <c r="B94" s="737"/>
      <c r="C94" s="220" t="s">
        <v>318</v>
      </c>
      <c r="D94" s="56"/>
      <c r="E94" s="56"/>
      <c r="F94" s="56"/>
      <c r="G94" s="91">
        <f t="shared" si="13"/>
        <v>0</v>
      </c>
      <c r="H94" s="632" t="str">
        <f t="shared" si="14"/>
        <v/>
      </c>
      <c r="I94" s="110"/>
    </row>
    <row r="95" spans="1:9" ht="18" customHeight="1">
      <c r="A95" s="733"/>
      <c r="B95" s="737"/>
      <c r="C95" s="220" t="s">
        <v>319</v>
      </c>
      <c r="D95" s="56"/>
      <c r="E95" s="56"/>
      <c r="F95" s="56"/>
      <c r="G95" s="91">
        <f t="shared" si="13"/>
        <v>0</v>
      </c>
      <c r="H95" s="632" t="str">
        <f t="shared" si="14"/>
        <v/>
      </c>
      <c r="I95" s="110"/>
    </row>
    <row r="96" spans="1:9" ht="18" customHeight="1">
      <c r="A96" s="733"/>
      <c r="B96" s="737"/>
      <c r="C96" s="220" t="s">
        <v>320</v>
      </c>
      <c r="D96" s="56"/>
      <c r="E96" s="56"/>
      <c r="F96" s="56"/>
      <c r="G96" s="91">
        <f t="shared" si="13"/>
        <v>0</v>
      </c>
      <c r="H96" s="632" t="str">
        <f t="shared" si="14"/>
        <v/>
      </c>
      <c r="I96" s="110"/>
    </row>
    <row r="97" spans="1:9" ht="19.5" customHeight="1">
      <c r="A97" s="733"/>
      <c r="B97" s="737"/>
      <c r="C97" s="220" t="s">
        <v>321</v>
      </c>
      <c r="D97" s="56"/>
      <c r="E97" s="56"/>
      <c r="F97" s="56"/>
      <c r="G97" s="91">
        <f t="shared" si="13"/>
        <v>0</v>
      </c>
      <c r="H97" s="632" t="str">
        <f t="shared" si="14"/>
        <v/>
      </c>
      <c r="I97" s="110"/>
    </row>
    <row r="98" spans="1:9" ht="19.5" customHeight="1">
      <c r="A98" s="733"/>
      <c r="B98" s="737"/>
      <c r="C98" s="220" t="s">
        <v>322</v>
      </c>
      <c r="D98" s="56"/>
      <c r="E98" s="56"/>
      <c r="F98" s="56"/>
      <c r="G98" s="91">
        <f t="shared" si="13"/>
        <v>0</v>
      </c>
      <c r="H98" s="632" t="str">
        <f t="shared" si="14"/>
        <v/>
      </c>
      <c r="I98" s="110"/>
    </row>
    <row r="99" spans="1:9" ht="19.5" customHeight="1">
      <c r="A99" s="733"/>
      <c r="B99" s="737"/>
      <c r="C99" s="220" t="s">
        <v>307</v>
      </c>
      <c r="D99" s="56"/>
      <c r="E99" s="56"/>
      <c r="F99" s="56"/>
      <c r="G99" s="91">
        <f t="shared" si="13"/>
        <v>0</v>
      </c>
      <c r="H99" s="632" t="str">
        <f t="shared" si="14"/>
        <v/>
      </c>
      <c r="I99" s="110"/>
    </row>
    <row r="100" spans="1:9" ht="19.5" customHeight="1">
      <c r="A100" s="733"/>
      <c r="B100" s="737"/>
      <c r="C100" s="220" t="s">
        <v>308</v>
      </c>
      <c r="D100" s="56"/>
      <c r="E100" s="56"/>
      <c r="F100" s="56"/>
      <c r="G100" s="91">
        <f t="shared" si="13"/>
        <v>0</v>
      </c>
      <c r="H100" s="632" t="str">
        <f t="shared" si="14"/>
        <v/>
      </c>
      <c r="I100" s="110"/>
    </row>
    <row r="101" spans="1:9" ht="19.5" customHeight="1">
      <c r="A101" s="733"/>
      <c r="B101" s="737"/>
      <c r="C101" s="220" t="s">
        <v>309</v>
      </c>
      <c r="D101" s="56"/>
      <c r="E101" s="56"/>
      <c r="F101" s="56"/>
      <c r="G101" s="91">
        <f t="shared" si="13"/>
        <v>0</v>
      </c>
      <c r="H101" s="632" t="str">
        <f t="shared" si="14"/>
        <v/>
      </c>
      <c r="I101" s="110"/>
    </row>
    <row r="102" spans="1:9" ht="19.5" customHeight="1">
      <c r="A102" s="733"/>
      <c r="B102" s="737"/>
      <c r="C102" s="220" t="s">
        <v>310</v>
      </c>
      <c r="D102" s="56"/>
      <c r="E102" s="56"/>
      <c r="F102" s="56"/>
      <c r="G102" s="91">
        <f t="shared" si="13"/>
        <v>0</v>
      </c>
      <c r="H102" s="632" t="str">
        <f t="shared" si="14"/>
        <v/>
      </c>
      <c r="I102" s="110"/>
    </row>
    <row r="103" spans="1:9">
      <c r="A103" s="733"/>
      <c r="B103" s="718"/>
      <c r="C103" s="321" t="s">
        <v>404</v>
      </c>
      <c r="D103" s="91">
        <f>SUM(D81:D102)</f>
        <v>8000000</v>
      </c>
      <c r="E103" s="91">
        <f>SUM(E81:E102)</f>
        <v>4724750</v>
      </c>
      <c r="F103" s="91">
        <f>SUM(F81:F102)</f>
        <v>10000000</v>
      </c>
      <c r="G103" s="91">
        <f t="shared" si="13"/>
        <v>2000000</v>
      </c>
      <c r="H103" s="632">
        <f t="shared" si="14"/>
        <v>0.25</v>
      </c>
      <c r="I103" s="110"/>
    </row>
    <row r="104" spans="1:9" ht="17.25" thickBot="1">
      <c r="A104" s="734"/>
      <c r="B104" s="795" t="s">
        <v>15</v>
      </c>
      <c r="C104" s="795"/>
      <c r="D104" s="100">
        <f>SUM(D80,D103)</f>
        <v>8000000</v>
      </c>
      <c r="E104" s="100">
        <f>SUM(E80,E103)</f>
        <v>4724750</v>
      </c>
      <c r="F104" s="100">
        <f>SUM(F80,F103)</f>
        <v>10000000</v>
      </c>
      <c r="G104" s="49">
        <f t="shared" si="13"/>
        <v>2000000</v>
      </c>
      <c r="H104" s="643">
        <f t="shared" si="14"/>
        <v>0.25</v>
      </c>
      <c r="I104" s="423"/>
    </row>
    <row r="105" spans="1:9">
      <c r="A105" s="733" t="s">
        <v>361</v>
      </c>
      <c r="B105" s="249" t="s">
        <v>390</v>
      </c>
      <c r="C105" s="323" t="s">
        <v>9</v>
      </c>
      <c r="D105" s="320"/>
      <c r="E105" s="96"/>
      <c r="F105" s="104"/>
      <c r="G105" s="45">
        <f t="shared" si="13"/>
        <v>0</v>
      </c>
      <c r="H105" s="632" t="str">
        <f t="shared" si="14"/>
        <v/>
      </c>
      <c r="I105" s="46"/>
    </row>
    <row r="106" spans="1:9" ht="17.25" thickBot="1">
      <c r="A106" s="734"/>
      <c r="B106" s="908" t="s">
        <v>47</v>
      </c>
      <c r="C106" s="909"/>
      <c r="D106" s="314">
        <f>D105</f>
        <v>0</v>
      </c>
      <c r="E106" s="314">
        <f t="shared" ref="E106:F106" si="23">E105</f>
        <v>0</v>
      </c>
      <c r="F106" s="314">
        <f t="shared" si="23"/>
        <v>0</v>
      </c>
      <c r="G106" s="233">
        <f t="shared" si="13"/>
        <v>0</v>
      </c>
      <c r="H106" s="656" t="str">
        <f t="shared" si="14"/>
        <v/>
      </c>
      <c r="I106" s="52"/>
    </row>
    <row r="107" spans="1:9">
      <c r="A107" s="716" t="s">
        <v>356</v>
      </c>
      <c r="B107" s="718" t="s">
        <v>358</v>
      </c>
      <c r="C107" s="226" t="s">
        <v>85</v>
      </c>
      <c r="D107" s="315">
        <v>6827610</v>
      </c>
      <c r="E107" s="96"/>
      <c r="F107" s="318">
        <v>11466000</v>
      </c>
      <c r="G107" s="650">
        <f t="shared" si="13"/>
        <v>4638390</v>
      </c>
      <c r="H107" s="655">
        <f t="shared" si="14"/>
        <v>0.67935778405620706</v>
      </c>
      <c r="I107" s="651" t="s">
        <v>493</v>
      </c>
    </row>
    <row r="108" spans="1:9">
      <c r="A108" s="716"/>
      <c r="B108" s="719"/>
      <c r="C108" s="220" t="s">
        <v>46</v>
      </c>
      <c r="D108" s="316"/>
      <c r="E108" s="56"/>
      <c r="F108" s="104"/>
      <c r="G108" s="45">
        <f t="shared" si="13"/>
        <v>0</v>
      </c>
      <c r="H108" s="632" t="str">
        <f t="shared" si="14"/>
        <v/>
      </c>
      <c r="I108" s="46"/>
    </row>
    <row r="109" spans="1:9" ht="17.25" thickBot="1">
      <c r="A109" s="717"/>
      <c r="B109" s="910" t="s">
        <v>47</v>
      </c>
      <c r="C109" s="911"/>
      <c r="D109" s="431">
        <f>SUM(D107:D108)</f>
        <v>6827610</v>
      </c>
      <c r="E109" s="431">
        <f t="shared" ref="E109:F109" si="24">SUM(E107:E108)</f>
        <v>0</v>
      </c>
      <c r="F109" s="431">
        <f t="shared" si="24"/>
        <v>11466000</v>
      </c>
      <c r="G109" s="233">
        <f t="shared" si="13"/>
        <v>4638390</v>
      </c>
      <c r="H109" s="643">
        <f t="shared" si="14"/>
        <v>0.67935778405620706</v>
      </c>
      <c r="I109" s="52"/>
    </row>
    <row r="110" spans="1:9" ht="20.25" customHeight="1" thickBot="1">
      <c r="A110" s="227" t="s">
        <v>56</v>
      </c>
      <c r="B110" s="228" t="s">
        <v>56</v>
      </c>
      <c r="C110" s="326" t="s">
        <v>93</v>
      </c>
      <c r="D110" s="317"/>
      <c r="E110" s="327"/>
      <c r="F110" s="319"/>
      <c r="G110" s="188">
        <f t="shared" si="13"/>
        <v>0</v>
      </c>
      <c r="H110" s="632" t="str">
        <f t="shared" si="14"/>
        <v/>
      </c>
      <c r="I110" s="195"/>
    </row>
    <row r="111" spans="1:9" ht="17.25" thickBot="1">
      <c r="A111" s="790" t="s">
        <v>53</v>
      </c>
      <c r="B111" s="791"/>
      <c r="C111" s="792"/>
      <c r="D111" s="432">
        <f>SUM(D70,D74,D104,D106,D109,D110)</f>
        <v>645114610</v>
      </c>
      <c r="E111" s="432">
        <f>SUM(E70,E74,E104,E106,E109)</f>
        <v>588850339</v>
      </c>
      <c r="F111" s="432">
        <f t="shared" ref="F111:G111" si="25">SUM(F70,F74,F104,F106,F109,F110)</f>
        <v>1100100000</v>
      </c>
      <c r="G111" s="432">
        <f t="shared" si="25"/>
        <v>454985390</v>
      </c>
      <c r="H111" s="654">
        <f>G111/D111*100%</f>
        <v>0.70527838456487602</v>
      </c>
      <c r="I111" s="105"/>
    </row>
    <row r="114" spans="5:7">
      <c r="F114" s="64"/>
      <c r="G114" s="64"/>
    </row>
    <row r="116" spans="5:7">
      <c r="F116">
        <v>1100100000</v>
      </c>
    </row>
    <row r="117" spans="5:7">
      <c r="E117">
        <v>588850339</v>
      </c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40:A43"/>
    <mergeCell ref="B40:B42"/>
    <mergeCell ref="B43:C43"/>
    <mergeCell ref="A44:A46"/>
    <mergeCell ref="B44:B45"/>
    <mergeCell ref="B46:C46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B51:B57"/>
    <mergeCell ref="B58:B61"/>
    <mergeCell ref="B62:B69"/>
    <mergeCell ref="B70:C70"/>
    <mergeCell ref="A71:A74"/>
    <mergeCell ref="B71:B73"/>
    <mergeCell ref="B74:C74"/>
    <mergeCell ref="A107:A109"/>
    <mergeCell ref="B107:B108"/>
    <mergeCell ref="B109:C109"/>
    <mergeCell ref="A111:C111"/>
    <mergeCell ref="A75:A104"/>
    <mergeCell ref="B75:B80"/>
    <mergeCell ref="B81:B103"/>
    <mergeCell ref="B104:C104"/>
    <mergeCell ref="A105:A106"/>
    <mergeCell ref="B106:C10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</sheetPr>
  <dimension ref="A2:I110"/>
  <sheetViews>
    <sheetView topLeftCell="A85" workbookViewId="0">
      <selection activeCell="B80" sqref="B80:B102"/>
    </sheetView>
  </sheetViews>
  <sheetFormatPr defaultRowHeight="16.5"/>
  <cols>
    <col min="1" max="1" width="14.5" customWidth="1"/>
    <col min="2" max="2" width="13.375" customWidth="1"/>
    <col min="3" max="3" width="20" customWidth="1"/>
    <col min="4" max="4" width="18.25" customWidth="1"/>
    <col min="5" max="5" width="17.875" customWidth="1"/>
    <col min="6" max="6" width="17.75" customWidth="1"/>
    <col min="7" max="7" width="17.875" customWidth="1"/>
    <col min="9" max="9" width="45.25" customWidth="1"/>
  </cols>
  <sheetData>
    <row r="2" spans="1:9" ht="30" customHeight="1">
      <c r="A2" s="912" t="s">
        <v>271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15.7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</row>
    <row r="10" spans="1:9" ht="15.7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5.7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5.7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203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5.75" customHeight="1">
      <c r="A14" s="797" t="s">
        <v>207</v>
      </c>
      <c r="B14" s="737" t="s">
        <v>208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5.7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5.7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5.7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5.7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5.7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5.7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5.7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ht="17.25" thickBot="1">
      <c r="A22" s="903"/>
      <c r="B22" s="799" t="s">
        <v>47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 ht="13.5" customHeight="1">
      <c r="A23" s="802" t="s">
        <v>209</v>
      </c>
      <c r="B23" s="801" t="s">
        <v>210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 ht="13.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 ht="13.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 ht="13.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ht="17.25" thickBot="1">
      <c r="A27" s="804"/>
      <c r="B27" s="793" t="s">
        <v>47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 ht="20.25" customHeight="1">
      <c r="A28" s="748" t="s">
        <v>211</v>
      </c>
      <c r="B28" s="718" t="s">
        <v>212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 ht="20.2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ht="17.25" thickBot="1">
      <c r="A30" s="750"/>
      <c r="B30" s="795" t="s">
        <v>47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 ht="18" customHeight="1">
      <c r="A31" s="902" t="s">
        <v>213</v>
      </c>
      <c r="B31" s="801" t="s">
        <v>218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 ht="18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ht="17.25" thickBot="1">
      <c r="A33" s="901"/>
      <c r="B33" s="476"/>
      <c r="C33" s="476" t="s">
        <v>206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ht="17.25" customHeight="1" thickBot="1">
      <c r="A34" s="482"/>
      <c r="B34" s="737" t="s">
        <v>219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 ht="17.2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ht="17.25" thickBot="1">
      <c r="A36" s="734"/>
      <c r="B36" s="919" t="s">
        <v>47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 ht="18.75" customHeight="1">
      <c r="A37" s="732" t="s">
        <v>220</v>
      </c>
      <c r="B37" s="801" t="s">
        <v>221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 ht="18.7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>
      <c r="A39" s="733"/>
      <c r="B39" s="785" t="s">
        <v>47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 ht="18.75" customHeight="1">
      <c r="A40" s="787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 ht="18.7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 ht="18.7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>
      <c r="A43" s="788"/>
      <c r="B43" s="789" t="s">
        <v>47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 ht="20.2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 ht="31.9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ht="17.25" thickBot="1">
      <c r="A46" s="917"/>
      <c r="B46" s="789" t="s">
        <v>47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17.25" thickBot="1">
      <c r="A48" s="915" t="s">
        <v>272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>
      <c r="A52" s="89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19.5" customHeight="1">
      <c r="A54" s="89"/>
      <c r="B54" s="719"/>
      <c r="C54" s="225" t="s">
        <v>231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 ht="15.75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ht="15.75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89"/>
      <c r="B57" s="719"/>
      <c r="C57" s="324" t="s">
        <v>400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 ht="16.5" customHeight="1">
      <c r="A58" s="89"/>
      <c r="B58" s="719" t="s">
        <v>238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16.5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89"/>
      <c r="B62" s="719" t="s">
        <v>239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6.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ht="18.75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>
      <c r="A67" s="133"/>
      <c r="B67" s="719"/>
      <c r="C67" s="220" t="s">
        <v>235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9.5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133"/>
      <c r="B69" s="719"/>
      <c r="C69" s="348" t="s">
        <v>402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194" t="s">
        <v>167</v>
      </c>
      <c r="B70" s="904" t="s">
        <v>47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 ht="17.25" customHeight="1">
      <c r="A71" s="748" t="s">
        <v>240</v>
      </c>
      <c r="B71" s="718" t="s">
        <v>241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ht="17.2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750"/>
      <c r="B73" s="906" t="s">
        <v>47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3.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3.5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3.5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3.5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3.5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3.5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3.5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3.5" customHeight="1">
      <c r="A87" s="733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3.5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3.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3.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3.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3.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3.5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3.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3.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3.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3.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3.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3.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3.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3.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734"/>
      <c r="B103" s="795" t="s">
        <v>47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733" t="s">
        <v>5</v>
      </c>
      <c r="B104" s="249" t="s">
        <v>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47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358</v>
      </c>
      <c r="B106" s="718" t="s">
        <v>356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47</v>
      </c>
      <c r="C108" s="911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ht="19.5" customHeight="1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40:A43"/>
    <mergeCell ref="B40:B42"/>
    <mergeCell ref="B43:C43"/>
    <mergeCell ref="A44:A46"/>
    <mergeCell ref="B44:B45"/>
    <mergeCell ref="B46:C46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B51:B57"/>
    <mergeCell ref="B58:B61"/>
    <mergeCell ref="B62:B69"/>
    <mergeCell ref="B70:C70"/>
    <mergeCell ref="A71:A73"/>
    <mergeCell ref="B71:B72"/>
    <mergeCell ref="B73:C73"/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66"/>
  </sheetPr>
  <dimension ref="A2:I112"/>
  <sheetViews>
    <sheetView topLeftCell="A52" workbookViewId="0">
      <selection activeCell="B80" sqref="B80:B102"/>
    </sheetView>
  </sheetViews>
  <sheetFormatPr defaultRowHeight="16.5"/>
  <cols>
    <col min="1" max="1" width="17" customWidth="1"/>
    <col min="2" max="2" width="15" customWidth="1"/>
    <col min="3" max="3" width="22.125" customWidth="1"/>
    <col min="4" max="4" width="18.25" customWidth="1"/>
    <col min="5" max="5" width="18.5" customWidth="1"/>
    <col min="6" max="6" width="18.125" customWidth="1"/>
    <col min="7" max="7" width="21.375" customWidth="1"/>
    <col min="9" max="9" width="50.5" customWidth="1"/>
  </cols>
  <sheetData>
    <row r="2" spans="1:9" ht="29.45" customHeight="1">
      <c r="A2" s="912" t="s">
        <v>305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304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7.2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17.2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</row>
    <row r="10" spans="1:9" ht="17.2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7.2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7.2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8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8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8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8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8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8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8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8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 ht="19.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 ht="19.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 ht="19.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 ht="19.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 ht="18" customHeight="1">
      <c r="A28" s="748" t="s">
        <v>211</v>
      </c>
      <c r="B28" s="718" t="s">
        <v>211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 ht="18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 ht="15.7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 ht="15.7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ht="21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 ht="21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 ht="16.5" customHeight="1">
      <c r="A37" s="732" t="s">
        <v>220</v>
      </c>
      <c r="B37" s="801" t="s">
        <v>220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 ht="16.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 ht="20.25" customHeight="1">
      <c r="A40" s="787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 ht="20.2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 ht="20.2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 ht="20.2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 ht="20.2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17.25" thickBot="1">
      <c r="A48" s="915" t="s">
        <v>272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 ht="13.5" customHeight="1">
      <c r="A51" s="234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 ht="13.5" customHeight="1">
      <c r="A52" s="89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 ht="13.5" customHeight="1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13.5" customHeight="1">
      <c r="A54" s="89"/>
      <c r="B54" s="719"/>
      <c r="C54" s="225" t="s">
        <v>117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 ht="13.5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ht="13.5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89"/>
      <c r="B57" s="719"/>
      <c r="C57" s="324" t="s">
        <v>400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 ht="18.75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18.75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 ht="18.75" customHeight="1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 ht="15.75" customHeight="1">
      <c r="A62" s="89"/>
      <c r="B62" s="719" t="s">
        <v>178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5.7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 ht="15.75" customHeight="1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ht="15.75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 ht="15.75" customHeight="1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 ht="15.75" customHeight="1">
      <c r="A67" s="133"/>
      <c r="B67" s="719"/>
      <c r="C67" s="220" t="s">
        <v>119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5.75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133"/>
      <c r="B69" s="719"/>
      <c r="C69" s="348" t="s">
        <v>402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 ht="15.75" customHeight="1">
      <c r="A71" s="748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ht="15.7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732" t="s">
        <v>359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5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5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5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5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5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5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5" customHeight="1">
      <c r="A87" s="733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5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5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733" t="s">
        <v>5</v>
      </c>
      <c r="B104" s="249" t="s">
        <v>361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391</v>
      </c>
      <c r="B106" s="718" t="s">
        <v>356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ht="19.5" customHeight="1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939" t="s">
        <v>53</v>
      </c>
      <c r="B110" s="940"/>
      <c r="C110" s="941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  <row r="111" spans="1:9">
      <c r="A111" s="597"/>
      <c r="B111" s="597"/>
      <c r="C111" s="597"/>
    </row>
    <row r="112" spans="1:9">
      <c r="A112" s="597"/>
      <c r="B112" s="597"/>
      <c r="C112" s="597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workbookViewId="0">
      <selection activeCell="E210" sqref="E210"/>
    </sheetView>
  </sheetViews>
  <sheetFormatPr defaultRowHeight="16.5"/>
  <cols>
    <col min="1" max="1" width="4.25" customWidth="1"/>
    <col min="2" max="2" width="14.375" customWidth="1"/>
    <col min="3" max="3" width="13.625" style="6" customWidth="1"/>
    <col min="4" max="4" width="27.875" style="6" customWidth="1"/>
    <col min="5" max="5" width="19.25" customWidth="1"/>
    <col min="6" max="6" width="20.625" customWidth="1"/>
    <col min="7" max="7" width="21.25" customWidth="1"/>
    <col min="8" max="8" width="19.875" customWidth="1"/>
    <col min="9" max="9" width="11.5" customWidth="1"/>
    <col min="10" max="10" width="44.375" customWidth="1"/>
  </cols>
  <sheetData>
    <row r="1" spans="1:10">
      <c r="A1" s="751"/>
      <c r="B1" s="751"/>
      <c r="C1" s="751"/>
      <c r="D1" s="751"/>
      <c r="E1" s="751"/>
      <c r="F1" s="751"/>
      <c r="G1" s="751"/>
      <c r="H1" s="751"/>
      <c r="I1" s="751"/>
      <c r="J1" s="751"/>
    </row>
    <row r="2" spans="1:10" ht="31.5">
      <c r="A2" s="752" t="s">
        <v>169</v>
      </c>
      <c r="B2" s="752"/>
      <c r="C2" s="752"/>
      <c r="D2" s="752"/>
      <c r="E2" s="752"/>
      <c r="F2" s="752"/>
      <c r="G2" s="752"/>
      <c r="H2" s="752"/>
      <c r="I2" s="752"/>
      <c r="J2" s="752"/>
    </row>
    <row r="3" spans="1:10" ht="38.25" customHeight="1">
      <c r="A3" s="753" t="s">
        <v>168</v>
      </c>
      <c r="B3" s="753"/>
      <c r="C3" s="753"/>
      <c r="D3" s="753"/>
      <c r="E3" s="753"/>
      <c r="F3" s="753"/>
      <c r="G3" s="753"/>
      <c r="H3" s="753"/>
      <c r="I3" s="753"/>
      <c r="J3" s="753"/>
    </row>
    <row r="4" spans="1:10" ht="20.25" customHeight="1">
      <c r="A4" s="754" t="s">
        <v>170</v>
      </c>
      <c r="B4" s="754"/>
      <c r="C4" s="754"/>
      <c r="D4" s="754"/>
      <c r="E4" s="754"/>
      <c r="F4" s="754"/>
      <c r="G4" s="754"/>
      <c r="H4" s="754"/>
      <c r="I4" s="754"/>
      <c r="J4" s="754"/>
    </row>
    <row r="5" spans="1:10" ht="20.25" thickBot="1">
      <c r="B5" s="805" t="s">
        <v>175</v>
      </c>
      <c r="C5" s="805"/>
      <c r="D5" s="805"/>
      <c r="E5" s="805"/>
      <c r="F5" s="805"/>
      <c r="G5" s="805"/>
      <c r="H5" s="805"/>
      <c r="I5" s="805"/>
      <c r="J5" s="805"/>
    </row>
    <row r="6" spans="1:10" ht="17.25">
      <c r="A6" s="678" t="s">
        <v>171</v>
      </c>
      <c r="B6" s="806" t="s">
        <v>16</v>
      </c>
      <c r="C6" s="807"/>
      <c r="D6" s="807"/>
      <c r="E6" s="706" t="s">
        <v>313</v>
      </c>
      <c r="F6" s="706" t="s">
        <v>314</v>
      </c>
      <c r="G6" s="706" t="s">
        <v>311</v>
      </c>
      <c r="H6" s="706" t="s">
        <v>74</v>
      </c>
      <c r="I6" s="768" t="s">
        <v>62</v>
      </c>
      <c r="J6" s="768" t="s">
        <v>76</v>
      </c>
    </row>
    <row r="7" spans="1:10" ht="18" thickBot="1">
      <c r="A7" s="679"/>
      <c r="B7" s="301" t="s">
        <v>0</v>
      </c>
      <c r="C7" s="87" t="s">
        <v>1</v>
      </c>
      <c r="D7" s="87" t="s">
        <v>2</v>
      </c>
      <c r="E7" s="707"/>
      <c r="F7" s="707"/>
      <c r="G7" s="707"/>
      <c r="H7" s="707"/>
      <c r="I7" s="769"/>
      <c r="J7" s="769"/>
    </row>
    <row r="8" spans="1:10">
      <c r="A8" s="762" t="s">
        <v>172</v>
      </c>
      <c r="B8" s="819" t="s">
        <v>323</v>
      </c>
      <c r="C8" s="442" t="s">
        <v>250</v>
      </c>
      <c r="D8" s="443" t="s">
        <v>6</v>
      </c>
      <c r="E8" s="444"/>
      <c r="F8" s="444"/>
      <c r="G8" s="445"/>
      <c r="H8" s="406">
        <f>G8-E8</f>
        <v>0</v>
      </c>
      <c r="I8" s="408" t="e">
        <f>H8/E8*100</f>
        <v>#DIV/0!</v>
      </c>
      <c r="J8" s="448"/>
    </row>
    <row r="9" spans="1:10" ht="17.25" thickBot="1">
      <c r="A9" s="762"/>
      <c r="B9" s="820"/>
      <c r="C9" s="821" t="s">
        <v>47</v>
      </c>
      <c r="D9" s="822"/>
      <c r="E9" s="382"/>
      <c r="F9" s="382"/>
      <c r="G9" s="383"/>
      <c r="H9" s="401">
        <f>G9-E9</f>
        <v>0</v>
      </c>
      <c r="I9" s="404" t="e">
        <f>H9/E9*100</f>
        <v>#DIV/0!</v>
      </c>
      <c r="J9" s="386"/>
    </row>
    <row r="10" spans="1:10" ht="23.25" customHeight="1">
      <c r="A10" s="808"/>
      <c r="B10" s="755" t="s">
        <v>324</v>
      </c>
      <c r="C10" s="446" t="s">
        <v>3</v>
      </c>
      <c r="D10" s="290" t="s">
        <v>405</v>
      </c>
      <c r="E10" s="405"/>
      <c r="F10" s="405"/>
      <c r="G10" s="62"/>
      <c r="H10" s="406">
        <f t="shared" ref="H10:H23" si="0">G10-E10</f>
        <v>0</v>
      </c>
      <c r="I10" s="408" t="e">
        <f t="shared" ref="I10:I23" si="1">H10/E10*100</f>
        <v>#DIV/0!</v>
      </c>
      <c r="J10" s="449"/>
    </row>
    <row r="11" spans="1:10" ht="17.25" thickBot="1">
      <c r="A11" s="808"/>
      <c r="B11" s="756"/>
      <c r="C11" s="757" t="s">
        <v>47</v>
      </c>
      <c r="D11" s="757"/>
      <c r="E11" s="163"/>
      <c r="F11" s="163"/>
      <c r="G11" s="84"/>
      <c r="H11" s="401">
        <f t="shared" si="0"/>
        <v>0</v>
      </c>
      <c r="I11" s="404" t="e">
        <f t="shared" si="1"/>
        <v>#DIV/0!</v>
      </c>
      <c r="J11" s="450"/>
    </row>
    <row r="12" spans="1:10">
      <c r="A12" s="808"/>
      <c r="B12" s="755" t="s">
        <v>211</v>
      </c>
      <c r="C12" s="824" t="s">
        <v>326</v>
      </c>
      <c r="D12" s="290" t="s">
        <v>96</v>
      </c>
      <c r="E12" s="405"/>
      <c r="F12" s="405"/>
      <c r="G12" s="62"/>
      <c r="H12" s="406">
        <f t="shared" si="0"/>
        <v>0</v>
      </c>
      <c r="I12" s="408" t="e">
        <f t="shared" si="1"/>
        <v>#DIV/0!</v>
      </c>
      <c r="J12" s="449"/>
    </row>
    <row r="13" spans="1:10">
      <c r="A13" s="808"/>
      <c r="B13" s="823"/>
      <c r="C13" s="825"/>
      <c r="D13" s="287" t="s">
        <v>97</v>
      </c>
      <c r="E13" s="157"/>
      <c r="F13" s="157"/>
      <c r="G13" s="58"/>
      <c r="H13" s="396">
        <f t="shared" si="0"/>
        <v>0</v>
      </c>
      <c r="I13" s="403" t="e">
        <f t="shared" si="1"/>
        <v>#DIV/0!</v>
      </c>
      <c r="J13" s="168"/>
    </row>
    <row r="14" spans="1:10" ht="17.25" thickBot="1">
      <c r="A14" s="808"/>
      <c r="B14" s="756"/>
      <c r="C14" s="764" t="s">
        <v>14</v>
      </c>
      <c r="D14" s="764"/>
      <c r="E14" s="163"/>
      <c r="F14" s="163"/>
      <c r="G14" s="84"/>
      <c r="H14" s="409">
        <f t="shared" si="0"/>
        <v>0</v>
      </c>
      <c r="I14" s="410" t="e">
        <f t="shared" si="1"/>
        <v>#DIV/0!</v>
      </c>
      <c r="J14" s="166"/>
    </row>
    <row r="15" spans="1:10">
      <c r="A15" s="808"/>
      <c r="B15" s="826" t="s">
        <v>220</v>
      </c>
      <c r="C15" s="829" t="s">
        <v>327</v>
      </c>
      <c r="D15" s="290" t="s">
        <v>10</v>
      </c>
      <c r="E15" s="158"/>
      <c r="F15" s="158"/>
      <c r="G15" s="457"/>
      <c r="H15" s="406">
        <f t="shared" si="0"/>
        <v>0</v>
      </c>
      <c r="I15" s="408" t="e">
        <f t="shared" si="1"/>
        <v>#DIV/0!</v>
      </c>
      <c r="J15" s="397"/>
    </row>
    <row r="16" spans="1:10">
      <c r="A16" s="808"/>
      <c r="B16" s="827"/>
      <c r="C16" s="830"/>
      <c r="D16" s="289" t="s">
        <v>98</v>
      </c>
      <c r="E16" s="159"/>
      <c r="F16" s="159"/>
      <c r="G16" s="447"/>
      <c r="H16" s="396">
        <f t="shared" si="0"/>
        <v>0</v>
      </c>
      <c r="I16" s="403" t="e">
        <f t="shared" si="1"/>
        <v>#DIV/0!</v>
      </c>
      <c r="J16" s="398"/>
    </row>
    <row r="17" spans="1:10">
      <c r="A17" s="808"/>
      <c r="B17" s="827"/>
      <c r="C17" s="831"/>
      <c r="D17" s="289" t="s">
        <v>18</v>
      </c>
      <c r="E17" s="160"/>
      <c r="F17" s="160"/>
      <c r="G17" s="454"/>
      <c r="H17" s="396">
        <f t="shared" si="0"/>
        <v>0</v>
      </c>
      <c r="I17" s="403" t="e">
        <f t="shared" si="1"/>
        <v>#DIV/0!</v>
      </c>
      <c r="J17" s="399"/>
    </row>
    <row r="18" spans="1:10" ht="17.25" thickBot="1">
      <c r="A18" s="808"/>
      <c r="B18" s="828"/>
      <c r="C18" s="814" t="s">
        <v>14</v>
      </c>
      <c r="D18" s="832"/>
      <c r="E18" s="163"/>
      <c r="F18" s="163"/>
      <c r="G18" s="84"/>
      <c r="H18" s="384">
        <f t="shared" si="0"/>
        <v>0</v>
      </c>
      <c r="I18" s="385" t="e">
        <f t="shared" si="1"/>
        <v>#DIV/0!</v>
      </c>
      <c r="J18" s="166"/>
    </row>
    <row r="19" spans="1:10">
      <c r="A19" s="808"/>
      <c r="B19" s="810" t="s">
        <v>325</v>
      </c>
      <c r="C19" s="812" t="s">
        <v>328</v>
      </c>
      <c r="D19" s="302" t="s">
        <v>11</v>
      </c>
      <c r="E19" s="161"/>
      <c r="F19" s="161"/>
      <c r="G19" s="441"/>
      <c r="H19" s="455">
        <f t="shared" si="0"/>
        <v>0</v>
      </c>
      <c r="I19" s="456" t="e">
        <f t="shared" si="1"/>
        <v>#DIV/0!</v>
      </c>
      <c r="J19" s="452"/>
    </row>
    <row r="20" spans="1:10">
      <c r="A20" s="808"/>
      <c r="B20" s="811"/>
      <c r="C20" s="812"/>
      <c r="D20" s="287" t="s">
        <v>54</v>
      </c>
      <c r="E20" s="157"/>
      <c r="F20" s="157"/>
      <c r="G20" s="58"/>
      <c r="H20" s="451">
        <f t="shared" si="0"/>
        <v>0</v>
      </c>
      <c r="I20" s="403" t="e">
        <f t="shared" si="1"/>
        <v>#DIV/0!</v>
      </c>
      <c r="J20" s="453"/>
    </row>
    <row r="21" spans="1:10">
      <c r="A21" s="808"/>
      <c r="B21" s="811"/>
      <c r="C21" s="813"/>
      <c r="D21" s="287" t="s">
        <v>12</v>
      </c>
      <c r="E21" s="157"/>
      <c r="F21" s="157"/>
      <c r="G21" s="58"/>
      <c r="H21" s="451">
        <f t="shared" si="0"/>
        <v>0</v>
      </c>
      <c r="I21" s="404" t="e">
        <f t="shared" si="1"/>
        <v>#DIV/0!</v>
      </c>
      <c r="J21" s="398"/>
    </row>
    <row r="22" spans="1:10" ht="17.25" thickBot="1">
      <c r="A22" s="808"/>
      <c r="B22" s="811"/>
      <c r="C22" s="814" t="s">
        <v>14</v>
      </c>
      <c r="D22" s="815"/>
      <c r="E22" s="164"/>
      <c r="F22" s="164"/>
      <c r="G22" s="395"/>
      <c r="H22" s="384">
        <f t="shared" si="0"/>
        <v>0</v>
      </c>
      <c r="I22" s="385" t="e">
        <f t="shared" si="1"/>
        <v>#DIV/0!</v>
      </c>
      <c r="J22" s="169"/>
    </row>
    <row r="23" spans="1:10" ht="17.25" thickBot="1">
      <c r="A23" s="809"/>
      <c r="B23" s="816" t="s">
        <v>19</v>
      </c>
      <c r="C23" s="817"/>
      <c r="D23" s="818"/>
      <c r="E23" s="165">
        <f>SUM(E9,E11,E14,E18,E22)</f>
        <v>0</v>
      </c>
      <c r="F23" s="165">
        <f>SUM(F9,F11,F14,F18,F22)</f>
        <v>0</v>
      </c>
      <c r="G23" s="165">
        <f>SUM(G8,G10,G14,G18,G22)</f>
        <v>0</v>
      </c>
      <c r="H23" s="183">
        <f t="shared" si="0"/>
        <v>0</v>
      </c>
      <c r="I23" s="176" t="e">
        <f t="shared" si="1"/>
        <v>#DIV/0!</v>
      </c>
      <c r="J23" s="85"/>
    </row>
    <row r="24" spans="1:10" ht="28.15" customHeight="1" thickBot="1">
      <c r="B24" s="773" t="s">
        <v>396</v>
      </c>
      <c r="C24" s="773"/>
      <c r="D24" s="773"/>
      <c r="E24" s="773"/>
      <c r="F24" s="773"/>
      <c r="G24" s="773"/>
      <c r="H24" s="773"/>
      <c r="I24" s="773"/>
      <c r="J24" s="773"/>
    </row>
    <row r="25" spans="1:10" ht="17.45" customHeight="1">
      <c r="A25" s="678" t="s">
        <v>171</v>
      </c>
      <c r="B25" s="744" t="s">
        <v>37</v>
      </c>
      <c r="C25" s="745"/>
      <c r="D25" s="745"/>
      <c r="E25" s="706" t="s">
        <v>313</v>
      </c>
      <c r="F25" s="706" t="s">
        <v>314</v>
      </c>
      <c r="G25" s="706" t="s">
        <v>311</v>
      </c>
      <c r="H25" s="706" t="s">
        <v>74</v>
      </c>
      <c r="I25" s="708" t="s">
        <v>62</v>
      </c>
      <c r="J25" s="710" t="s">
        <v>76</v>
      </c>
    </row>
    <row r="26" spans="1:10" ht="18" customHeight="1" thickBot="1">
      <c r="A26" s="679"/>
      <c r="B26" s="111" t="s">
        <v>0</v>
      </c>
      <c r="C26" s="193" t="s">
        <v>1</v>
      </c>
      <c r="D26" s="193" t="s">
        <v>2</v>
      </c>
      <c r="E26" s="707"/>
      <c r="F26" s="707"/>
      <c r="G26" s="707"/>
      <c r="H26" s="707"/>
      <c r="I26" s="709"/>
      <c r="J26" s="711"/>
    </row>
    <row r="27" spans="1:10" ht="16.5" customHeight="1">
      <c r="A27" s="762" t="s">
        <v>399</v>
      </c>
      <c r="B27" s="797" t="s">
        <v>332</v>
      </c>
      <c r="C27" s="226" t="s">
        <v>329</v>
      </c>
      <c r="D27" s="226" t="s">
        <v>3</v>
      </c>
      <c r="E27" s="90"/>
      <c r="F27" s="90"/>
      <c r="G27" s="44"/>
      <c r="H27" s="45">
        <f>G27-E27</f>
        <v>0</v>
      </c>
      <c r="I27" s="185" t="e">
        <f>H27/E27*100</f>
        <v>#DIV/0!</v>
      </c>
      <c r="J27" s="46"/>
    </row>
    <row r="28" spans="1:10" ht="17.25" thickBot="1">
      <c r="A28" s="762"/>
      <c r="B28" s="798"/>
      <c r="C28" s="799" t="s">
        <v>47</v>
      </c>
      <c r="D28" s="800"/>
      <c r="E28" s="49"/>
      <c r="F28" s="49"/>
      <c r="G28" s="50"/>
      <c r="H28" s="188">
        <f t="shared" ref="H28:H45" si="2">G28-E28</f>
        <v>0</v>
      </c>
      <c r="I28" s="189" t="e">
        <f t="shared" ref="I28:I45" si="3">H28/E28*100</f>
        <v>#DIV/0!</v>
      </c>
      <c r="J28" s="51"/>
    </row>
    <row r="29" spans="1:10">
      <c r="A29" s="762"/>
      <c r="B29" s="802" t="s">
        <v>333</v>
      </c>
      <c r="C29" s="801" t="s">
        <v>330</v>
      </c>
      <c r="D29" s="221" t="s">
        <v>154</v>
      </c>
      <c r="E29" s="97"/>
      <c r="F29" s="97"/>
      <c r="G29" s="98"/>
      <c r="H29" s="235">
        <f t="shared" si="2"/>
        <v>0</v>
      </c>
      <c r="I29" s="238" t="e">
        <f t="shared" si="3"/>
        <v>#DIV/0!</v>
      </c>
      <c r="J29" s="106"/>
    </row>
    <row r="30" spans="1:10">
      <c r="A30" s="762"/>
      <c r="B30" s="803"/>
      <c r="C30" s="737"/>
      <c r="D30" s="248" t="s">
        <v>81</v>
      </c>
      <c r="E30" s="56"/>
      <c r="F30" s="56"/>
      <c r="G30" s="91"/>
      <c r="H30" s="236">
        <f t="shared" si="2"/>
        <v>0</v>
      </c>
      <c r="I30" s="239" t="e">
        <f t="shared" si="3"/>
        <v>#DIV/0!</v>
      </c>
      <c r="J30" s="107"/>
    </row>
    <row r="31" spans="1:10">
      <c r="A31" s="762"/>
      <c r="B31" s="803"/>
      <c r="C31" s="737"/>
      <c r="D31" s="248" t="s">
        <v>38</v>
      </c>
      <c r="E31" s="56"/>
      <c r="F31" s="56"/>
      <c r="G31" s="91"/>
      <c r="H31" s="236">
        <f t="shared" si="2"/>
        <v>0</v>
      </c>
      <c r="I31" s="239" t="e">
        <f t="shared" si="3"/>
        <v>#DIV/0!</v>
      </c>
      <c r="J31" s="107"/>
    </row>
    <row r="32" spans="1:10">
      <c r="A32" s="762"/>
      <c r="B32" s="803"/>
      <c r="C32" s="718"/>
      <c r="D32" s="248" t="s">
        <v>82</v>
      </c>
      <c r="E32" s="56"/>
      <c r="F32" s="56"/>
      <c r="G32" s="91"/>
      <c r="H32" s="236">
        <f t="shared" si="2"/>
        <v>0</v>
      </c>
      <c r="I32" s="239" t="e">
        <f t="shared" si="3"/>
        <v>#DIV/0!</v>
      </c>
      <c r="J32" s="107"/>
    </row>
    <row r="33" spans="1:10" ht="17.25" thickBot="1">
      <c r="A33" s="762"/>
      <c r="B33" s="804"/>
      <c r="C33" s="793" t="s">
        <v>47</v>
      </c>
      <c r="D33" s="794"/>
      <c r="E33" s="99"/>
      <c r="F33" s="99"/>
      <c r="G33" s="100"/>
      <c r="H33" s="237">
        <f t="shared" si="2"/>
        <v>0</v>
      </c>
      <c r="I33" s="240" t="e">
        <f t="shared" si="3"/>
        <v>#DIV/0!</v>
      </c>
      <c r="J33" s="108"/>
    </row>
    <row r="34" spans="1:10">
      <c r="A34" s="762"/>
      <c r="B34" s="748" t="s">
        <v>334</v>
      </c>
      <c r="C34" s="718" t="s">
        <v>211</v>
      </c>
      <c r="D34" s="222" t="s">
        <v>7</v>
      </c>
      <c r="E34" s="96"/>
      <c r="F34" s="96"/>
      <c r="G34" s="96"/>
      <c r="H34" s="45">
        <f t="shared" si="2"/>
        <v>0</v>
      </c>
      <c r="I34" s="185" t="e">
        <f t="shared" si="3"/>
        <v>#DIV/0!</v>
      </c>
      <c r="J34" s="109"/>
    </row>
    <row r="35" spans="1:10">
      <c r="A35" s="762"/>
      <c r="B35" s="749"/>
      <c r="C35" s="719"/>
      <c r="D35" s="222" t="s">
        <v>8</v>
      </c>
      <c r="E35" s="90"/>
      <c r="F35" s="90"/>
      <c r="G35" s="45"/>
      <c r="H35" s="45">
        <f t="shared" si="2"/>
        <v>0</v>
      </c>
      <c r="I35" s="185" t="e">
        <f t="shared" si="3"/>
        <v>#DIV/0!</v>
      </c>
      <c r="J35" s="46"/>
    </row>
    <row r="36" spans="1:10" ht="17.25" thickBot="1">
      <c r="A36" s="762"/>
      <c r="B36" s="750"/>
      <c r="C36" s="795" t="s">
        <v>47</v>
      </c>
      <c r="D36" s="795"/>
      <c r="E36" s="92"/>
      <c r="F36" s="92"/>
      <c r="G36" s="49"/>
      <c r="H36" s="188">
        <f t="shared" si="2"/>
        <v>0</v>
      </c>
      <c r="I36" s="189" t="e">
        <f t="shared" si="3"/>
        <v>#DIV/0!</v>
      </c>
      <c r="J36" s="52"/>
    </row>
    <row r="37" spans="1:10">
      <c r="A37" s="762"/>
      <c r="B37" s="732" t="s">
        <v>4</v>
      </c>
      <c r="C37" s="223" t="s">
        <v>331</v>
      </c>
      <c r="D37" s="224" t="s">
        <v>39</v>
      </c>
      <c r="E37" s="94"/>
      <c r="F37" s="94"/>
      <c r="G37" s="95"/>
      <c r="H37" s="232">
        <f t="shared" si="2"/>
        <v>0</v>
      </c>
      <c r="I37" s="241" t="e">
        <f t="shared" si="3"/>
        <v>#DIV/0!</v>
      </c>
      <c r="J37" s="54"/>
    </row>
    <row r="38" spans="1:10" ht="17.25" thickBot="1">
      <c r="A38" s="762"/>
      <c r="B38" s="734"/>
      <c r="C38" s="793" t="s">
        <v>47</v>
      </c>
      <c r="D38" s="796"/>
      <c r="E38" s="100"/>
      <c r="F38" s="100"/>
      <c r="G38" s="99"/>
      <c r="H38" s="233">
        <f t="shared" si="2"/>
        <v>0</v>
      </c>
      <c r="I38" s="242" t="e">
        <f t="shared" si="3"/>
        <v>#DIV/0!</v>
      </c>
      <c r="J38" s="52"/>
    </row>
    <row r="39" spans="1:10">
      <c r="A39" s="762"/>
      <c r="B39" s="732" t="s">
        <v>220</v>
      </c>
      <c r="C39" s="801" t="s">
        <v>335</v>
      </c>
      <c r="D39" s="223" t="s">
        <v>10</v>
      </c>
      <c r="E39" s="93"/>
      <c r="F39" s="93"/>
      <c r="G39" s="53"/>
      <c r="H39" s="45">
        <f t="shared" si="2"/>
        <v>0</v>
      </c>
      <c r="I39" s="185" t="e">
        <f t="shared" si="3"/>
        <v>#DIV/0!</v>
      </c>
      <c r="J39" s="101"/>
    </row>
    <row r="40" spans="1:10" ht="33">
      <c r="A40" s="762"/>
      <c r="B40" s="733"/>
      <c r="C40" s="718"/>
      <c r="D40" s="220" t="s">
        <v>51</v>
      </c>
      <c r="E40" s="90"/>
      <c r="F40" s="90"/>
      <c r="G40" s="45"/>
      <c r="H40" s="45">
        <f t="shared" si="2"/>
        <v>0</v>
      </c>
      <c r="I40" s="185" t="e">
        <f t="shared" si="3"/>
        <v>#DIV/0!</v>
      </c>
      <c r="J40" s="47"/>
    </row>
    <row r="41" spans="1:10">
      <c r="A41" s="762"/>
      <c r="B41" s="733"/>
      <c r="C41" s="785" t="s">
        <v>47</v>
      </c>
      <c r="D41" s="786"/>
      <c r="E41" s="102"/>
      <c r="F41" s="102"/>
      <c r="G41" s="55"/>
      <c r="H41" s="45">
        <f t="shared" si="2"/>
        <v>0</v>
      </c>
      <c r="I41" s="185" t="e">
        <f t="shared" si="3"/>
        <v>#DIV/0!</v>
      </c>
      <c r="J41" s="103"/>
    </row>
    <row r="42" spans="1:10">
      <c r="A42" s="762"/>
      <c r="B42" s="787" t="s">
        <v>222</v>
      </c>
      <c r="C42" s="719" t="s">
        <v>328</v>
      </c>
      <c r="D42" s="248" t="s">
        <v>11</v>
      </c>
      <c r="E42" s="91"/>
      <c r="F42" s="91"/>
      <c r="G42" s="56"/>
      <c r="H42" s="45">
        <f t="shared" si="2"/>
        <v>0</v>
      </c>
      <c r="I42" s="185" t="e">
        <f t="shared" si="3"/>
        <v>#DIV/0!</v>
      </c>
      <c r="J42" s="110"/>
    </row>
    <row r="43" spans="1:10">
      <c r="A43" s="762"/>
      <c r="B43" s="787"/>
      <c r="C43" s="719"/>
      <c r="D43" s="248" t="s">
        <v>12</v>
      </c>
      <c r="E43" s="91"/>
      <c r="F43" s="91"/>
      <c r="G43" s="56"/>
      <c r="H43" s="45">
        <f t="shared" si="2"/>
        <v>0</v>
      </c>
      <c r="I43" s="185" t="e">
        <f t="shared" si="3"/>
        <v>#DIV/0!</v>
      </c>
      <c r="J43" s="107"/>
    </row>
    <row r="44" spans="1:10" ht="17.25" thickBot="1">
      <c r="A44" s="762"/>
      <c r="B44" s="788"/>
      <c r="C44" s="789" t="s">
        <v>47</v>
      </c>
      <c r="D44" s="789"/>
      <c r="E44" s="186"/>
      <c r="F44" s="186"/>
      <c r="G44" s="187"/>
      <c r="H44" s="188">
        <f t="shared" si="2"/>
        <v>0</v>
      </c>
      <c r="I44" s="189" t="e">
        <f t="shared" si="3"/>
        <v>#DIV/0!</v>
      </c>
      <c r="J44" s="190"/>
    </row>
    <row r="45" spans="1:10" ht="17.25" thickBot="1">
      <c r="A45" s="763"/>
      <c r="B45" s="790" t="s">
        <v>53</v>
      </c>
      <c r="C45" s="791"/>
      <c r="D45" s="792"/>
      <c r="E45" s="432">
        <f>SUM(E28,E33,E36,E38,E41,E44)</f>
        <v>0</v>
      </c>
      <c r="F45" s="432">
        <f>SUM(F28,F33,F36,F38,F41,F44)</f>
        <v>0</v>
      </c>
      <c r="G45" s="432">
        <f>SUM(G28,G33,G36,G38,G41,G44)</f>
        <v>0</v>
      </c>
      <c r="H45" s="191">
        <f t="shared" si="2"/>
        <v>0</v>
      </c>
      <c r="I45" s="192" t="e">
        <f t="shared" si="3"/>
        <v>#DIV/0!</v>
      </c>
      <c r="J45" s="105"/>
    </row>
    <row r="46" spans="1:10" ht="20.25" thickBot="1">
      <c r="B46" s="773" t="s">
        <v>397</v>
      </c>
      <c r="C46" s="773"/>
      <c r="D46" s="773"/>
      <c r="E46" s="773"/>
      <c r="F46" s="773"/>
      <c r="G46" s="773"/>
      <c r="H46" s="773"/>
      <c r="I46" s="773"/>
      <c r="J46" s="773"/>
    </row>
    <row r="47" spans="1:10" ht="17.45" customHeight="1">
      <c r="A47" s="678" t="s">
        <v>171</v>
      </c>
      <c r="B47" s="744" t="s">
        <v>37</v>
      </c>
      <c r="C47" s="745"/>
      <c r="D47" s="745"/>
      <c r="E47" s="706" t="s">
        <v>313</v>
      </c>
      <c r="F47" s="706" t="s">
        <v>314</v>
      </c>
      <c r="G47" s="706" t="s">
        <v>311</v>
      </c>
      <c r="H47" s="706" t="s">
        <v>74</v>
      </c>
      <c r="I47" s="708" t="s">
        <v>62</v>
      </c>
      <c r="J47" s="710" t="s">
        <v>76</v>
      </c>
    </row>
    <row r="48" spans="1:10" ht="18" customHeight="1" thickBot="1">
      <c r="A48" s="679"/>
      <c r="B48" s="111" t="s">
        <v>0</v>
      </c>
      <c r="C48" s="193" t="s">
        <v>1</v>
      </c>
      <c r="D48" s="193" t="s">
        <v>2</v>
      </c>
      <c r="E48" s="707"/>
      <c r="F48" s="707"/>
      <c r="G48" s="707"/>
      <c r="H48" s="707"/>
      <c r="I48" s="709"/>
      <c r="J48" s="711"/>
    </row>
    <row r="49" spans="1:10" ht="16.5" customHeight="1">
      <c r="A49" s="681" t="s">
        <v>150</v>
      </c>
      <c r="B49" s="775" t="s">
        <v>336</v>
      </c>
      <c r="C49" s="777" t="s">
        <v>337</v>
      </c>
      <c r="D49" s="460" t="s">
        <v>139</v>
      </c>
      <c r="E49" s="155"/>
      <c r="F49" s="155"/>
      <c r="G49" s="155"/>
      <c r="H49" s="156">
        <f>G49-E49</f>
        <v>0</v>
      </c>
      <c r="I49" s="461" t="e">
        <f t="shared" ref="I49:I65" si="4">H49/E49*100</f>
        <v>#DIV/0!</v>
      </c>
      <c r="J49" s="462"/>
    </row>
    <row r="50" spans="1:10">
      <c r="A50" s="681"/>
      <c r="B50" s="776"/>
      <c r="C50" s="778"/>
      <c r="D50" s="245" t="s">
        <v>140</v>
      </c>
      <c r="E50" s="296"/>
      <c r="F50" s="296"/>
      <c r="G50" s="296"/>
      <c r="H50" s="297">
        <f t="shared" ref="H50:H64" si="5">G50-E50</f>
        <v>0</v>
      </c>
      <c r="I50" s="458" t="e">
        <f t="shared" si="4"/>
        <v>#DIV/0!</v>
      </c>
      <c r="J50" s="88"/>
    </row>
    <row r="51" spans="1:10">
      <c r="A51" s="681"/>
      <c r="B51" s="779" t="s">
        <v>338</v>
      </c>
      <c r="C51" s="595" t="s">
        <v>339</v>
      </c>
      <c r="D51" s="245" t="s">
        <v>141</v>
      </c>
      <c r="E51" s="296"/>
      <c r="F51" s="296"/>
      <c r="G51" s="296"/>
      <c r="H51" s="297">
        <f t="shared" si="5"/>
        <v>0</v>
      </c>
      <c r="I51" s="458" t="e">
        <f t="shared" si="4"/>
        <v>#DIV/0!</v>
      </c>
      <c r="J51" s="88"/>
    </row>
    <row r="52" spans="1:10">
      <c r="A52" s="681"/>
      <c r="B52" s="780"/>
      <c r="C52" s="596" t="s">
        <v>340</v>
      </c>
      <c r="D52" s="245" t="s">
        <v>138</v>
      </c>
      <c r="E52" s="296"/>
      <c r="F52" s="296"/>
      <c r="G52" s="296"/>
      <c r="H52" s="297">
        <f t="shared" si="5"/>
        <v>0</v>
      </c>
      <c r="I52" s="458" t="e">
        <f t="shared" si="4"/>
        <v>#DIV/0!</v>
      </c>
      <c r="J52" s="88"/>
    </row>
    <row r="53" spans="1:10">
      <c r="A53" s="681"/>
      <c r="B53" s="779" t="s">
        <v>342</v>
      </c>
      <c r="C53" s="596" t="s">
        <v>341</v>
      </c>
      <c r="D53" s="245" t="s">
        <v>101</v>
      </c>
      <c r="E53" s="296"/>
      <c r="F53" s="296"/>
      <c r="G53" s="296"/>
      <c r="H53" s="297">
        <f t="shared" si="5"/>
        <v>0</v>
      </c>
      <c r="I53" s="458" t="e">
        <f t="shared" si="4"/>
        <v>#DIV/0!</v>
      </c>
      <c r="J53" s="88"/>
    </row>
    <row r="54" spans="1:10">
      <c r="A54" s="681"/>
      <c r="B54" s="780"/>
      <c r="C54" s="781" t="s">
        <v>343</v>
      </c>
      <c r="D54" s="245" t="s">
        <v>142</v>
      </c>
      <c r="E54" s="296"/>
      <c r="F54" s="296"/>
      <c r="G54" s="296"/>
      <c r="H54" s="297">
        <f t="shared" si="5"/>
        <v>0</v>
      </c>
      <c r="I54" s="458" t="e">
        <f t="shared" si="4"/>
        <v>#DIV/0!</v>
      </c>
      <c r="J54" s="88"/>
    </row>
    <row r="55" spans="1:10">
      <c r="A55" s="681"/>
      <c r="B55" s="780"/>
      <c r="C55" s="782"/>
      <c r="D55" s="245" t="s">
        <v>104</v>
      </c>
      <c r="E55" s="296"/>
      <c r="F55" s="296"/>
      <c r="G55" s="296"/>
      <c r="H55" s="297">
        <f t="shared" si="5"/>
        <v>0</v>
      </c>
      <c r="I55" s="458" t="e">
        <f t="shared" si="4"/>
        <v>#DIV/0!</v>
      </c>
      <c r="J55" s="88"/>
    </row>
    <row r="56" spans="1:10">
      <c r="A56" s="681"/>
      <c r="B56" s="780"/>
      <c r="C56" s="782"/>
      <c r="D56" s="245" t="s">
        <v>105</v>
      </c>
      <c r="E56" s="296"/>
      <c r="F56" s="296"/>
      <c r="G56" s="296"/>
      <c r="H56" s="297">
        <f t="shared" si="5"/>
        <v>0</v>
      </c>
      <c r="I56" s="458" t="e">
        <f t="shared" si="4"/>
        <v>#DIV/0!</v>
      </c>
      <c r="J56" s="88"/>
    </row>
    <row r="57" spans="1:10">
      <c r="A57" s="681"/>
      <c r="B57" s="780"/>
      <c r="C57" s="596" t="s">
        <v>345</v>
      </c>
      <c r="D57" s="245" t="s">
        <v>143</v>
      </c>
      <c r="E57" s="296"/>
      <c r="F57" s="296"/>
      <c r="G57" s="296"/>
      <c r="H57" s="297">
        <f t="shared" si="5"/>
        <v>0</v>
      </c>
      <c r="I57" s="458" t="e">
        <f t="shared" si="4"/>
        <v>#DIV/0!</v>
      </c>
      <c r="J57" s="88"/>
    </row>
    <row r="58" spans="1:10">
      <c r="A58" s="681"/>
      <c r="B58" s="598" t="s">
        <v>4</v>
      </c>
      <c r="C58" s="596" t="s">
        <v>344</v>
      </c>
      <c r="D58" s="245" t="s">
        <v>144</v>
      </c>
      <c r="E58" s="296"/>
      <c r="F58" s="296"/>
      <c r="G58" s="296"/>
      <c r="H58" s="297">
        <f t="shared" si="5"/>
        <v>0</v>
      </c>
      <c r="I58" s="458" t="e">
        <f t="shared" si="4"/>
        <v>#DIV/0!</v>
      </c>
      <c r="J58" s="88"/>
    </row>
    <row r="59" spans="1:10">
      <c r="A59" s="681"/>
      <c r="B59" s="599" t="s">
        <v>351</v>
      </c>
      <c r="C59" s="596" t="s">
        <v>346</v>
      </c>
      <c r="D59" s="245" t="s">
        <v>110</v>
      </c>
      <c r="E59" s="296"/>
      <c r="F59" s="296"/>
      <c r="G59" s="296"/>
      <c r="H59" s="297">
        <f t="shared" si="5"/>
        <v>0</v>
      </c>
      <c r="I59" s="458" t="e">
        <f t="shared" si="4"/>
        <v>#DIV/0!</v>
      </c>
      <c r="J59" s="88"/>
    </row>
    <row r="60" spans="1:10">
      <c r="A60" s="681"/>
      <c r="B60" s="599" t="s">
        <v>352</v>
      </c>
      <c r="C60" s="596" t="s">
        <v>347</v>
      </c>
      <c r="D60" s="245" t="s">
        <v>145</v>
      </c>
      <c r="E60" s="296"/>
      <c r="F60" s="296"/>
      <c r="G60" s="296"/>
      <c r="H60" s="297">
        <f t="shared" si="5"/>
        <v>0</v>
      </c>
      <c r="I60" s="458" t="e">
        <f t="shared" si="4"/>
        <v>#DIV/0!</v>
      </c>
      <c r="J60" s="88"/>
    </row>
    <row r="61" spans="1:10">
      <c r="A61" s="681"/>
      <c r="B61" s="779" t="s">
        <v>350</v>
      </c>
      <c r="C61" s="781" t="s">
        <v>348</v>
      </c>
      <c r="D61" s="245" t="s">
        <v>146</v>
      </c>
      <c r="E61" s="296"/>
      <c r="F61" s="296"/>
      <c r="G61" s="296"/>
      <c r="H61" s="297">
        <f t="shared" si="5"/>
        <v>0</v>
      </c>
      <c r="I61" s="458" t="e">
        <f t="shared" si="4"/>
        <v>#DIV/0!</v>
      </c>
      <c r="J61" s="88"/>
    </row>
    <row r="62" spans="1:10">
      <c r="A62" s="681"/>
      <c r="B62" s="780"/>
      <c r="C62" s="782"/>
      <c r="D62" s="245" t="s">
        <v>147</v>
      </c>
      <c r="E62" s="296"/>
      <c r="F62" s="296"/>
      <c r="G62" s="296"/>
      <c r="H62" s="297">
        <f t="shared" si="5"/>
        <v>0</v>
      </c>
      <c r="I62" s="458" t="e">
        <f t="shared" si="4"/>
        <v>#DIV/0!</v>
      </c>
      <c r="J62" s="88"/>
    </row>
    <row r="63" spans="1:10">
      <c r="A63" s="681"/>
      <c r="B63" s="779" t="s">
        <v>349</v>
      </c>
      <c r="C63" s="781" t="s">
        <v>349</v>
      </c>
      <c r="D63" s="245" t="s">
        <v>148</v>
      </c>
      <c r="E63" s="296"/>
      <c r="F63" s="296"/>
      <c r="G63" s="296"/>
      <c r="H63" s="297">
        <f t="shared" si="5"/>
        <v>0</v>
      </c>
      <c r="I63" s="458" t="e">
        <f t="shared" si="4"/>
        <v>#DIV/0!</v>
      </c>
      <c r="J63" s="88"/>
    </row>
    <row r="64" spans="1:10" ht="17.25" thickBot="1">
      <c r="A64" s="681"/>
      <c r="B64" s="783"/>
      <c r="C64" s="784"/>
      <c r="D64" s="298" t="s">
        <v>149</v>
      </c>
      <c r="E64" s="295"/>
      <c r="F64" s="295"/>
      <c r="G64" s="295"/>
      <c r="H64" s="299">
        <f t="shared" si="5"/>
        <v>0</v>
      </c>
      <c r="I64" s="459" t="e">
        <f t="shared" si="4"/>
        <v>#DIV/0!</v>
      </c>
      <c r="J64" s="88"/>
    </row>
    <row r="65" spans="1:10" ht="18" thickBot="1">
      <c r="A65" s="682"/>
      <c r="B65" s="774" t="s">
        <v>53</v>
      </c>
      <c r="C65" s="774"/>
      <c r="D65" s="774"/>
      <c r="E65" s="303">
        <f>SUM(E49:E64)</f>
        <v>0</v>
      </c>
      <c r="F65" s="303"/>
      <c r="G65" s="303">
        <f>SUM(G49:G64)</f>
        <v>0</v>
      </c>
      <c r="H65" s="303">
        <f>G65-E65</f>
        <v>0</v>
      </c>
      <c r="I65" s="294" t="e">
        <f t="shared" si="4"/>
        <v>#DIV/0!</v>
      </c>
      <c r="J65" s="304"/>
    </row>
    <row r="66" spans="1:10" ht="28.15" customHeight="1" thickBot="1">
      <c r="A66" s="308" t="s">
        <v>393</v>
      </c>
      <c r="B66" s="600" t="s">
        <v>394</v>
      </c>
      <c r="C66" s="308"/>
      <c r="D66" s="308"/>
      <c r="E66" s="308"/>
      <c r="F66" s="308"/>
      <c r="G66" s="308"/>
      <c r="H66" s="308"/>
      <c r="I66" s="308"/>
      <c r="J66" s="309" t="s">
        <v>177</v>
      </c>
    </row>
    <row r="67" spans="1:10" ht="17.45" customHeight="1">
      <c r="A67" s="678" t="s">
        <v>171</v>
      </c>
      <c r="B67" s="770" t="s">
        <v>16</v>
      </c>
      <c r="C67" s="771"/>
      <c r="D67" s="771"/>
      <c r="E67" s="706" t="s">
        <v>313</v>
      </c>
      <c r="F67" s="706" t="s">
        <v>314</v>
      </c>
      <c r="G67" s="706" t="s">
        <v>311</v>
      </c>
      <c r="H67" s="706" t="s">
        <v>74</v>
      </c>
      <c r="I67" s="768" t="s">
        <v>62</v>
      </c>
      <c r="J67" s="768" t="s">
        <v>176</v>
      </c>
    </row>
    <row r="68" spans="1:10" ht="18" customHeight="1" thickBot="1">
      <c r="A68" s="679"/>
      <c r="B68" s="471" t="s">
        <v>0</v>
      </c>
      <c r="C68" s="472" t="s">
        <v>1</v>
      </c>
      <c r="D68" s="472" t="s">
        <v>2</v>
      </c>
      <c r="E68" s="707"/>
      <c r="F68" s="707"/>
      <c r="G68" s="707"/>
      <c r="H68" s="707"/>
      <c r="I68" s="769"/>
      <c r="J68" s="769"/>
    </row>
    <row r="69" spans="1:10" ht="16.5" customHeight="1">
      <c r="A69" s="762" t="s">
        <v>172</v>
      </c>
      <c r="B69" s="765" t="s">
        <v>236</v>
      </c>
      <c r="C69" s="772" t="s">
        <v>237</v>
      </c>
      <c r="D69" s="286" t="s">
        <v>20</v>
      </c>
      <c r="E69" s="307"/>
      <c r="F69" s="307"/>
      <c r="G69" s="363"/>
      <c r="H69" s="363">
        <f>G69-E69</f>
        <v>0</v>
      </c>
      <c r="I69" s="438" t="e">
        <f>H69/E69*100</f>
        <v>#DIV/0!</v>
      </c>
      <c r="J69" s="470"/>
    </row>
    <row r="70" spans="1:10">
      <c r="A70" s="762"/>
      <c r="B70" s="765"/>
      <c r="C70" s="767"/>
      <c r="D70" s="287" t="s">
        <v>21</v>
      </c>
      <c r="E70" s="305"/>
      <c r="F70" s="305"/>
      <c r="G70" s="365"/>
      <c r="H70" s="365">
        <f t="shared" ref="H70:H94" si="6">G70-E70</f>
        <v>0</v>
      </c>
      <c r="I70" s="436" t="e">
        <f t="shared" ref="I70:I95" si="7">H70/E70*100</f>
        <v>#DIV/0!</v>
      </c>
      <c r="J70" s="463"/>
    </row>
    <row r="71" spans="1:10">
      <c r="A71" s="762"/>
      <c r="B71" s="765"/>
      <c r="C71" s="767"/>
      <c r="D71" s="287" t="s">
        <v>22</v>
      </c>
      <c r="E71" s="305"/>
      <c r="F71" s="305"/>
      <c r="G71" s="365"/>
      <c r="H71" s="365">
        <f t="shared" si="6"/>
        <v>0</v>
      </c>
      <c r="I71" s="436" t="e">
        <f t="shared" si="7"/>
        <v>#DIV/0!</v>
      </c>
      <c r="J71" s="464"/>
    </row>
    <row r="72" spans="1:10">
      <c r="A72" s="762"/>
      <c r="B72" s="765"/>
      <c r="C72" s="767"/>
      <c r="D72" s="287" t="s">
        <v>23</v>
      </c>
      <c r="E72" s="305"/>
      <c r="F72" s="305"/>
      <c r="G72" s="58"/>
      <c r="H72" s="365">
        <f t="shared" si="6"/>
        <v>0</v>
      </c>
      <c r="I72" s="436" t="e">
        <f t="shared" si="7"/>
        <v>#DIV/0!</v>
      </c>
      <c r="J72" s="465"/>
    </row>
    <row r="73" spans="1:10">
      <c r="A73" s="762"/>
      <c r="B73" s="765"/>
      <c r="C73" s="767"/>
      <c r="D73" s="376" t="s">
        <v>14</v>
      </c>
      <c r="E73" s="306"/>
      <c r="F73" s="306"/>
      <c r="G73" s="306"/>
      <c r="H73" s="365">
        <f t="shared" si="6"/>
        <v>0</v>
      </c>
      <c r="I73" s="436" t="e">
        <f t="shared" si="7"/>
        <v>#DIV/0!</v>
      </c>
      <c r="J73" s="466"/>
    </row>
    <row r="74" spans="1:10">
      <c r="A74" s="762"/>
      <c r="B74" s="765"/>
      <c r="C74" s="767" t="s">
        <v>123</v>
      </c>
      <c r="D74" s="287" t="s">
        <v>24</v>
      </c>
      <c r="E74" s="356"/>
      <c r="F74" s="356"/>
      <c r="G74" s="365"/>
      <c r="H74" s="365">
        <f t="shared" si="6"/>
        <v>0</v>
      </c>
      <c r="I74" s="436" t="e">
        <f t="shared" si="7"/>
        <v>#DIV/0!</v>
      </c>
      <c r="J74" s="464"/>
    </row>
    <row r="75" spans="1:10">
      <c r="A75" s="762"/>
      <c r="B75" s="765"/>
      <c r="C75" s="767"/>
      <c r="D75" s="287" t="s">
        <v>25</v>
      </c>
      <c r="E75" s="356"/>
      <c r="F75" s="356"/>
      <c r="G75" s="58"/>
      <c r="H75" s="365">
        <f t="shared" si="6"/>
        <v>0</v>
      </c>
      <c r="I75" s="436" t="e">
        <f t="shared" si="7"/>
        <v>#DIV/0!</v>
      </c>
      <c r="J75" s="464"/>
    </row>
    <row r="76" spans="1:10">
      <c r="A76" s="762"/>
      <c r="B76" s="765"/>
      <c r="C76" s="767"/>
      <c r="D76" s="376" t="s">
        <v>14</v>
      </c>
      <c r="E76" s="306"/>
      <c r="F76" s="306"/>
      <c r="G76" s="437"/>
      <c r="H76" s="365">
        <f t="shared" si="6"/>
        <v>0</v>
      </c>
      <c r="I76" s="436" t="e">
        <f t="shared" si="7"/>
        <v>#DIV/0!</v>
      </c>
      <c r="J76" s="377"/>
    </row>
    <row r="77" spans="1:10">
      <c r="A77" s="762"/>
      <c r="B77" s="765"/>
      <c r="C77" s="767" t="s">
        <v>353</v>
      </c>
      <c r="D77" s="287" t="s">
        <v>26</v>
      </c>
      <c r="E77" s="356"/>
      <c r="F77" s="356"/>
      <c r="G77" s="58"/>
      <c r="H77" s="365">
        <f t="shared" si="6"/>
        <v>0</v>
      </c>
      <c r="I77" s="436" t="e">
        <f t="shared" si="7"/>
        <v>#DIV/0!</v>
      </c>
      <c r="J77" s="465"/>
    </row>
    <row r="78" spans="1:10">
      <c r="A78" s="762"/>
      <c r="B78" s="765"/>
      <c r="C78" s="767"/>
      <c r="D78" s="287" t="s">
        <v>27</v>
      </c>
      <c r="E78" s="356"/>
      <c r="F78" s="356"/>
      <c r="G78" s="58"/>
      <c r="H78" s="365">
        <f t="shared" si="6"/>
        <v>0</v>
      </c>
      <c r="I78" s="436" t="e">
        <f t="shared" si="7"/>
        <v>#DIV/0!</v>
      </c>
      <c r="J78" s="464"/>
    </row>
    <row r="79" spans="1:10">
      <c r="A79" s="762"/>
      <c r="B79" s="765"/>
      <c r="C79" s="767"/>
      <c r="D79" s="287" t="s">
        <v>28</v>
      </c>
      <c r="E79" s="356"/>
      <c r="F79" s="356"/>
      <c r="G79" s="58"/>
      <c r="H79" s="365">
        <f t="shared" si="6"/>
        <v>0</v>
      </c>
      <c r="I79" s="436" t="e">
        <f t="shared" si="7"/>
        <v>#DIV/0!</v>
      </c>
      <c r="J79" s="464"/>
    </row>
    <row r="80" spans="1:10">
      <c r="A80" s="762"/>
      <c r="B80" s="765"/>
      <c r="C80" s="767"/>
      <c r="D80" s="287" t="s">
        <v>29</v>
      </c>
      <c r="E80" s="356"/>
      <c r="F80" s="356"/>
      <c r="G80" s="58"/>
      <c r="H80" s="365">
        <f t="shared" si="6"/>
        <v>0</v>
      </c>
      <c r="I80" s="436" t="e">
        <f t="shared" si="7"/>
        <v>#DIV/0!</v>
      </c>
      <c r="J80" s="464"/>
    </row>
    <row r="81" spans="1:10">
      <c r="A81" s="762"/>
      <c r="B81" s="765"/>
      <c r="C81" s="767"/>
      <c r="D81" s="287" t="s">
        <v>30</v>
      </c>
      <c r="E81" s="356"/>
      <c r="F81" s="356"/>
      <c r="G81" s="58"/>
      <c r="H81" s="365">
        <f t="shared" si="6"/>
        <v>0</v>
      </c>
      <c r="I81" s="436" t="e">
        <f t="shared" si="7"/>
        <v>#DIV/0!</v>
      </c>
      <c r="J81" s="465"/>
    </row>
    <row r="82" spans="1:10">
      <c r="A82" s="762"/>
      <c r="B82" s="765"/>
      <c r="C82" s="767"/>
      <c r="D82" s="376" t="s">
        <v>14</v>
      </c>
      <c r="E82" s="306"/>
      <c r="F82" s="306"/>
      <c r="G82" s="58"/>
      <c r="H82" s="365">
        <f t="shared" si="6"/>
        <v>0</v>
      </c>
      <c r="I82" s="436" t="e">
        <f t="shared" si="7"/>
        <v>#DIV/0!</v>
      </c>
      <c r="J82" s="377"/>
    </row>
    <row r="83" spans="1:10" ht="17.25" thickBot="1">
      <c r="A83" s="762"/>
      <c r="B83" s="759"/>
      <c r="C83" s="764" t="s">
        <v>14</v>
      </c>
      <c r="D83" s="764"/>
      <c r="E83" s="81"/>
      <c r="F83" s="81"/>
      <c r="G83" s="84"/>
      <c r="H83" s="366">
        <f t="shared" si="6"/>
        <v>0</v>
      </c>
      <c r="I83" s="439" t="e">
        <f t="shared" si="7"/>
        <v>#DIV/0!</v>
      </c>
      <c r="J83" s="83"/>
    </row>
    <row r="84" spans="1:10">
      <c r="A84" s="762"/>
      <c r="B84" s="758" t="s">
        <v>262</v>
      </c>
      <c r="C84" s="290" t="s">
        <v>261</v>
      </c>
      <c r="D84" s="290" t="s">
        <v>31</v>
      </c>
      <c r="E84" s="60"/>
      <c r="F84" s="60"/>
      <c r="G84" s="62"/>
      <c r="H84" s="61">
        <f t="shared" si="6"/>
        <v>0</v>
      </c>
      <c r="I84" s="440" t="e">
        <f t="shared" si="7"/>
        <v>#DIV/0!</v>
      </c>
      <c r="J84" s="63"/>
    </row>
    <row r="85" spans="1:10" ht="17.25" thickBot="1">
      <c r="A85" s="762"/>
      <c r="B85" s="759"/>
      <c r="C85" s="764" t="s">
        <v>14</v>
      </c>
      <c r="D85" s="764"/>
      <c r="E85" s="81"/>
      <c r="F85" s="81"/>
      <c r="G85" s="378"/>
      <c r="H85" s="366">
        <f t="shared" si="6"/>
        <v>0</v>
      </c>
      <c r="I85" s="439" t="e">
        <f t="shared" si="7"/>
        <v>#DIV/0!</v>
      </c>
      <c r="J85" s="83"/>
    </row>
    <row r="86" spans="1:10">
      <c r="A86" s="762"/>
      <c r="B86" s="758" t="s">
        <v>354</v>
      </c>
      <c r="C86" s="766" t="s">
        <v>263</v>
      </c>
      <c r="D86" s="290" t="s">
        <v>32</v>
      </c>
      <c r="E86" s="371"/>
      <c r="F86" s="371"/>
      <c r="G86" s="61"/>
      <c r="H86" s="61">
        <f t="shared" si="6"/>
        <v>0</v>
      </c>
      <c r="I86" s="440" t="e">
        <f t="shared" si="7"/>
        <v>#DIV/0!</v>
      </c>
      <c r="J86" s="467"/>
    </row>
    <row r="87" spans="1:10">
      <c r="A87" s="762"/>
      <c r="B87" s="765"/>
      <c r="C87" s="767"/>
      <c r="D87" s="287" t="s">
        <v>33</v>
      </c>
      <c r="E87" s="361"/>
      <c r="F87" s="361"/>
      <c r="G87" s="365"/>
      <c r="H87" s="365">
        <f t="shared" si="6"/>
        <v>0</v>
      </c>
      <c r="I87" s="436" t="e">
        <f t="shared" si="7"/>
        <v>#DIV/0!</v>
      </c>
      <c r="J87" s="464"/>
    </row>
    <row r="88" spans="1:10" ht="17.25" thickBot="1">
      <c r="A88" s="762"/>
      <c r="B88" s="759"/>
      <c r="C88" s="764" t="s">
        <v>14</v>
      </c>
      <c r="D88" s="764"/>
      <c r="E88" s="81"/>
      <c r="F88" s="81"/>
      <c r="G88" s="366"/>
      <c r="H88" s="366">
        <f t="shared" si="6"/>
        <v>0</v>
      </c>
      <c r="I88" s="439" t="e">
        <f t="shared" si="7"/>
        <v>#DIV/0!</v>
      </c>
      <c r="J88" s="368"/>
    </row>
    <row r="89" spans="1:10">
      <c r="A89" s="762"/>
      <c r="B89" s="758" t="s">
        <v>5</v>
      </c>
      <c r="C89" s="290" t="s">
        <v>355</v>
      </c>
      <c r="D89" s="290" t="s">
        <v>9</v>
      </c>
      <c r="E89" s="380"/>
      <c r="F89" s="380"/>
      <c r="G89" s="61"/>
      <c r="H89" s="61">
        <f t="shared" si="6"/>
        <v>0</v>
      </c>
      <c r="I89" s="440" t="e">
        <f t="shared" si="7"/>
        <v>#DIV/0!</v>
      </c>
      <c r="J89" s="468"/>
    </row>
    <row r="90" spans="1:10" ht="17.25" thickBot="1">
      <c r="A90" s="762"/>
      <c r="B90" s="759"/>
      <c r="C90" s="764" t="s">
        <v>14</v>
      </c>
      <c r="D90" s="764"/>
      <c r="E90" s="81"/>
      <c r="F90" s="81"/>
      <c r="G90" s="366"/>
      <c r="H90" s="366">
        <f t="shared" si="6"/>
        <v>0</v>
      </c>
      <c r="I90" s="439" t="e">
        <f t="shared" si="7"/>
        <v>#DIV/0!</v>
      </c>
      <c r="J90" s="368"/>
    </row>
    <row r="91" spans="1:10">
      <c r="A91" s="762"/>
      <c r="B91" s="758" t="s">
        <v>85</v>
      </c>
      <c r="C91" s="290" t="s">
        <v>356</v>
      </c>
      <c r="D91" s="290" t="s">
        <v>34</v>
      </c>
      <c r="E91" s="60"/>
      <c r="F91" s="60"/>
      <c r="G91" s="62">
        <v>0</v>
      </c>
      <c r="H91" s="61">
        <f t="shared" si="6"/>
        <v>0</v>
      </c>
      <c r="I91" s="440" t="e">
        <f t="shared" si="7"/>
        <v>#DIV/0!</v>
      </c>
      <c r="J91" s="63"/>
    </row>
    <row r="92" spans="1:10" ht="17.25" thickBot="1">
      <c r="A92" s="762"/>
      <c r="B92" s="759"/>
      <c r="C92" s="291" t="s">
        <v>14</v>
      </c>
      <c r="D92" s="291"/>
      <c r="E92" s="81"/>
      <c r="F92" s="81"/>
      <c r="G92" s="84">
        <f>G91</f>
        <v>0</v>
      </c>
      <c r="H92" s="366">
        <f t="shared" si="6"/>
        <v>0</v>
      </c>
      <c r="I92" s="439" t="e">
        <f t="shared" si="7"/>
        <v>#DIV/0!</v>
      </c>
      <c r="J92" s="83"/>
    </row>
    <row r="93" spans="1:10" ht="33">
      <c r="A93" s="762"/>
      <c r="B93" s="758" t="s">
        <v>56</v>
      </c>
      <c r="C93" s="290" t="s">
        <v>35</v>
      </c>
      <c r="D93" s="290" t="s">
        <v>36</v>
      </c>
      <c r="E93" s="60"/>
      <c r="F93" s="60"/>
      <c r="G93" s="62">
        <v>0</v>
      </c>
      <c r="H93" s="61">
        <f t="shared" si="6"/>
        <v>0</v>
      </c>
      <c r="I93" s="440" t="e">
        <f t="shared" si="7"/>
        <v>#DIV/0!</v>
      </c>
      <c r="J93" s="63"/>
    </row>
    <row r="94" spans="1:10" ht="17.25" thickBot="1">
      <c r="A94" s="762"/>
      <c r="B94" s="759"/>
      <c r="C94" s="291" t="s">
        <v>14</v>
      </c>
      <c r="D94" s="291"/>
      <c r="E94" s="81"/>
      <c r="F94" s="81"/>
      <c r="G94" s="84">
        <v>0</v>
      </c>
      <c r="H94" s="366">
        <f t="shared" si="6"/>
        <v>0</v>
      </c>
      <c r="I94" s="439" t="e">
        <f t="shared" si="7"/>
        <v>#DIV/0!</v>
      </c>
      <c r="J94" s="83"/>
    </row>
    <row r="95" spans="1:10" ht="17.25" thickBot="1">
      <c r="A95" s="763"/>
      <c r="B95" s="760" t="s">
        <v>19</v>
      </c>
      <c r="C95" s="761"/>
      <c r="D95" s="761"/>
      <c r="E95" s="433">
        <f>SUM(E83,E85,E88,E90,E92,E94)</f>
        <v>0</v>
      </c>
      <c r="F95" s="433"/>
      <c r="G95" s="433">
        <f>SUM(G83,G85,G88,G90,G92,G94)</f>
        <v>0</v>
      </c>
      <c r="H95" s="434">
        <f>G95-E95</f>
        <v>0</v>
      </c>
      <c r="I95" s="469" t="e">
        <f t="shared" si="7"/>
        <v>#DIV/0!</v>
      </c>
      <c r="J95" s="435"/>
    </row>
    <row r="96" spans="1:10" ht="17.25" thickBot="1">
      <c r="B96" s="42"/>
      <c r="C96" s="43"/>
      <c r="D96" s="43"/>
      <c r="E96" s="43"/>
      <c r="F96" s="43"/>
      <c r="G96" s="43"/>
      <c r="H96" s="43"/>
      <c r="I96" s="78"/>
      <c r="J96" s="43"/>
    </row>
    <row r="97" spans="1:10" ht="20.25" thickBot="1">
      <c r="A97" s="473"/>
      <c r="B97" s="741" t="s">
        <v>395</v>
      </c>
      <c r="C97" s="742"/>
      <c r="D97" s="742"/>
      <c r="E97" s="742"/>
      <c r="F97" s="742"/>
      <c r="G97" s="742"/>
      <c r="H97" s="742"/>
      <c r="I97" s="742"/>
      <c r="J97" s="743"/>
    </row>
    <row r="98" spans="1:10" ht="17.45" customHeight="1">
      <c r="A98" s="725" t="s">
        <v>274</v>
      </c>
      <c r="B98" s="744" t="s">
        <v>37</v>
      </c>
      <c r="C98" s="745"/>
      <c r="D98" s="745"/>
      <c r="E98" s="706" t="s">
        <v>313</v>
      </c>
      <c r="F98" s="706" t="s">
        <v>314</v>
      </c>
      <c r="G98" s="706" t="s">
        <v>311</v>
      </c>
      <c r="H98" s="706" t="s">
        <v>74</v>
      </c>
      <c r="I98" s="708" t="s">
        <v>62</v>
      </c>
      <c r="J98" s="710" t="s">
        <v>76</v>
      </c>
    </row>
    <row r="99" spans="1:10" ht="18" customHeight="1" thickBot="1">
      <c r="A99" s="726"/>
      <c r="B99" s="111" t="s">
        <v>0</v>
      </c>
      <c r="C99" s="193" t="s">
        <v>1</v>
      </c>
      <c r="D99" s="193" t="s">
        <v>2</v>
      </c>
      <c r="E99" s="707"/>
      <c r="F99" s="707"/>
      <c r="G99" s="707"/>
      <c r="H99" s="707"/>
      <c r="I99" s="709"/>
      <c r="J99" s="711"/>
    </row>
    <row r="100" spans="1:10">
      <c r="A100" s="727" t="s">
        <v>173</v>
      </c>
      <c r="B100" s="477" t="s">
        <v>236</v>
      </c>
      <c r="C100" s="718" t="s">
        <v>237</v>
      </c>
      <c r="D100" s="483" t="s">
        <v>20</v>
      </c>
      <c r="E100" s="44"/>
      <c r="F100" s="44"/>
      <c r="G100" s="44"/>
      <c r="H100" s="45">
        <f>G100-E100</f>
        <v>0</v>
      </c>
      <c r="I100" s="185" t="e">
        <f>H100/E100*100</f>
        <v>#DIV/0!</v>
      </c>
      <c r="J100" s="46"/>
    </row>
    <row r="101" spans="1:10">
      <c r="A101" s="728"/>
      <c r="B101" s="484"/>
      <c r="C101" s="719"/>
      <c r="D101" s="485" t="s">
        <v>40</v>
      </c>
      <c r="E101" s="44"/>
      <c r="F101" s="44"/>
      <c r="G101" s="44"/>
      <c r="H101" s="45">
        <f t="shared" ref="H101:H159" si="8">G101-E101</f>
        <v>0</v>
      </c>
      <c r="I101" s="185" t="e">
        <f t="shared" ref="I101:I159" si="9">H101/E101*100</f>
        <v>#DIV/0!</v>
      </c>
      <c r="J101" s="46"/>
    </row>
    <row r="102" spans="1:10">
      <c r="A102" s="728"/>
      <c r="B102" s="484"/>
      <c r="C102" s="719"/>
      <c r="D102" s="485" t="s">
        <v>230</v>
      </c>
      <c r="E102" s="45"/>
      <c r="F102" s="45"/>
      <c r="G102" s="44"/>
      <c r="H102" s="45">
        <f t="shared" si="8"/>
        <v>0</v>
      </c>
      <c r="I102" s="185" t="e">
        <f t="shared" si="9"/>
        <v>#DIV/0!</v>
      </c>
      <c r="J102" s="46"/>
    </row>
    <row r="103" spans="1:10">
      <c r="A103" s="728"/>
      <c r="B103" s="484"/>
      <c r="C103" s="719"/>
      <c r="D103" s="485" t="s">
        <v>231</v>
      </c>
      <c r="E103" s="44"/>
      <c r="F103" s="44"/>
      <c r="G103" s="44"/>
      <c r="H103" s="45">
        <f t="shared" si="8"/>
        <v>0</v>
      </c>
      <c r="I103" s="185" t="e">
        <f t="shared" si="9"/>
        <v>#DIV/0!</v>
      </c>
      <c r="J103" s="46"/>
    </row>
    <row r="104" spans="1:10">
      <c r="A104" s="728"/>
      <c r="B104" s="484"/>
      <c r="C104" s="719"/>
      <c r="D104" s="485" t="s">
        <v>41</v>
      </c>
      <c r="E104" s="44"/>
      <c r="F104" s="44"/>
      <c r="G104" s="44"/>
      <c r="H104" s="45">
        <f t="shared" si="8"/>
        <v>0</v>
      </c>
      <c r="I104" s="185" t="e">
        <f t="shared" si="9"/>
        <v>#DIV/0!</v>
      </c>
      <c r="J104" s="46"/>
    </row>
    <row r="105" spans="1:10">
      <c r="A105" s="728"/>
      <c r="B105" s="484"/>
      <c r="C105" s="719"/>
      <c r="D105" s="485" t="s">
        <v>23</v>
      </c>
      <c r="E105" s="44"/>
      <c r="F105" s="44"/>
      <c r="G105" s="44"/>
      <c r="H105" s="45">
        <f t="shared" si="8"/>
        <v>0</v>
      </c>
      <c r="I105" s="185" t="e">
        <f t="shared" si="9"/>
        <v>#DIV/0!</v>
      </c>
      <c r="J105" s="46"/>
    </row>
    <row r="106" spans="1:10">
      <c r="A106" s="728"/>
      <c r="B106" s="484"/>
      <c r="C106" s="719"/>
      <c r="D106" s="486" t="s">
        <v>14</v>
      </c>
      <c r="E106" s="90">
        <f>SUM(E100:E105)</f>
        <v>0</v>
      </c>
      <c r="F106" s="90">
        <f t="shared" ref="F106:G106" si="10">SUM(F100:F105)</f>
        <v>0</v>
      </c>
      <c r="G106" s="90">
        <f t="shared" si="10"/>
        <v>0</v>
      </c>
      <c r="H106" s="45">
        <f t="shared" si="8"/>
        <v>0</v>
      </c>
      <c r="I106" s="185" t="e">
        <f t="shared" si="9"/>
        <v>#DIV/0!</v>
      </c>
      <c r="J106" s="47"/>
    </row>
    <row r="107" spans="1:10">
      <c r="A107" s="728"/>
      <c r="B107" s="484"/>
      <c r="C107" s="719" t="s">
        <v>238</v>
      </c>
      <c r="D107" s="248" t="s">
        <v>24</v>
      </c>
      <c r="E107" s="104"/>
      <c r="F107" s="44"/>
      <c r="G107" s="44"/>
      <c r="H107" s="45">
        <f t="shared" si="8"/>
        <v>0</v>
      </c>
      <c r="I107" s="185" t="e">
        <f t="shared" si="9"/>
        <v>#DIV/0!</v>
      </c>
      <c r="J107" s="46"/>
    </row>
    <row r="108" spans="1:10">
      <c r="A108" s="728"/>
      <c r="B108" s="484"/>
      <c r="C108" s="719"/>
      <c r="D108" s="483" t="s">
        <v>232</v>
      </c>
      <c r="E108" s="44"/>
      <c r="F108" s="44"/>
      <c r="G108" s="44"/>
      <c r="H108" s="45">
        <f t="shared" si="8"/>
        <v>0</v>
      </c>
      <c r="I108" s="185" t="e">
        <f t="shared" si="9"/>
        <v>#DIV/0!</v>
      </c>
      <c r="J108" s="46"/>
    </row>
    <row r="109" spans="1:10">
      <c r="A109" s="728"/>
      <c r="B109" s="484"/>
      <c r="C109" s="719"/>
      <c r="D109" s="485" t="s">
        <v>25</v>
      </c>
      <c r="E109" s="44"/>
      <c r="F109" s="44"/>
      <c r="G109" s="44"/>
      <c r="H109" s="45">
        <f t="shared" si="8"/>
        <v>0</v>
      </c>
      <c r="I109" s="185" t="e">
        <f t="shared" si="9"/>
        <v>#DIV/0!</v>
      </c>
      <c r="J109" s="46"/>
    </row>
    <row r="110" spans="1:10">
      <c r="A110" s="728"/>
      <c r="B110" s="484"/>
      <c r="C110" s="719"/>
      <c r="D110" s="486" t="s">
        <v>14</v>
      </c>
      <c r="E110" s="90">
        <f>SUM(E107:E109)</f>
        <v>0</v>
      </c>
      <c r="F110" s="90">
        <f t="shared" ref="F110:G110" si="11">SUM(F107:F109)</f>
        <v>0</v>
      </c>
      <c r="G110" s="90">
        <f t="shared" si="11"/>
        <v>0</v>
      </c>
      <c r="H110" s="45">
        <f t="shared" si="8"/>
        <v>0</v>
      </c>
      <c r="I110" s="185" t="e">
        <f t="shared" si="9"/>
        <v>#DIV/0!</v>
      </c>
      <c r="J110" s="47"/>
    </row>
    <row r="111" spans="1:10">
      <c r="A111" s="728"/>
      <c r="B111" s="484"/>
      <c r="C111" s="719" t="s">
        <v>239</v>
      </c>
      <c r="D111" s="487" t="s">
        <v>26</v>
      </c>
      <c r="E111" s="45"/>
      <c r="F111" s="188"/>
      <c r="G111" s="44"/>
      <c r="H111" s="45">
        <f t="shared" si="8"/>
        <v>0</v>
      </c>
      <c r="I111" s="185" t="e">
        <f t="shared" si="9"/>
        <v>#DIV/0!</v>
      </c>
      <c r="J111" s="46"/>
    </row>
    <row r="112" spans="1:10">
      <c r="A112" s="728"/>
      <c r="B112" s="484"/>
      <c r="C112" s="719"/>
      <c r="D112" s="485" t="s">
        <v>42</v>
      </c>
      <c r="E112" s="310"/>
      <c r="F112" s="187"/>
      <c r="G112" s="104"/>
      <c r="H112" s="45">
        <f t="shared" si="8"/>
        <v>0</v>
      </c>
      <c r="I112" s="185" t="e">
        <f t="shared" si="9"/>
        <v>#DIV/0!</v>
      </c>
      <c r="J112" s="46"/>
    </row>
    <row r="113" spans="1:10">
      <c r="A113" s="728"/>
      <c r="B113" s="484"/>
      <c r="C113" s="719"/>
      <c r="D113" s="485" t="s">
        <v>28</v>
      </c>
      <c r="E113" s="310"/>
      <c r="F113" s="56"/>
      <c r="G113" s="104"/>
      <c r="H113" s="45">
        <f t="shared" si="8"/>
        <v>0</v>
      </c>
      <c r="I113" s="185" t="e">
        <f t="shared" si="9"/>
        <v>#DIV/0!</v>
      </c>
      <c r="J113" s="46"/>
    </row>
    <row r="114" spans="1:10">
      <c r="A114" s="728"/>
      <c r="B114" s="484"/>
      <c r="C114" s="719"/>
      <c r="D114" s="485" t="s">
        <v>29</v>
      </c>
      <c r="E114" s="310"/>
      <c r="F114" s="56"/>
      <c r="G114" s="104"/>
      <c r="H114" s="45">
        <f t="shared" si="8"/>
        <v>0</v>
      </c>
      <c r="I114" s="185" t="e">
        <f t="shared" si="9"/>
        <v>#DIV/0!</v>
      </c>
      <c r="J114" s="46"/>
    </row>
    <row r="115" spans="1:10">
      <c r="A115" s="728"/>
      <c r="B115" s="478"/>
      <c r="C115" s="719"/>
      <c r="D115" s="485" t="s">
        <v>43</v>
      </c>
      <c r="E115" s="311"/>
      <c r="F115" s="187"/>
      <c r="G115" s="231"/>
      <c r="H115" s="188">
        <f t="shared" si="8"/>
        <v>0</v>
      </c>
      <c r="I115" s="189" t="e">
        <f t="shared" si="9"/>
        <v>#DIV/0!</v>
      </c>
      <c r="J115" s="103"/>
    </row>
    <row r="116" spans="1:10">
      <c r="A116" s="728"/>
      <c r="B116" s="478"/>
      <c r="C116" s="719"/>
      <c r="D116" s="248" t="s">
        <v>235</v>
      </c>
      <c r="E116" s="56"/>
      <c r="F116" s="56"/>
      <c r="G116" s="56"/>
      <c r="H116" s="91">
        <f t="shared" si="8"/>
        <v>0</v>
      </c>
      <c r="I116" s="322" t="e">
        <f t="shared" si="9"/>
        <v>#DIV/0!</v>
      </c>
      <c r="J116" s="110"/>
    </row>
    <row r="117" spans="1:10">
      <c r="A117" s="728"/>
      <c r="B117" s="478"/>
      <c r="C117" s="719"/>
      <c r="D117" s="248" t="s">
        <v>44</v>
      </c>
      <c r="E117" s="56"/>
      <c r="F117" s="56"/>
      <c r="G117" s="56"/>
      <c r="H117" s="91">
        <f t="shared" si="8"/>
        <v>0</v>
      </c>
      <c r="I117" s="322" t="e">
        <f t="shared" si="9"/>
        <v>#DIV/0!</v>
      </c>
      <c r="J117" s="110"/>
    </row>
    <row r="118" spans="1:10">
      <c r="A118" s="728"/>
      <c r="B118" s="478"/>
      <c r="C118" s="719"/>
      <c r="D118" s="348" t="s">
        <v>47</v>
      </c>
      <c r="E118" s="430">
        <f>SUM(E111:E117)</f>
        <v>0</v>
      </c>
      <c r="F118" s="430">
        <f t="shared" ref="F118:G118" si="12">SUM(F111:F117)</f>
        <v>0</v>
      </c>
      <c r="G118" s="430">
        <f t="shared" si="12"/>
        <v>0</v>
      </c>
      <c r="H118" s="45">
        <f t="shared" si="8"/>
        <v>0</v>
      </c>
      <c r="I118" s="185" t="e">
        <f t="shared" si="9"/>
        <v>#DIV/0!</v>
      </c>
      <c r="J118" s="46"/>
    </row>
    <row r="119" spans="1:10" ht="17.25" thickBot="1">
      <c r="A119" s="728"/>
      <c r="B119" s="479" t="s">
        <v>167</v>
      </c>
      <c r="C119" s="746" t="s">
        <v>47</v>
      </c>
      <c r="D119" s="747"/>
      <c r="E119" s="320">
        <f>SUM(E106,E110,E118)</f>
        <v>0</v>
      </c>
      <c r="F119" s="429">
        <f t="shared" ref="F119:G119" si="13">SUM(F106,F110,F118)</f>
        <v>0</v>
      </c>
      <c r="G119" s="320">
        <f t="shared" si="13"/>
        <v>0</v>
      </c>
      <c r="H119" s="49">
        <f t="shared" si="8"/>
        <v>0</v>
      </c>
      <c r="I119" s="189" t="e">
        <f t="shared" si="9"/>
        <v>#DIV/0!</v>
      </c>
      <c r="J119" s="51"/>
    </row>
    <row r="120" spans="1:10">
      <c r="A120" s="728"/>
      <c r="B120" s="748" t="s">
        <v>240</v>
      </c>
      <c r="C120" s="718" t="s">
        <v>241</v>
      </c>
      <c r="D120" s="475" t="s">
        <v>13</v>
      </c>
      <c r="E120" s="312"/>
      <c r="F120" s="330"/>
      <c r="G120" s="229"/>
      <c r="H120" s="230">
        <f t="shared" si="8"/>
        <v>0</v>
      </c>
      <c r="I120" s="241" t="e">
        <f t="shared" si="9"/>
        <v>#DIV/0!</v>
      </c>
      <c r="J120" s="46"/>
    </row>
    <row r="121" spans="1:10">
      <c r="A121" s="728"/>
      <c r="B121" s="749"/>
      <c r="C121" s="719"/>
      <c r="D121" s="248" t="s">
        <v>45</v>
      </c>
      <c r="E121" s="313"/>
      <c r="F121" s="56"/>
      <c r="G121" s="104"/>
      <c r="H121" s="45">
        <f t="shared" si="8"/>
        <v>0</v>
      </c>
      <c r="I121" s="243" t="e">
        <f t="shared" si="9"/>
        <v>#DIV/0!</v>
      </c>
      <c r="J121" s="46"/>
    </row>
    <row r="122" spans="1:10" ht="17.25" thickBot="1">
      <c r="A122" s="728"/>
      <c r="B122" s="750"/>
      <c r="C122" s="730" t="s">
        <v>47</v>
      </c>
      <c r="D122" s="731"/>
      <c r="E122" s="314">
        <f>SUM(E120:E121)</f>
        <v>0</v>
      </c>
      <c r="F122" s="314">
        <f t="shared" ref="F122:G122" si="14">SUM(F120:F121)</f>
        <v>0</v>
      </c>
      <c r="G122" s="314">
        <f t="shared" si="14"/>
        <v>0</v>
      </c>
      <c r="H122" s="49">
        <f t="shared" si="8"/>
        <v>0</v>
      </c>
      <c r="I122" s="329" t="e">
        <f t="shared" si="9"/>
        <v>#DIV/0!</v>
      </c>
      <c r="J122" s="52"/>
    </row>
    <row r="123" spans="1:10">
      <c r="A123" s="728"/>
      <c r="B123" s="732" t="s">
        <v>357</v>
      </c>
      <c r="C123" s="735" t="s">
        <v>178</v>
      </c>
      <c r="D123" s="335" t="s">
        <v>179</v>
      </c>
      <c r="E123" s="327"/>
      <c r="F123" s="327"/>
      <c r="G123" s="327"/>
      <c r="H123" s="96">
        <f t="shared" si="8"/>
        <v>0</v>
      </c>
      <c r="I123" s="328" t="e">
        <f t="shared" si="9"/>
        <v>#DIV/0!</v>
      </c>
      <c r="J123" s="346"/>
    </row>
    <row r="124" spans="1:10">
      <c r="A124" s="728"/>
      <c r="B124" s="733"/>
      <c r="C124" s="735"/>
      <c r="D124" s="335" t="s">
        <v>180</v>
      </c>
      <c r="E124" s="327"/>
      <c r="F124" s="327"/>
      <c r="G124" s="327"/>
      <c r="H124" s="91">
        <f t="shared" si="8"/>
        <v>0</v>
      </c>
      <c r="I124" s="322" t="e">
        <f t="shared" si="9"/>
        <v>#DIV/0!</v>
      </c>
      <c r="J124" s="346"/>
    </row>
    <row r="125" spans="1:10">
      <c r="A125" s="728"/>
      <c r="B125" s="733"/>
      <c r="C125" s="735"/>
      <c r="D125" s="335" t="s">
        <v>245</v>
      </c>
      <c r="E125" s="327"/>
      <c r="F125" s="327"/>
      <c r="G125" s="327"/>
      <c r="H125" s="91">
        <f t="shared" si="8"/>
        <v>0</v>
      </c>
      <c r="I125" s="322" t="e">
        <f t="shared" si="9"/>
        <v>#DIV/0!</v>
      </c>
      <c r="J125" s="346"/>
    </row>
    <row r="126" spans="1:10">
      <c r="A126" s="728"/>
      <c r="B126" s="733"/>
      <c r="C126" s="735"/>
      <c r="D126" s="336" t="s">
        <v>181</v>
      </c>
      <c r="E126" s="56"/>
      <c r="F126" s="56"/>
      <c r="G126" s="56"/>
      <c r="H126" s="91">
        <f t="shared" si="8"/>
        <v>0</v>
      </c>
      <c r="I126" s="322" t="e">
        <f t="shared" si="9"/>
        <v>#DIV/0!</v>
      </c>
      <c r="J126" s="110"/>
    </row>
    <row r="127" spans="1:10">
      <c r="A127" s="728"/>
      <c r="B127" s="733"/>
      <c r="C127" s="735"/>
      <c r="D127" s="336" t="s">
        <v>246</v>
      </c>
      <c r="E127" s="56"/>
      <c r="F127" s="56"/>
      <c r="G127" s="56"/>
      <c r="H127" s="91">
        <f t="shared" si="8"/>
        <v>0</v>
      </c>
      <c r="I127" s="322" t="e">
        <f t="shared" si="9"/>
        <v>#DIV/0!</v>
      </c>
      <c r="J127" s="110"/>
    </row>
    <row r="128" spans="1:10">
      <c r="A128" s="728"/>
      <c r="B128" s="733"/>
      <c r="C128" s="736"/>
      <c r="D128" s="334" t="s">
        <v>182</v>
      </c>
      <c r="E128" s="91">
        <f>SUM(E123:E127)</f>
        <v>0</v>
      </c>
      <c r="F128" s="91">
        <f t="shared" ref="F128:G128" si="15">SUM(F123:F127)</f>
        <v>0</v>
      </c>
      <c r="G128" s="91">
        <f t="shared" si="15"/>
        <v>0</v>
      </c>
      <c r="H128" s="91">
        <f t="shared" si="8"/>
        <v>0</v>
      </c>
      <c r="I128" s="322" t="e">
        <f t="shared" si="9"/>
        <v>#DIV/0!</v>
      </c>
      <c r="J128" s="110"/>
    </row>
    <row r="129" spans="1:10">
      <c r="A129" s="728"/>
      <c r="B129" s="733"/>
      <c r="C129" s="737"/>
      <c r="D129" s="248" t="s">
        <v>214</v>
      </c>
      <c r="E129" s="56"/>
      <c r="F129" s="56"/>
      <c r="G129" s="56"/>
      <c r="H129" s="91">
        <f t="shared" si="8"/>
        <v>0</v>
      </c>
      <c r="I129" s="322" t="e">
        <f t="shared" si="9"/>
        <v>#DIV/0!</v>
      </c>
      <c r="J129" s="110"/>
    </row>
    <row r="130" spans="1:10">
      <c r="A130" s="728"/>
      <c r="B130" s="733"/>
      <c r="C130" s="737"/>
      <c r="D130" s="248" t="s">
        <v>242</v>
      </c>
      <c r="E130" s="56"/>
      <c r="F130" s="56"/>
      <c r="G130" s="56"/>
      <c r="H130" s="91">
        <f t="shared" si="8"/>
        <v>0</v>
      </c>
      <c r="I130" s="322" t="e">
        <f t="shared" si="9"/>
        <v>#DIV/0!</v>
      </c>
      <c r="J130" s="110"/>
    </row>
    <row r="131" spans="1:10">
      <c r="A131" s="728"/>
      <c r="B131" s="733"/>
      <c r="C131" s="737"/>
      <c r="D131" s="248" t="s">
        <v>243</v>
      </c>
      <c r="E131" s="56"/>
      <c r="F131" s="56"/>
      <c r="G131" s="56"/>
      <c r="H131" s="91">
        <f t="shared" si="8"/>
        <v>0</v>
      </c>
      <c r="I131" s="322" t="e">
        <f t="shared" si="9"/>
        <v>#DIV/0!</v>
      </c>
      <c r="J131" s="110"/>
    </row>
    <row r="132" spans="1:10">
      <c r="A132" s="728"/>
      <c r="B132" s="733"/>
      <c r="C132" s="737"/>
      <c r="D132" s="248" t="s">
        <v>188</v>
      </c>
      <c r="E132" s="56"/>
      <c r="F132" s="56"/>
      <c r="G132" s="56"/>
      <c r="H132" s="91">
        <f t="shared" si="8"/>
        <v>0</v>
      </c>
      <c r="I132" s="322" t="e">
        <f t="shared" si="9"/>
        <v>#DIV/0!</v>
      </c>
      <c r="J132" s="110"/>
    </row>
    <row r="133" spans="1:10">
      <c r="A133" s="728"/>
      <c r="B133" s="733"/>
      <c r="C133" s="737"/>
      <c r="D133" s="248" t="s">
        <v>185</v>
      </c>
      <c r="E133" s="56"/>
      <c r="F133" s="56"/>
      <c r="G133" s="56"/>
      <c r="H133" s="91">
        <f t="shared" si="8"/>
        <v>0</v>
      </c>
      <c r="I133" s="322" t="e">
        <f t="shared" si="9"/>
        <v>#DIV/0!</v>
      </c>
      <c r="J133" s="110"/>
    </row>
    <row r="134" spans="1:10">
      <c r="A134" s="728"/>
      <c r="B134" s="733"/>
      <c r="C134" s="737"/>
      <c r="D134" s="248" t="s">
        <v>189</v>
      </c>
      <c r="E134" s="56"/>
      <c r="F134" s="56"/>
      <c r="G134" s="56"/>
      <c r="H134" s="91">
        <f t="shared" si="8"/>
        <v>0</v>
      </c>
      <c r="I134" s="322" t="e">
        <f t="shared" si="9"/>
        <v>#DIV/0!</v>
      </c>
      <c r="J134" s="110"/>
    </row>
    <row r="135" spans="1:10" ht="17.25" customHeight="1">
      <c r="A135" s="728"/>
      <c r="B135" s="733"/>
      <c r="C135" s="737"/>
      <c r="D135" s="248" t="s">
        <v>186</v>
      </c>
      <c r="E135" s="56"/>
      <c r="F135" s="56"/>
      <c r="G135" s="56"/>
      <c r="H135" s="91">
        <f t="shared" si="8"/>
        <v>0</v>
      </c>
      <c r="I135" s="322" t="e">
        <f t="shared" si="9"/>
        <v>#DIV/0!</v>
      </c>
      <c r="J135" s="110"/>
    </row>
    <row r="136" spans="1:10" ht="17.25" customHeight="1">
      <c r="A136" s="728"/>
      <c r="B136" s="733"/>
      <c r="C136" s="737"/>
      <c r="D136" s="248" t="s">
        <v>187</v>
      </c>
      <c r="E136" s="56"/>
      <c r="F136" s="56"/>
      <c r="G136" s="56"/>
      <c r="H136" s="91">
        <f t="shared" si="8"/>
        <v>0</v>
      </c>
      <c r="I136" s="322" t="e">
        <f t="shared" si="9"/>
        <v>#DIV/0!</v>
      </c>
      <c r="J136" s="110"/>
    </row>
    <row r="137" spans="1:10">
      <c r="A137" s="728"/>
      <c r="B137" s="733"/>
      <c r="C137" s="737"/>
      <c r="D137" s="248" t="s">
        <v>184</v>
      </c>
      <c r="E137" s="56"/>
      <c r="F137" s="56"/>
      <c r="G137" s="56"/>
      <c r="H137" s="91">
        <f t="shared" si="8"/>
        <v>0</v>
      </c>
      <c r="I137" s="322" t="e">
        <f t="shared" si="9"/>
        <v>#DIV/0!</v>
      </c>
      <c r="J137" s="110"/>
    </row>
    <row r="138" spans="1:10">
      <c r="A138" s="728"/>
      <c r="B138" s="733"/>
      <c r="C138" s="737"/>
      <c r="D138" s="248" t="s">
        <v>183</v>
      </c>
      <c r="E138" s="56"/>
      <c r="F138" s="56"/>
      <c r="G138" s="56"/>
      <c r="H138" s="91">
        <f t="shared" si="8"/>
        <v>0</v>
      </c>
      <c r="I138" s="322" t="e">
        <f t="shared" si="9"/>
        <v>#DIV/0!</v>
      </c>
      <c r="J138" s="110"/>
    </row>
    <row r="139" spans="1:10">
      <c r="A139" s="728"/>
      <c r="B139" s="733"/>
      <c r="C139" s="737"/>
      <c r="D139" s="248" t="s">
        <v>306</v>
      </c>
      <c r="E139" s="56"/>
      <c r="F139" s="56"/>
      <c r="G139" s="56"/>
      <c r="H139" s="91">
        <f t="shared" si="8"/>
        <v>0</v>
      </c>
      <c r="I139" s="322" t="e">
        <f t="shared" si="9"/>
        <v>#DIV/0!</v>
      </c>
      <c r="J139" s="110"/>
    </row>
    <row r="140" spans="1:10">
      <c r="A140" s="728"/>
      <c r="B140" s="733"/>
      <c r="C140" s="737"/>
      <c r="D140" s="248" t="s">
        <v>316</v>
      </c>
      <c r="E140" s="56"/>
      <c r="F140" s="56"/>
      <c r="G140" s="56"/>
      <c r="H140" s="91">
        <f t="shared" si="8"/>
        <v>0</v>
      </c>
      <c r="I140" s="322" t="e">
        <f t="shared" si="9"/>
        <v>#DIV/0!</v>
      </c>
      <c r="J140" s="110"/>
    </row>
    <row r="141" spans="1:10">
      <c r="A141" s="728"/>
      <c r="B141" s="733"/>
      <c r="C141" s="737"/>
      <c r="D141" s="248" t="s">
        <v>317</v>
      </c>
      <c r="E141" s="56"/>
      <c r="F141" s="56"/>
      <c r="G141" s="56"/>
      <c r="H141" s="91">
        <f t="shared" si="8"/>
        <v>0</v>
      </c>
      <c r="I141" s="322" t="e">
        <f t="shared" si="9"/>
        <v>#DIV/0!</v>
      </c>
      <c r="J141" s="110"/>
    </row>
    <row r="142" spans="1:10">
      <c r="A142" s="728"/>
      <c r="B142" s="733"/>
      <c r="C142" s="737"/>
      <c r="D142" s="248" t="s">
        <v>318</v>
      </c>
      <c r="E142" s="56"/>
      <c r="F142" s="56"/>
      <c r="G142" s="56"/>
      <c r="H142" s="91">
        <f t="shared" si="8"/>
        <v>0</v>
      </c>
      <c r="I142" s="322" t="e">
        <f t="shared" si="9"/>
        <v>#DIV/0!</v>
      </c>
      <c r="J142" s="110"/>
    </row>
    <row r="143" spans="1:10">
      <c r="A143" s="728"/>
      <c r="B143" s="733"/>
      <c r="C143" s="737"/>
      <c r="D143" s="248" t="s">
        <v>319</v>
      </c>
      <c r="E143" s="56"/>
      <c r="F143" s="56"/>
      <c r="G143" s="56"/>
      <c r="H143" s="91">
        <f t="shared" si="8"/>
        <v>0</v>
      </c>
      <c r="I143" s="322" t="e">
        <f t="shared" si="9"/>
        <v>#DIV/0!</v>
      </c>
      <c r="J143" s="110"/>
    </row>
    <row r="144" spans="1:10">
      <c r="A144" s="728"/>
      <c r="B144" s="733"/>
      <c r="C144" s="737"/>
      <c r="D144" s="248" t="s">
        <v>320</v>
      </c>
      <c r="E144" s="56"/>
      <c r="F144" s="56"/>
      <c r="G144" s="56"/>
      <c r="H144" s="91">
        <f t="shared" si="8"/>
        <v>0</v>
      </c>
      <c r="I144" s="322" t="e">
        <f t="shared" si="9"/>
        <v>#DIV/0!</v>
      </c>
      <c r="J144" s="110"/>
    </row>
    <row r="145" spans="1:10">
      <c r="A145" s="728"/>
      <c r="B145" s="733"/>
      <c r="C145" s="737"/>
      <c r="D145" s="248" t="s">
        <v>321</v>
      </c>
      <c r="E145" s="56"/>
      <c r="F145" s="56"/>
      <c r="G145" s="56"/>
      <c r="H145" s="91">
        <f t="shared" si="8"/>
        <v>0</v>
      </c>
      <c r="I145" s="322" t="e">
        <f t="shared" si="9"/>
        <v>#DIV/0!</v>
      </c>
      <c r="J145" s="110"/>
    </row>
    <row r="146" spans="1:10">
      <c r="A146" s="728"/>
      <c r="B146" s="733"/>
      <c r="C146" s="737"/>
      <c r="D146" s="248" t="s">
        <v>322</v>
      </c>
      <c r="E146" s="56"/>
      <c r="F146" s="56"/>
      <c r="G146" s="56"/>
      <c r="H146" s="91">
        <f t="shared" si="8"/>
        <v>0</v>
      </c>
      <c r="I146" s="322" t="e">
        <f t="shared" si="9"/>
        <v>#DIV/0!</v>
      </c>
      <c r="J146" s="110"/>
    </row>
    <row r="147" spans="1:10">
      <c r="A147" s="728"/>
      <c r="B147" s="733"/>
      <c r="C147" s="737"/>
      <c r="D147" s="248" t="s">
        <v>307</v>
      </c>
      <c r="E147" s="56"/>
      <c r="F147" s="56"/>
      <c r="G147" s="56"/>
      <c r="H147" s="91">
        <f t="shared" si="8"/>
        <v>0</v>
      </c>
      <c r="I147" s="322" t="e">
        <f t="shared" si="9"/>
        <v>#DIV/0!</v>
      </c>
      <c r="J147" s="110"/>
    </row>
    <row r="148" spans="1:10">
      <c r="A148" s="728"/>
      <c r="B148" s="733"/>
      <c r="C148" s="737"/>
      <c r="D148" s="248" t="s">
        <v>308</v>
      </c>
      <c r="E148" s="56"/>
      <c r="F148" s="56"/>
      <c r="G148" s="56"/>
      <c r="H148" s="91">
        <f t="shared" si="8"/>
        <v>0</v>
      </c>
      <c r="I148" s="322" t="e">
        <f t="shared" si="9"/>
        <v>#DIV/0!</v>
      </c>
      <c r="J148" s="110"/>
    </row>
    <row r="149" spans="1:10">
      <c r="A149" s="728"/>
      <c r="B149" s="733"/>
      <c r="C149" s="737"/>
      <c r="D149" s="248" t="s">
        <v>309</v>
      </c>
      <c r="E149" s="56"/>
      <c r="F149" s="56"/>
      <c r="G149" s="56"/>
      <c r="H149" s="91">
        <f t="shared" si="8"/>
        <v>0</v>
      </c>
      <c r="I149" s="322" t="e">
        <f t="shared" si="9"/>
        <v>#DIV/0!</v>
      </c>
      <c r="J149" s="110"/>
    </row>
    <row r="150" spans="1:10">
      <c r="A150" s="728"/>
      <c r="B150" s="733"/>
      <c r="C150" s="737"/>
      <c r="D150" s="248" t="s">
        <v>310</v>
      </c>
      <c r="E150" s="56"/>
      <c r="F150" s="56"/>
      <c r="G150" s="56"/>
      <c r="H150" s="91">
        <f t="shared" si="8"/>
        <v>0</v>
      </c>
      <c r="I150" s="322" t="e">
        <f t="shared" si="9"/>
        <v>#DIV/0!</v>
      </c>
      <c r="J150" s="110"/>
    </row>
    <row r="151" spans="1:10">
      <c r="A151" s="728"/>
      <c r="B151" s="733"/>
      <c r="C151" s="718"/>
      <c r="D151" s="321" t="s">
        <v>190</v>
      </c>
      <c r="E151" s="91">
        <f>SUM(E129:E139)</f>
        <v>0</v>
      </c>
      <c r="F151" s="91">
        <f>SUM(F129:F139)</f>
        <v>0</v>
      </c>
      <c r="G151" s="91">
        <f>SUM(G129:G139)</f>
        <v>0</v>
      </c>
      <c r="H151" s="91">
        <f t="shared" si="8"/>
        <v>0</v>
      </c>
      <c r="I151" s="322" t="e">
        <f t="shared" si="9"/>
        <v>#DIV/0!</v>
      </c>
      <c r="J151" s="110"/>
    </row>
    <row r="152" spans="1:10" ht="17.25" thickBot="1">
      <c r="A152" s="728"/>
      <c r="B152" s="734"/>
      <c r="C152" s="738" t="s">
        <v>47</v>
      </c>
      <c r="D152" s="738"/>
      <c r="E152" s="100">
        <f>SUM(E128,E151)</f>
        <v>0</v>
      </c>
      <c r="F152" s="100">
        <f>SUM(F128,F151)</f>
        <v>0</v>
      </c>
      <c r="G152" s="100">
        <f>SUM(G128,G151)</f>
        <v>0</v>
      </c>
      <c r="H152" s="49">
        <f t="shared" si="8"/>
        <v>0</v>
      </c>
      <c r="I152" s="349" t="e">
        <f t="shared" si="9"/>
        <v>#DIV/0!</v>
      </c>
      <c r="J152" s="423"/>
    </row>
    <row r="153" spans="1:10">
      <c r="A153" s="728"/>
      <c r="B153" s="733" t="s">
        <v>355</v>
      </c>
      <c r="C153" s="249" t="s">
        <v>5</v>
      </c>
      <c r="D153" s="483" t="s">
        <v>9</v>
      </c>
      <c r="E153" s="320"/>
      <c r="F153" s="96"/>
      <c r="G153" s="104"/>
      <c r="H153" s="45">
        <f t="shared" si="8"/>
        <v>0</v>
      </c>
      <c r="I153" s="243" t="e">
        <f t="shared" si="9"/>
        <v>#DIV/0!</v>
      </c>
      <c r="J153" s="46"/>
    </row>
    <row r="154" spans="1:10" ht="17.25" thickBot="1">
      <c r="A154" s="728"/>
      <c r="B154" s="734"/>
      <c r="C154" s="739" t="s">
        <v>47</v>
      </c>
      <c r="D154" s="740"/>
      <c r="E154" s="314">
        <f>E153</f>
        <v>0</v>
      </c>
      <c r="F154" s="314">
        <f t="shared" ref="F154:G154" si="16">F153</f>
        <v>0</v>
      </c>
      <c r="G154" s="314">
        <f t="shared" si="16"/>
        <v>0</v>
      </c>
      <c r="H154" s="233">
        <f t="shared" si="8"/>
        <v>0</v>
      </c>
      <c r="I154" s="242" t="e">
        <f t="shared" si="9"/>
        <v>#DIV/0!</v>
      </c>
      <c r="J154" s="52"/>
    </row>
    <row r="155" spans="1:10">
      <c r="A155" s="728"/>
      <c r="B155" s="716" t="s">
        <v>358</v>
      </c>
      <c r="C155" s="718" t="s">
        <v>267</v>
      </c>
      <c r="D155" s="475" t="s">
        <v>85</v>
      </c>
      <c r="E155" s="315"/>
      <c r="F155" s="96"/>
      <c r="G155" s="318"/>
      <c r="H155" s="232">
        <f t="shared" si="8"/>
        <v>0</v>
      </c>
      <c r="I155" s="185" t="e">
        <f t="shared" si="9"/>
        <v>#DIV/0!</v>
      </c>
      <c r="J155" s="48"/>
    </row>
    <row r="156" spans="1:10">
      <c r="A156" s="728"/>
      <c r="B156" s="716"/>
      <c r="C156" s="719"/>
      <c r="D156" s="248" t="s">
        <v>46</v>
      </c>
      <c r="E156" s="316"/>
      <c r="F156" s="56"/>
      <c r="G156" s="104"/>
      <c r="H156" s="45">
        <f t="shared" si="8"/>
        <v>0</v>
      </c>
      <c r="I156" s="185" t="e">
        <f t="shared" si="9"/>
        <v>#DIV/0!</v>
      </c>
      <c r="J156" s="46"/>
    </row>
    <row r="157" spans="1:10" ht="17.25" thickBot="1">
      <c r="A157" s="728"/>
      <c r="B157" s="717"/>
      <c r="C157" s="720" t="s">
        <v>47</v>
      </c>
      <c r="D157" s="721"/>
      <c r="E157" s="431">
        <f>SUM(E155:E156)</f>
        <v>0</v>
      </c>
      <c r="F157" s="431">
        <f t="shared" ref="F157:G157" si="17">SUM(F155:F156)</f>
        <v>0</v>
      </c>
      <c r="G157" s="431">
        <f t="shared" si="17"/>
        <v>0</v>
      </c>
      <c r="H157" s="233">
        <f t="shared" si="8"/>
        <v>0</v>
      </c>
      <c r="I157" s="189" t="e">
        <f t="shared" si="9"/>
        <v>#DIV/0!</v>
      </c>
      <c r="J157" s="52"/>
    </row>
    <row r="158" spans="1:10" ht="17.25" thickBot="1">
      <c r="A158" s="728"/>
      <c r="B158" s="488" t="s">
        <v>56</v>
      </c>
      <c r="C158" s="489" t="s">
        <v>56</v>
      </c>
      <c r="D158" s="490" t="s">
        <v>93</v>
      </c>
      <c r="E158" s="317"/>
      <c r="F158" s="327"/>
      <c r="G158" s="319"/>
      <c r="H158" s="188">
        <f t="shared" si="8"/>
        <v>0</v>
      </c>
      <c r="I158" s="244" t="e">
        <f t="shared" si="9"/>
        <v>#DIV/0!</v>
      </c>
      <c r="J158" s="195"/>
    </row>
    <row r="159" spans="1:10" ht="17.25" thickBot="1">
      <c r="A159" s="729"/>
      <c r="B159" s="722" t="s">
        <v>53</v>
      </c>
      <c r="C159" s="723"/>
      <c r="D159" s="724"/>
      <c r="E159" s="432">
        <f>SUM(E119,E122,E152,E154,E157,E158)</f>
        <v>0</v>
      </c>
      <c r="F159" s="432">
        <f>SUM(F119,F122,F152,F154,F157,F158)</f>
        <v>0</v>
      </c>
      <c r="G159" s="432">
        <f>SUM(G119,G122,G152,G154,G157,G158)</f>
        <v>0</v>
      </c>
      <c r="H159" s="191">
        <f t="shared" si="8"/>
        <v>0</v>
      </c>
      <c r="I159" s="192" t="e">
        <f t="shared" si="9"/>
        <v>#DIV/0!</v>
      </c>
      <c r="J159" s="105"/>
    </row>
    <row r="160" spans="1:10" ht="20.25" thickBot="1">
      <c r="B160" s="580" t="s">
        <v>398</v>
      </c>
      <c r="C160" s="580"/>
      <c r="D160" s="580"/>
    </row>
    <row r="161" spans="1:10" ht="17.45" customHeight="1">
      <c r="A161" s="678" t="s">
        <v>171</v>
      </c>
      <c r="B161" s="714" t="s">
        <v>16</v>
      </c>
      <c r="C161" s="715"/>
      <c r="D161" s="715"/>
      <c r="E161" s="706" t="s">
        <v>313</v>
      </c>
      <c r="F161" s="706" t="s">
        <v>314</v>
      </c>
      <c r="G161" s="706" t="s">
        <v>311</v>
      </c>
      <c r="H161" s="706" t="s">
        <v>74</v>
      </c>
      <c r="I161" s="708" t="s">
        <v>62</v>
      </c>
      <c r="J161" s="710" t="s">
        <v>76</v>
      </c>
    </row>
    <row r="162" spans="1:10" ht="16.5" customHeight="1" thickBot="1">
      <c r="A162" s="679"/>
      <c r="B162" s="581" t="s">
        <v>0</v>
      </c>
      <c r="C162" s="582" t="s">
        <v>1</v>
      </c>
      <c r="D162" s="583" t="s">
        <v>2</v>
      </c>
      <c r="E162" s="707"/>
      <c r="F162" s="707"/>
      <c r="G162" s="707"/>
      <c r="H162" s="707"/>
      <c r="I162" s="709"/>
      <c r="J162" s="711"/>
    </row>
    <row r="163" spans="1:10" ht="17.25" customHeight="1">
      <c r="A163" s="680" t="s">
        <v>294</v>
      </c>
      <c r="B163" s="702" t="s">
        <v>258</v>
      </c>
      <c r="C163" s="571" t="s">
        <v>275</v>
      </c>
      <c r="D163" s="572" t="s">
        <v>112</v>
      </c>
      <c r="E163" s="115"/>
      <c r="F163" s="115"/>
      <c r="G163" s="116"/>
      <c r="H163" s="116">
        <f>G163-E163</f>
        <v>0</v>
      </c>
      <c r="I163" s="203" t="e">
        <f>H163/E163*100</f>
        <v>#DIV/0!</v>
      </c>
      <c r="J163" s="8"/>
    </row>
    <row r="164" spans="1:10" ht="20.25" customHeight="1">
      <c r="A164" s="681"/>
      <c r="B164" s="702"/>
      <c r="C164" s="689" t="s">
        <v>276</v>
      </c>
      <c r="D164" s="571" t="s">
        <v>113</v>
      </c>
      <c r="E164" s="16"/>
      <c r="F164" s="16"/>
      <c r="G164" s="17"/>
      <c r="H164" s="17">
        <f t="shared" ref="H164:H207" si="18">G164-E164</f>
        <v>0</v>
      </c>
      <c r="I164" s="282" t="e">
        <f t="shared" ref="I164:I207" si="19">H164/E164*100</f>
        <v>#DIV/0!</v>
      </c>
      <c r="J164" s="18"/>
    </row>
    <row r="165" spans="1:10" ht="16.5" customHeight="1">
      <c r="A165" s="681"/>
      <c r="B165" s="702"/>
      <c r="C165" s="689"/>
      <c r="D165" s="571" t="s">
        <v>114</v>
      </c>
      <c r="E165" s="19"/>
      <c r="F165" s="19"/>
      <c r="G165" s="20"/>
      <c r="H165" s="17">
        <f t="shared" si="18"/>
        <v>0</v>
      </c>
      <c r="I165" s="282" t="e">
        <f t="shared" si="19"/>
        <v>#DIV/0!</v>
      </c>
      <c r="J165" s="18"/>
    </row>
    <row r="166" spans="1:10">
      <c r="A166" s="681"/>
      <c r="B166" s="702"/>
      <c r="C166" s="571" t="s">
        <v>277</v>
      </c>
      <c r="D166" s="571" t="s">
        <v>115</v>
      </c>
      <c r="E166" s="16"/>
      <c r="F166" s="16"/>
      <c r="G166" s="17"/>
      <c r="H166" s="17">
        <f t="shared" si="18"/>
        <v>0</v>
      </c>
      <c r="I166" s="282" t="e">
        <f t="shared" si="19"/>
        <v>#DIV/0!</v>
      </c>
      <c r="J166" s="18"/>
    </row>
    <row r="167" spans="1:10">
      <c r="A167" s="681"/>
      <c r="B167" s="702"/>
      <c r="C167" s="689" t="s">
        <v>278</v>
      </c>
      <c r="D167" s="571" t="s">
        <v>116</v>
      </c>
      <c r="E167" s="16"/>
      <c r="F167" s="16"/>
      <c r="G167" s="17"/>
      <c r="H167" s="17">
        <f t="shared" si="18"/>
        <v>0</v>
      </c>
      <c r="I167" s="282" t="e">
        <f t="shared" si="19"/>
        <v>#DIV/0!</v>
      </c>
      <c r="J167" s="18"/>
    </row>
    <row r="168" spans="1:10" ht="16.5" customHeight="1">
      <c r="A168" s="681"/>
      <c r="B168" s="702"/>
      <c r="C168" s="689"/>
      <c r="D168" s="571" t="s">
        <v>117</v>
      </c>
      <c r="E168" s="16"/>
      <c r="F168" s="16"/>
      <c r="G168" s="20"/>
      <c r="H168" s="17">
        <f t="shared" si="18"/>
        <v>0</v>
      </c>
      <c r="I168" s="282" t="e">
        <f t="shared" si="19"/>
        <v>#DIV/0!</v>
      </c>
      <c r="J168" s="18"/>
    </row>
    <row r="169" spans="1:10" ht="17.25" thickBot="1">
      <c r="A169" s="681"/>
      <c r="B169" s="703"/>
      <c r="C169" s="683" t="s">
        <v>14</v>
      </c>
      <c r="D169" s="684"/>
      <c r="E169" s="147"/>
      <c r="F169" s="147"/>
      <c r="G169" s="147"/>
      <c r="H169" s="154">
        <f t="shared" si="18"/>
        <v>0</v>
      </c>
      <c r="I169" s="283" t="e">
        <f t="shared" si="19"/>
        <v>#DIV/0!</v>
      </c>
      <c r="J169" s="23"/>
    </row>
    <row r="170" spans="1:10">
      <c r="A170" s="681"/>
      <c r="B170" s="701" t="s">
        <v>239</v>
      </c>
      <c r="C170" s="704" t="s">
        <v>279</v>
      </c>
      <c r="D170" s="584" t="s">
        <v>27</v>
      </c>
      <c r="E170" s="115"/>
      <c r="F170" s="115"/>
      <c r="G170" s="116"/>
      <c r="H170" s="116">
        <f t="shared" si="18"/>
        <v>0</v>
      </c>
      <c r="I170" s="203" t="e">
        <f t="shared" si="19"/>
        <v>#DIV/0!</v>
      </c>
      <c r="J170" s="8"/>
    </row>
    <row r="171" spans="1:10" ht="16.5" customHeight="1">
      <c r="A171" s="681"/>
      <c r="B171" s="702"/>
      <c r="C171" s="696"/>
      <c r="D171" s="585" t="s">
        <v>118</v>
      </c>
      <c r="E171" s="16"/>
      <c r="F171" s="16"/>
      <c r="G171" s="17"/>
      <c r="H171" s="17">
        <f t="shared" si="18"/>
        <v>0</v>
      </c>
      <c r="I171" s="282" t="e">
        <f t="shared" si="19"/>
        <v>#DIV/0!</v>
      </c>
      <c r="J171" s="18"/>
    </row>
    <row r="172" spans="1:10">
      <c r="A172" s="681"/>
      <c r="B172" s="702"/>
      <c r="C172" s="696"/>
      <c r="D172" s="586" t="s">
        <v>119</v>
      </c>
      <c r="E172" s="16"/>
      <c r="F172" s="16"/>
      <c r="G172" s="17"/>
      <c r="H172" s="17">
        <f t="shared" si="18"/>
        <v>0</v>
      </c>
      <c r="I172" s="282" t="e">
        <f t="shared" si="19"/>
        <v>#DIV/0!</v>
      </c>
      <c r="J172" s="18"/>
    </row>
    <row r="173" spans="1:10">
      <c r="A173" s="681"/>
      <c r="B173" s="702"/>
      <c r="C173" s="696"/>
      <c r="D173" s="586" t="s">
        <v>120</v>
      </c>
      <c r="E173" s="21"/>
      <c r="F173" s="21"/>
      <c r="G173" s="21"/>
      <c r="H173" s="17">
        <f t="shared" si="18"/>
        <v>0</v>
      </c>
      <c r="I173" s="282" t="e">
        <f t="shared" si="19"/>
        <v>#DIV/0!</v>
      </c>
      <c r="J173" s="22"/>
    </row>
    <row r="174" spans="1:10">
      <c r="A174" s="681"/>
      <c r="B174" s="702"/>
      <c r="C174" s="696"/>
      <c r="D174" s="586" t="s">
        <v>121</v>
      </c>
      <c r="E174" s="32"/>
      <c r="F174" s="32"/>
      <c r="G174" s="21"/>
      <c r="H174" s="17">
        <f t="shared" si="18"/>
        <v>0</v>
      </c>
      <c r="I174" s="282" t="e">
        <f t="shared" si="19"/>
        <v>#DIV/0!</v>
      </c>
      <c r="J174" s="22"/>
    </row>
    <row r="175" spans="1:10">
      <c r="A175" s="681"/>
      <c r="B175" s="702"/>
      <c r="C175" s="696"/>
      <c r="D175" s="250" t="s">
        <v>122</v>
      </c>
      <c r="E175" s="32"/>
      <c r="F175" s="32"/>
      <c r="G175" s="21"/>
      <c r="H175" s="17">
        <f t="shared" si="18"/>
        <v>0</v>
      </c>
      <c r="I175" s="282" t="e">
        <f t="shared" si="19"/>
        <v>#DIV/0!</v>
      </c>
      <c r="J175" s="22"/>
    </row>
    <row r="176" spans="1:10">
      <c r="A176" s="681"/>
      <c r="B176" s="702"/>
      <c r="C176" s="696"/>
      <c r="D176" s="250" t="s">
        <v>30</v>
      </c>
      <c r="E176" s="32"/>
      <c r="F176" s="32"/>
      <c r="G176" s="21"/>
      <c r="H176" s="17">
        <f t="shared" si="18"/>
        <v>0</v>
      </c>
      <c r="I176" s="282" t="e">
        <f t="shared" si="19"/>
        <v>#DIV/0!</v>
      </c>
      <c r="J176" s="22"/>
    </row>
    <row r="177" spans="1:10" ht="17.25" thickBot="1">
      <c r="A177" s="681"/>
      <c r="B177" s="702"/>
      <c r="C177" s="697"/>
      <c r="D177" s="587" t="s">
        <v>95</v>
      </c>
      <c r="E177" s="113"/>
      <c r="F177" s="113"/>
      <c r="G177" s="147"/>
      <c r="H177" s="154">
        <f t="shared" si="18"/>
        <v>0</v>
      </c>
      <c r="I177" s="283" t="e">
        <f t="shared" si="19"/>
        <v>#DIV/0!</v>
      </c>
      <c r="J177" s="23"/>
    </row>
    <row r="178" spans="1:10">
      <c r="A178" s="681"/>
      <c r="B178" s="702"/>
      <c r="C178" s="696" t="s">
        <v>280</v>
      </c>
      <c r="D178" s="588" t="s">
        <v>123</v>
      </c>
      <c r="E178" s="32"/>
      <c r="F178" s="32"/>
      <c r="G178" s="284"/>
      <c r="H178" s="116">
        <f t="shared" si="18"/>
        <v>0</v>
      </c>
      <c r="I178" s="203" t="e">
        <f t="shared" si="19"/>
        <v>#DIV/0!</v>
      </c>
      <c r="J178" s="27"/>
    </row>
    <row r="179" spans="1:10" ht="16.5" customHeight="1">
      <c r="A179" s="681"/>
      <c r="B179" s="702"/>
      <c r="C179" s="696"/>
      <c r="D179" s="588" t="s">
        <v>124</v>
      </c>
      <c r="E179" s="32"/>
      <c r="F179" s="32"/>
      <c r="G179" s="21"/>
      <c r="H179" s="17">
        <f t="shared" si="18"/>
        <v>0</v>
      </c>
      <c r="I179" s="282" t="e">
        <f t="shared" si="19"/>
        <v>#DIV/0!</v>
      </c>
      <c r="J179" s="22"/>
    </row>
    <row r="180" spans="1:10">
      <c r="A180" s="681"/>
      <c r="B180" s="702"/>
      <c r="C180" s="696"/>
      <c r="D180" s="588" t="s">
        <v>125</v>
      </c>
      <c r="E180" s="32"/>
      <c r="F180" s="32"/>
      <c r="G180" s="21"/>
      <c r="H180" s="17">
        <f t="shared" si="18"/>
        <v>0</v>
      </c>
      <c r="I180" s="282" t="e">
        <f t="shared" si="19"/>
        <v>#DIV/0!</v>
      </c>
      <c r="J180" s="22"/>
    </row>
    <row r="181" spans="1:10" ht="17.25" thickBot="1">
      <c r="A181" s="681"/>
      <c r="B181" s="702"/>
      <c r="C181" s="697"/>
      <c r="D181" s="589" t="s">
        <v>95</v>
      </c>
      <c r="E181" s="148"/>
      <c r="F181" s="148"/>
      <c r="G181" s="147"/>
      <c r="H181" s="154">
        <f t="shared" si="18"/>
        <v>0</v>
      </c>
      <c r="I181" s="283" t="e">
        <f t="shared" si="19"/>
        <v>#DIV/0!</v>
      </c>
      <c r="J181" s="23"/>
    </row>
    <row r="182" spans="1:10" ht="17.25" thickBot="1">
      <c r="A182" s="681"/>
      <c r="B182" s="703"/>
      <c r="C182" s="712" t="s">
        <v>95</v>
      </c>
      <c r="D182" s="713"/>
      <c r="E182" s="113"/>
      <c r="F182" s="113"/>
      <c r="G182" s="113"/>
      <c r="H182" s="116">
        <f t="shared" si="18"/>
        <v>0</v>
      </c>
      <c r="I182" s="203" t="e">
        <f t="shared" si="19"/>
        <v>#DIV/0!</v>
      </c>
      <c r="J182" s="114"/>
    </row>
    <row r="183" spans="1:10">
      <c r="A183" s="681"/>
      <c r="B183" s="701" t="s">
        <v>281</v>
      </c>
      <c r="C183" s="704" t="s">
        <v>282</v>
      </c>
      <c r="D183" s="584" t="s">
        <v>127</v>
      </c>
      <c r="E183" s="115"/>
      <c r="F183" s="115"/>
      <c r="G183" s="116"/>
      <c r="H183" s="116">
        <f t="shared" si="18"/>
        <v>0</v>
      </c>
      <c r="I183" s="203" t="e">
        <f t="shared" si="19"/>
        <v>#DIV/0!</v>
      </c>
      <c r="J183" s="8"/>
    </row>
    <row r="184" spans="1:10" ht="16.5" customHeight="1">
      <c r="A184" s="681"/>
      <c r="B184" s="702"/>
      <c r="C184" s="696"/>
      <c r="D184" s="585" t="s">
        <v>163</v>
      </c>
      <c r="E184" s="16"/>
      <c r="F184" s="16"/>
      <c r="G184" s="17"/>
      <c r="H184" s="17">
        <f t="shared" si="18"/>
        <v>0</v>
      </c>
      <c r="I184" s="282" t="e">
        <f t="shared" si="19"/>
        <v>#DIV/0!</v>
      </c>
      <c r="J184" s="18"/>
    </row>
    <row r="185" spans="1:10">
      <c r="A185" s="681"/>
      <c r="B185" s="702"/>
      <c r="C185" s="696"/>
      <c r="D185" s="585" t="s">
        <v>128</v>
      </c>
      <c r="E185" s="16"/>
      <c r="F185" s="16"/>
      <c r="G185" s="17"/>
      <c r="H185" s="17">
        <f t="shared" si="18"/>
        <v>0</v>
      </c>
      <c r="I185" s="282" t="e">
        <f t="shared" si="19"/>
        <v>#DIV/0!</v>
      </c>
      <c r="J185" s="18"/>
    </row>
    <row r="186" spans="1:10">
      <c r="A186" s="681"/>
      <c r="B186" s="702"/>
      <c r="C186" s="696"/>
      <c r="D186" s="586" t="s">
        <v>129</v>
      </c>
      <c r="E186" s="25"/>
      <c r="F186" s="25"/>
      <c r="G186" s="26"/>
      <c r="H186" s="17">
        <f t="shared" si="18"/>
        <v>0</v>
      </c>
      <c r="I186" s="282" t="e">
        <f t="shared" si="19"/>
        <v>#DIV/0!</v>
      </c>
      <c r="J186" s="18"/>
    </row>
    <row r="187" spans="1:10">
      <c r="A187" s="681"/>
      <c r="B187" s="702"/>
      <c r="C187" s="705"/>
      <c r="D187" s="586" t="s">
        <v>130</v>
      </c>
      <c r="E187" s="25"/>
      <c r="F187" s="25"/>
      <c r="G187" s="13"/>
      <c r="H187" s="17">
        <f t="shared" si="18"/>
        <v>0</v>
      </c>
      <c r="I187" s="282" t="e">
        <f t="shared" si="19"/>
        <v>#DIV/0!</v>
      </c>
      <c r="J187" s="18"/>
    </row>
    <row r="188" spans="1:10" ht="17.25" thickBot="1">
      <c r="A188" s="681"/>
      <c r="B188" s="703"/>
      <c r="C188" s="693" t="s">
        <v>131</v>
      </c>
      <c r="D188" s="694"/>
      <c r="E188" s="149"/>
      <c r="F188" s="149"/>
      <c r="G188" s="127"/>
      <c r="H188" s="154">
        <f t="shared" si="18"/>
        <v>0</v>
      </c>
      <c r="I188" s="283" t="e">
        <f t="shared" si="19"/>
        <v>#DIV/0!</v>
      </c>
      <c r="J188" s="31"/>
    </row>
    <row r="189" spans="1:10" ht="33">
      <c r="A189" s="681"/>
      <c r="B189" s="685" t="s">
        <v>283</v>
      </c>
      <c r="C189" s="572" t="s">
        <v>284</v>
      </c>
      <c r="D189" s="590" t="s">
        <v>132</v>
      </c>
      <c r="E189" s="150"/>
      <c r="F189" s="150"/>
      <c r="G189" s="151"/>
      <c r="H189" s="116">
        <f t="shared" si="18"/>
        <v>0</v>
      </c>
      <c r="I189" s="203" t="e">
        <f t="shared" si="19"/>
        <v>#DIV/0!</v>
      </c>
      <c r="J189" s="8"/>
    </row>
    <row r="190" spans="1:10">
      <c r="A190" s="681"/>
      <c r="B190" s="686"/>
      <c r="C190" s="571" t="s">
        <v>285</v>
      </c>
      <c r="D190" s="591" t="s">
        <v>133</v>
      </c>
      <c r="E190" s="142"/>
      <c r="F190" s="142"/>
      <c r="G190" s="26"/>
      <c r="H190" s="17">
        <f t="shared" si="18"/>
        <v>0</v>
      </c>
      <c r="I190" s="282" t="e">
        <f t="shared" si="19"/>
        <v>#DIV/0!</v>
      </c>
      <c r="J190" s="18"/>
    </row>
    <row r="191" spans="1:10" ht="17.25" thickBot="1">
      <c r="A191" s="681"/>
      <c r="B191" s="687"/>
      <c r="C191" s="690" t="s">
        <v>14</v>
      </c>
      <c r="D191" s="691"/>
      <c r="E191" s="113"/>
      <c r="F191" s="113"/>
      <c r="G191" s="147"/>
      <c r="H191" s="154">
        <f t="shared" si="18"/>
        <v>0</v>
      </c>
      <c r="I191" s="283" t="e">
        <f t="shared" si="19"/>
        <v>#DIV/0!</v>
      </c>
      <c r="J191" s="23"/>
    </row>
    <row r="192" spans="1:10">
      <c r="A192" s="681"/>
      <c r="B192" s="685" t="s">
        <v>286</v>
      </c>
      <c r="C192" s="688" t="s">
        <v>287</v>
      </c>
      <c r="D192" s="572" t="s">
        <v>55</v>
      </c>
      <c r="E192" s="28"/>
      <c r="F192" s="28"/>
      <c r="G192" s="10"/>
      <c r="H192" s="116">
        <f t="shared" si="18"/>
        <v>0</v>
      </c>
      <c r="I192" s="203" t="e">
        <f t="shared" si="19"/>
        <v>#DIV/0!</v>
      </c>
      <c r="J192" s="8"/>
    </row>
    <row r="193" spans="1:10">
      <c r="A193" s="681"/>
      <c r="B193" s="686"/>
      <c r="C193" s="689"/>
      <c r="D193" s="571" t="s">
        <v>134</v>
      </c>
      <c r="E193" s="29"/>
      <c r="F193" s="29"/>
      <c r="G193" s="13"/>
      <c r="H193" s="17">
        <f t="shared" si="18"/>
        <v>0</v>
      </c>
      <c r="I193" s="282" t="e">
        <f t="shared" si="19"/>
        <v>#DIV/0!</v>
      </c>
      <c r="J193" s="18"/>
    </row>
    <row r="194" spans="1:10" ht="17.25" thickBot="1">
      <c r="A194" s="681"/>
      <c r="B194" s="686"/>
      <c r="C194" s="695"/>
      <c r="D194" s="573" t="s">
        <v>95</v>
      </c>
      <c r="E194" s="125"/>
      <c r="F194" s="125"/>
      <c r="G194" s="127"/>
      <c r="H194" s="154">
        <f t="shared" si="18"/>
        <v>0</v>
      </c>
      <c r="I194" s="283" t="e">
        <f t="shared" si="19"/>
        <v>#DIV/0!</v>
      </c>
      <c r="J194" s="31"/>
    </row>
    <row r="195" spans="1:10">
      <c r="A195" s="681"/>
      <c r="B195" s="686"/>
      <c r="C195" s="696" t="s">
        <v>288</v>
      </c>
      <c r="D195" s="574" t="s">
        <v>136</v>
      </c>
      <c r="E195" s="152"/>
      <c r="F195" s="152"/>
      <c r="G195" s="33"/>
      <c r="H195" s="116">
        <f t="shared" si="18"/>
        <v>0</v>
      </c>
      <c r="I195" s="203" t="e">
        <f t="shared" si="19"/>
        <v>#DIV/0!</v>
      </c>
      <c r="J195" s="8"/>
    </row>
    <row r="196" spans="1:10" ht="16.5" customHeight="1" thickBot="1">
      <c r="A196" s="681"/>
      <c r="B196" s="686"/>
      <c r="C196" s="697"/>
      <c r="D196" s="573" t="s">
        <v>95</v>
      </c>
      <c r="E196" s="153"/>
      <c r="F196" s="153"/>
      <c r="G196" s="285"/>
      <c r="H196" s="154">
        <f t="shared" si="18"/>
        <v>0</v>
      </c>
      <c r="I196" s="283" t="e">
        <f t="shared" si="19"/>
        <v>#DIV/0!</v>
      </c>
      <c r="J196" s="31"/>
    </row>
    <row r="197" spans="1:10" ht="17.25" thickBot="1">
      <c r="A197" s="681"/>
      <c r="B197" s="687"/>
      <c r="C197" s="698" t="s">
        <v>14</v>
      </c>
      <c r="D197" s="698"/>
      <c r="E197" s="113"/>
      <c r="F197" s="113"/>
      <c r="G197" s="113"/>
      <c r="H197" s="116">
        <f t="shared" si="18"/>
        <v>0</v>
      </c>
      <c r="I197" s="203" t="e">
        <f t="shared" si="19"/>
        <v>#DIV/0!</v>
      </c>
      <c r="J197" s="114"/>
    </row>
    <row r="198" spans="1:10">
      <c r="A198" s="681"/>
      <c r="B198" s="686" t="s">
        <v>289</v>
      </c>
      <c r="C198" s="592" t="s">
        <v>290</v>
      </c>
      <c r="D198" s="592" t="s">
        <v>137</v>
      </c>
      <c r="E198" s="144"/>
      <c r="F198" s="144"/>
      <c r="G198" s="117"/>
      <c r="H198" s="116">
        <f t="shared" si="18"/>
        <v>0</v>
      </c>
      <c r="I198" s="203" t="e">
        <f t="shared" si="19"/>
        <v>#DIV/0!</v>
      </c>
      <c r="J198" s="27"/>
    </row>
    <row r="199" spans="1:10" ht="17.25" thickBot="1">
      <c r="A199" s="681"/>
      <c r="B199" s="687"/>
      <c r="C199" s="683" t="s">
        <v>15</v>
      </c>
      <c r="D199" s="684"/>
      <c r="E199" s="34"/>
      <c r="F199" s="34"/>
      <c r="G199" s="34"/>
      <c r="H199" s="154">
        <f t="shared" si="18"/>
        <v>0</v>
      </c>
      <c r="I199" s="283" t="e">
        <f t="shared" si="19"/>
        <v>#DIV/0!</v>
      </c>
      <c r="J199" s="23"/>
    </row>
    <row r="200" spans="1:10">
      <c r="A200" s="681"/>
      <c r="B200" s="699" t="s">
        <v>5</v>
      </c>
      <c r="C200" s="593" t="s">
        <v>291</v>
      </c>
      <c r="D200" s="593" t="s">
        <v>9</v>
      </c>
      <c r="E200" s="37"/>
      <c r="F200" s="37"/>
      <c r="G200" s="35"/>
      <c r="H200" s="116">
        <f t="shared" si="18"/>
        <v>0</v>
      </c>
      <c r="I200" s="203" t="e">
        <f t="shared" si="19"/>
        <v>#DIV/0!</v>
      </c>
      <c r="J200" s="36"/>
    </row>
    <row r="201" spans="1:10" ht="17.25" thickBot="1">
      <c r="A201" s="681"/>
      <c r="B201" s="700"/>
      <c r="C201" s="683" t="s">
        <v>15</v>
      </c>
      <c r="D201" s="684"/>
      <c r="E201" s="24"/>
      <c r="F201" s="24"/>
      <c r="G201" s="118"/>
      <c r="H201" s="154">
        <f t="shared" si="18"/>
        <v>0</v>
      </c>
      <c r="I201" s="283" t="e">
        <f t="shared" si="19"/>
        <v>#DIV/0!</v>
      </c>
      <c r="J201" s="119"/>
    </row>
    <row r="202" spans="1:10" ht="17.25" thickBot="1">
      <c r="A202" s="681"/>
      <c r="B202" s="685" t="s">
        <v>292</v>
      </c>
      <c r="C202" s="688" t="s">
        <v>293</v>
      </c>
      <c r="D202" s="572" t="s">
        <v>34</v>
      </c>
      <c r="E202" s="38"/>
      <c r="F202" s="38"/>
      <c r="G202" s="39"/>
      <c r="H202" s="116">
        <f t="shared" si="18"/>
        <v>0</v>
      </c>
      <c r="I202" s="203" t="e">
        <f t="shared" si="19"/>
        <v>#DIV/0!</v>
      </c>
      <c r="J202" s="8"/>
    </row>
    <row r="203" spans="1:10" ht="17.25" customHeight="1">
      <c r="A203" s="681"/>
      <c r="B203" s="686"/>
      <c r="C203" s="689"/>
      <c r="D203" s="572" t="s">
        <v>52</v>
      </c>
      <c r="E203" s="40"/>
      <c r="F203" s="40"/>
      <c r="G203" s="39"/>
      <c r="H203" s="116">
        <f t="shared" si="18"/>
        <v>0</v>
      </c>
      <c r="I203" s="203" t="e">
        <f t="shared" si="19"/>
        <v>#DIV/0!</v>
      </c>
      <c r="J203" s="8"/>
    </row>
    <row r="204" spans="1:10" ht="17.25" thickBot="1">
      <c r="A204" s="681"/>
      <c r="B204" s="687"/>
      <c r="C204" s="690" t="s">
        <v>14</v>
      </c>
      <c r="D204" s="691"/>
      <c r="E204" s="113"/>
      <c r="F204" s="113"/>
      <c r="G204" s="147"/>
      <c r="H204" s="154">
        <f t="shared" si="18"/>
        <v>0</v>
      </c>
      <c r="I204" s="283" t="e">
        <f t="shared" si="19"/>
        <v>#DIV/0!</v>
      </c>
      <c r="J204" s="23"/>
    </row>
    <row r="205" spans="1:10">
      <c r="A205" s="681"/>
      <c r="B205" s="685" t="s">
        <v>157</v>
      </c>
      <c r="C205" s="594" t="s">
        <v>35</v>
      </c>
      <c r="D205" s="594" t="s">
        <v>93</v>
      </c>
      <c r="E205" s="38"/>
      <c r="F205" s="38"/>
      <c r="G205" s="7"/>
      <c r="H205" s="116">
        <f t="shared" si="18"/>
        <v>0</v>
      </c>
      <c r="I205" s="203" t="e">
        <f t="shared" si="19"/>
        <v>#DIV/0!</v>
      </c>
      <c r="J205" s="9"/>
    </row>
    <row r="206" spans="1:10" ht="17.25" thickBot="1">
      <c r="A206" s="681"/>
      <c r="B206" s="687"/>
      <c r="C206" s="692" t="s">
        <v>15</v>
      </c>
      <c r="D206" s="692"/>
      <c r="E206" s="30"/>
      <c r="F206" s="30"/>
      <c r="G206" s="30"/>
      <c r="H206" s="154">
        <f t="shared" si="18"/>
        <v>0</v>
      </c>
      <c r="I206" s="283" t="e">
        <f t="shared" si="19"/>
        <v>#DIV/0!</v>
      </c>
      <c r="J206" s="31"/>
    </row>
    <row r="207" spans="1:10" ht="17.25" thickBot="1">
      <c r="A207" s="682"/>
      <c r="B207" s="675" t="s">
        <v>19</v>
      </c>
      <c r="C207" s="676"/>
      <c r="D207" s="677"/>
      <c r="E207" s="204">
        <f>SUM(E169,E182,E188,E191,E197,E199,E201,E204,E206)</f>
        <v>0</v>
      </c>
      <c r="F207" s="204"/>
      <c r="G207" s="204">
        <f>SUM(G169,G182,G188,G191,G197,G199,G201,G204,G206)</f>
        <v>0</v>
      </c>
      <c r="H207" s="206">
        <f t="shared" si="18"/>
        <v>0</v>
      </c>
      <c r="I207" s="207" t="e">
        <f t="shared" si="19"/>
        <v>#DIV/0!</v>
      </c>
      <c r="J207" s="205"/>
    </row>
    <row r="208" spans="1:10">
      <c r="A208" s="474"/>
    </row>
  </sheetData>
  <mergeCells count="162">
    <mergeCell ref="B5:J5"/>
    <mergeCell ref="B6:D6"/>
    <mergeCell ref="E6:E7"/>
    <mergeCell ref="G6:G7"/>
    <mergeCell ref="H6:H7"/>
    <mergeCell ref="I6:I7"/>
    <mergeCell ref="J6:J7"/>
    <mergeCell ref="A6:A7"/>
    <mergeCell ref="A8:A23"/>
    <mergeCell ref="B19:B22"/>
    <mergeCell ref="C19:C21"/>
    <mergeCell ref="C22:D22"/>
    <mergeCell ref="B23:D23"/>
    <mergeCell ref="F6:F7"/>
    <mergeCell ref="B8:B9"/>
    <mergeCell ref="C9:D9"/>
    <mergeCell ref="B12:B14"/>
    <mergeCell ref="C12:C13"/>
    <mergeCell ref="C14:D14"/>
    <mergeCell ref="B15:B18"/>
    <mergeCell ref="C15:C17"/>
    <mergeCell ref="C18:D18"/>
    <mergeCell ref="A27:A45"/>
    <mergeCell ref="C33:D33"/>
    <mergeCell ref="B34:B36"/>
    <mergeCell ref="C34:C35"/>
    <mergeCell ref="C36:D36"/>
    <mergeCell ref="B37:B38"/>
    <mergeCell ref="C38:D38"/>
    <mergeCell ref="B24:J24"/>
    <mergeCell ref="B25:D25"/>
    <mergeCell ref="E25:E26"/>
    <mergeCell ref="G25:G26"/>
    <mergeCell ref="H25:H26"/>
    <mergeCell ref="I25:I26"/>
    <mergeCell ref="J25:J26"/>
    <mergeCell ref="B27:B28"/>
    <mergeCell ref="C28:D28"/>
    <mergeCell ref="B39:B41"/>
    <mergeCell ref="C39:C40"/>
    <mergeCell ref="B29:B33"/>
    <mergeCell ref="C29:C32"/>
    <mergeCell ref="A49:A65"/>
    <mergeCell ref="B46:J46"/>
    <mergeCell ref="F25:F26"/>
    <mergeCell ref="F47:F48"/>
    <mergeCell ref="B65:D65"/>
    <mergeCell ref="A47:A48"/>
    <mergeCell ref="B47:D47"/>
    <mergeCell ref="E47:E48"/>
    <mergeCell ref="G47:G48"/>
    <mergeCell ref="B49:B50"/>
    <mergeCell ref="C49:C50"/>
    <mergeCell ref="B51:B52"/>
    <mergeCell ref="B53:B57"/>
    <mergeCell ref="C54:C56"/>
    <mergeCell ref="B61:B62"/>
    <mergeCell ref="C61:C62"/>
    <mergeCell ref="B63:B64"/>
    <mergeCell ref="C63:C64"/>
    <mergeCell ref="C41:D41"/>
    <mergeCell ref="B42:B44"/>
    <mergeCell ref="C42:C43"/>
    <mergeCell ref="C44:D44"/>
    <mergeCell ref="B45:D45"/>
    <mergeCell ref="A25:A26"/>
    <mergeCell ref="C83:D83"/>
    <mergeCell ref="B84:B85"/>
    <mergeCell ref="E67:E68"/>
    <mergeCell ref="F67:F68"/>
    <mergeCell ref="G67:G68"/>
    <mergeCell ref="H67:H68"/>
    <mergeCell ref="H47:H48"/>
    <mergeCell ref="I47:I48"/>
    <mergeCell ref="J47:J48"/>
    <mergeCell ref="A1:J1"/>
    <mergeCell ref="A2:J2"/>
    <mergeCell ref="A3:J3"/>
    <mergeCell ref="A4:J4"/>
    <mergeCell ref="B10:B11"/>
    <mergeCell ref="C11:D11"/>
    <mergeCell ref="B93:B94"/>
    <mergeCell ref="B95:D95"/>
    <mergeCell ref="A67:A68"/>
    <mergeCell ref="A69:A95"/>
    <mergeCell ref="C85:D85"/>
    <mergeCell ref="B86:B88"/>
    <mergeCell ref="C86:C87"/>
    <mergeCell ref="C88:D88"/>
    <mergeCell ref="B89:B90"/>
    <mergeCell ref="C90:D90"/>
    <mergeCell ref="I67:I68"/>
    <mergeCell ref="B67:D67"/>
    <mergeCell ref="J67:J68"/>
    <mergeCell ref="B69:B83"/>
    <mergeCell ref="C69:C73"/>
    <mergeCell ref="C74:C76"/>
    <mergeCell ref="B91:B92"/>
    <mergeCell ref="C77:C82"/>
    <mergeCell ref="B97:J97"/>
    <mergeCell ref="B98:D98"/>
    <mergeCell ref="J98:J99"/>
    <mergeCell ref="C100:C106"/>
    <mergeCell ref="C107:C110"/>
    <mergeCell ref="C111:C118"/>
    <mergeCell ref="C119:D119"/>
    <mergeCell ref="B120:B122"/>
    <mergeCell ref="C120:C121"/>
    <mergeCell ref="E98:E99"/>
    <mergeCell ref="F98:F99"/>
    <mergeCell ref="G98:G99"/>
    <mergeCell ref="H98:H99"/>
    <mergeCell ref="I98:I99"/>
    <mergeCell ref="B155:B157"/>
    <mergeCell ref="C155:C156"/>
    <mergeCell ref="C157:D157"/>
    <mergeCell ref="B159:D159"/>
    <mergeCell ref="A98:A99"/>
    <mergeCell ref="A100:A159"/>
    <mergeCell ref="C122:D122"/>
    <mergeCell ref="B123:B152"/>
    <mergeCell ref="C123:C128"/>
    <mergeCell ref="C129:C151"/>
    <mergeCell ref="C152:D152"/>
    <mergeCell ref="B153:B154"/>
    <mergeCell ref="C154:D154"/>
    <mergeCell ref="G161:G162"/>
    <mergeCell ref="H161:H162"/>
    <mergeCell ref="I161:I162"/>
    <mergeCell ref="J161:J162"/>
    <mergeCell ref="B163:B169"/>
    <mergeCell ref="C164:C165"/>
    <mergeCell ref="C167:C168"/>
    <mergeCell ref="C169:D169"/>
    <mergeCell ref="B170:B182"/>
    <mergeCell ref="C170:C177"/>
    <mergeCell ref="C178:C181"/>
    <mergeCell ref="C182:D182"/>
    <mergeCell ref="B161:D161"/>
    <mergeCell ref="E161:E162"/>
    <mergeCell ref="F161:F162"/>
    <mergeCell ref="B207:D207"/>
    <mergeCell ref="A161:A162"/>
    <mergeCell ref="A163:A207"/>
    <mergeCell ref="C201:D201"/>
    <mergeCell ref="B202:B204"/>
    <mergeCell ref="C202:C203"/>
    <mergeCell ref="C204:D204"/>
    <mergeCell ref="B205:B206"/>
    <mergeCell ref="C206:D206"/>
    <mergeCell ref="C188:D188"/>
    <mergeCell ref="B189:B191"/>
    <mergeCell ref="C191:D191"/>
    <mergeCell ref="B192:B197"/>
    <mergeCell ref="C192:C194"/>
    <mergeCell ref="C195:C196"/>
    <mergeCell ref="C197:D197"/>
    <mergeCell ref="B198:B199"/>
    <mergeCell ref="C199:D199"/>
    <mergeCell ref="B200:B201"/>
    <mergeCell ref="B183:B188"/>
    <mergeCell ref="C183:C187"/>
  </mergeCells>
  <phoneticPr fontId="2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99"/>
  </sheetPr>
  <dimension ref="A2:I110"/>
  <sheetViews>
    <sheetView topLeftCell="A86" workbookViewId="0">
      <selection activeCell="B80" sqref="B80:B102"/>
    </sheetView>
  </sheetViews>
  <sheetFormatPr defaultRowHeight="16.5"/>
  <cols>
    <col min="1" max="1" width="18.25" customWidth="1"/>
    <col min="2" max="2" width="13.875" customWidth="1"/>
    <col min="3" max="3" width="28.375" customWidth="1"/>
    <col min="4" max="5" width="18.875" customWidth="1"/>
    <col min="6" max="6" width="17.75" customWidth="1"/>
    <col min="7" max="7" width="18.25" customWidth="1"/>
    <col min="9" max="9" width="46.375" customWidth="1"/>
  </cols>
  <sheetData>
    <row r="2" spans="1:9" ht="29.45" customHeight="1">
      <c r="A2" s="912" t="s">
        <v>305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304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7.2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17.2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</row>
    <row r="10" spans="1:9" ht="17.2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7.2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7.2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9.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9.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9.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9.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9.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9.5" customHeight="1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9.5" customHeight="1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9.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 ht="19.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 ht="19.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 ht="19.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 ht="19.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ht="17.25" thickBot="1">
      <c r="A27" s="804"/>
      <c r="B27" s="793" t="s">
        <v>15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 ht="17.25" customHeight="1">
      <c r="A28" s="748" t="s">
        <v>211</v>
      </c>
      <c r="B28" s="718" t="s">
        <v>211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 ht="17.2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 ht="18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 ht="18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ht="18.75" customHeight="1" thickBot="1">
      <c r="A34" s="482"/>
      <c r="B34" s="737" t="s">
        <v>4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 ht="18.7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ht="17.25" thickBot="1">
      <c r="A36" s="734"/>
      <c r="B36" s="919" t="s">
        <v>15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 ht="15.75" customHeight="1">
      <c r="A37" s="732" t="s">
        <v>220</v>
      </c>
      <c r="B37" s="801" t="s">
        <v>220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 ht="15.75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>
      <c r="A39" s="733"/>
      <c r="B39" s="785" t="s">
        <v>15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 ht="15" customHeight="1">
      <c r="A40" s="787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 ht="1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 ht="15" customHeigh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>
      <c r="A43" s="788"/>
      <c r="B43" s="789" t="s">
        <v>15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 ht="17.25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 ht="17.25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ht="17.25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17.25" thickBot="1">
      <c r="A48" s="915" t="s">
        <v>272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>
      <c r="A52" s="89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21" customHeight="1">
      <c r="A54" s="89"/>
      <c r="B54" s="719"/>
      <c r="C54" s="225" t="s">
        <v>117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 ht="21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ht="21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89"/>
      <c r="B57" s="719"/>
      <c r="C57" s="324" t="s">
        <v>400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 ht="16.5" customHeight="1">
      <c r="A58" s="89"/>
      <c r="B58" s="719" t="s">
        <v>123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16.5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89"/>
      <c r="B62" s="719" t="s">
        <v>178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 ht="15" customHeight="1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ht="15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 ht="15" customHeight="1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 ht="15" customHeight="1">
      <c r="A67" s="133"/>
      <c r="B67" s="719"/>
      <c r="C67" s="220" t="s">
        <v>119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5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133"/>
      <c r="B69" s="719"/>
      <c r="C69" s="348" t="s">
        <v>402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 ht="16.5" customHeight="1">
      <c r="A71" s="748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ht="16.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8.7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8.75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8.75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8.75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8.75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8.75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8.75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8.75" customHeight="1">
      <c r="A87" s="733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8.75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8.7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8.7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8.7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8.7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8.75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8.7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8.7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8.7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8.7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8.7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8.7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8.7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8.7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733"/>
      <c r="B102" s="718"/>
      <c r="C102" s="321" t="s">
        <v>404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734"/>
      <c r="B103" s="795" t="s">
        <v>15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733" t="s">
        <v>365</v>
      </c>
      <c r="B104" s="249" t="s">
        <v>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267</v>
      </c>
      <c r="B106" s="718" t="s">
        <v>358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0"/>
  <sheetViews>
    <sheetView workbookViewId="0">
      <selection activeCell="D103" sqref="D103"/>
    </sheetView>
  </sheetViews>
  <sheetFormatPr defaultRowHeight="16.5"/>
  <cols>
    <col min="1" max="1" width="13.25" customWidth="1"/>
    <col min="2" max="2" width="14.25" customWidth="1"/>
    <col min="3" max="3" width="23" customWidth="1"/>
    <col min="4" max="5" width="18.25" customWidth="1"/>
    <col min="6" max="6" width="19" customWidth="1"/>
    <col min="7" max="7" width="18.625" customWidth="1"/>
    <col min="9" max="9" width="53" customWidth="1"/>
  </cols>
  <sheetData>
    <row r="2" spans="1:9" ht="26.45" customHeight="1">
      <c r="A2" s="912" t="s">
        <v>271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1.75" customHeight="1">
      <c r="A8" s="803" t="s">
        <v>215</v>
      </c>
      <c r="B8" s="737" t="s">
        <v>216</v>
      </c>
      <c r="C8" s="331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21.75" customHeight="1">
      <c r="A9" s="803"/>
      <c r="B9" s="737"/>
      <c r="C9" s="332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</row>
    <row r="10" spans="1:9" ht="21.75" customHeight="1">
      <c r="A10" s="803"/>
      <c r="B10" s="737"/>
      <c r="C10" s="332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1.75" customHeight="1">
      <c r="A11" s="803"/>
      <c r="B11" s="737"/>
      <c r="C11" s="332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1.75" customHeight="1">
      <c r="A12" s="803"/>
      <c r="B12" s="718"/>
      <c r="C12" s="332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804"/>
      <c r="B13" s="992" t="s">
        <v>203</v>
      </c>
      <c r="C13" s="992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9.5" customHeight="1">
      <c r="A14" s="797" t="s">
        <v>207</v>
      </c>
      <c r="B14" s="737" t="s">
        <v>208</v>
      </c>
      <c r="C14" s="331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9.5" customHeight="1">
      <c r="A15" s="797"/>
      <c r="B15" s="737"/>
      <c r="C15" s="332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9.5" customHeight="1">
      <c r="A16" s="797"/>
      <c r="B16" s="737"/>
      <c r="C16" s="332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9.5" customHeight="1">
      <c r="A17" s="797"/>
      <c r="B17" s="737"/>
      <c r="C17" s="332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9.5" customHeight="1">
      <c r="A18" s="797"/>
      <c r="B18" s="737"/>
      <c r="C18" s="331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9.5" customHeight="1">
      <c r="A19" s="797"/>
      <c r="B19" s="737"/>
      <c r="C19" s="333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9.5" customHeight="1">
      <c r="A20" s="797"/>
      <c r="B20" s="737"/>
      <c r="C20" s="333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ht="19.5" customHeight="1">
      <c r="A21" s="797"/>
      <c r="B21" s="718"/>
      <c r="C21" s="333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ht="17.25" thickBot="1">
      <c r="A22" s="903"/>
      <c r="B22" s="799" t="s">
        <v>47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 ht="15" customHeight="1">
      <c r="A23" s="802" t="s">
        <v>209</v>
      </c>
      <c r="B23" s="801" t="s">
        <v>210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 ht="1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 ht="15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 ht="15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ht="17.25" thickBot="1">
      <c r="A27" s="804"/>
      <c r="B27" s="793" t="s">
        <v>47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 ht="20.25" customHeight="1">
      <c r="A28" s="748" t="s">
        <v>211</v>
      </c>
      <c r="B28" s="718" t="s">
        <v>212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 ht="20.2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ht="17.25" thickBot="1">
      <c r="A30" s="750"/>
      <c r="B30" s="795" t="s">
        <v>47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 ht="15" customHeight="1">
      <c r="A31" s="988" t="s">
        <v>213</v>
      </c>
      <c r="B31" s="801" t="s">
        <v>218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 ht="15" customHeight="1">
      <c r="A32" s="989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ht="17.25" thickBot="1">
      <c r="A33" s="990"/>
      <c r="B33" s="476"/>
      <c r="C33" s="476" t="s">
        <v>206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ht="24" customHeight="1" thickBot="1">
      <c r="A34" s="422"/>
      <c r="B34" s="737" t="s">
        <v>219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 ht="24" customHeight="1">
      <c r="A35" s="987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ht="17.25" thickBot="1">
      <c r="A36" s="991"/>
      <c r="B36" s="919" t="s">
        <v>47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 ht="19.5" customHeight="1">
      <c r="A37" s="986" t="s">
        <v>220</v>
      </c>
      <c r="B37" s="801" t="s">
        <v>221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 ht="19.5" customHeight="1">
      <c r="A38" s="987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>
      <c r="A39" s="987"/>
      <c r="B39" s="785" t="s">
        <v>47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 ht="20.25" customHeight="1">
      <c r="A40" s="981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 ht="20.25" customHeight="1">
      <c r="A41" s="981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 ht="20.25" customHeight="1">
      <c r="A42" s="981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>
      <c r="A43" s="982"/>
      <c r="B43" s="789" t="s">
        <v>47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 ht="24.75" customHeight="1">
      <c r="A44" s="983" t="s">
        <v>226</v>
      </c>
      <c r="B44" s="985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 ht="24.75" customHeight="1">
      <c r="A45" s="983"/>
      <c r="B45" s="985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ht="17.25" thickBot="1">
      <c r="A46" s="984"/>
      <c r="B46" s="789" t="s">
        <v>47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17.25" thickBot="1">
      <c r="A48" s="915" t="s">
        <v>272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>
      <c r="A52" s="89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ht="22.5" customHeight="1">
      <c r="A54" s="89"/>
      <c r="B54" s="719"/>
      <c r="C54" s="225" t="s">
        <v>231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 ht="22.5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ht="22.5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89"/>
      <c r="B57" s="719"/>
      <c r="C57" s="324" t="s">
        <v>14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 ht="19.5" customHeight="1">
      <c r="A58" s="89"/>
      <c r="B58" s="719" t="s">
        <v>238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ht="21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 ht="25.5" customHeight="1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89"/>
      <c r="B61" s="719"/>
      <c r="C61" s="324" t="s">
        <v>14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89"/>
      <c r="B62" s="719" t="s">
        <v>239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ht="17.2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 ht="17.25" customHeight="1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ht="17.25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>
      <c r="A67" s="133"/>
      <c r="B67" s="719"/>
      <c r="C67" s="220" t="s">
        <v>235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ht="16.5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133"/>
      <c r="B69" s="719"/>
      <c r="C69" s="348" t="s">
        <v>47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194" t="s">
        <v>167</v>
      </c>
      <c r="B70" s="904" t="s">
        <v>47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 ht="19.5" customHeight="1">
      <c r="A71" s="748" t="s">
        <v>240</v>
      </c>
      <c r="B71" s="718" t="s">
        <v>241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ht="19.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750"/>
      <c r="B73" s="906" t="s">
        <v>47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182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5.75" customHeight="1">
      <c r="A80" s="733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5.75" customHeight="1">
      <c r="A81" s="733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5.75" customHeight="1">
      <c r="A82" s="733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5.75" customHeight="1">
      <c r="A83" s="733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5.75" customHeight="1">
      <c r="A84" s="733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5.75" customHeight="1">
      <c r="A85" s="733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5.75" customHeight="1">
      <c r="A86" s="733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5.75" customHeight="1">
      <c r="A87" s="733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5.75" customHeight="1">
      <c r="A88" s="733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5.7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5.7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5.7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5.7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5.75" customHeight="1">
      <c r="A93" s="733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ht="15.7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5.7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5.7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5.7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5.7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5.7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5.7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5.7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733"/>
      <c r="B102" s="718"/>
      <c r="C102" s="321" t="s">
        <v>190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734"/>
      <c r="B103" s="795" t="s">
        <v>47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733" t="s">
        <v>5</v>
      </c>
      <c r="B104" s="249" t="s">
        <v>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734"/>
      <c r="B105" s="908" t="s">
        <v>47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716" t="s">
        <v>358</v>
      </c>
      <c r="B106" s="718" t="s">
        <v>358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717"/>
      <c r="B108" s="910" t="s">
        <v>47</v>
      </c>
      <c r="C108" s="911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40:A43"/>
    <mergeCell ref="B40:B42"/>
    <mergeCell ref="B43:C43"/>
    <mergeCell ref="A44:A46"/>
    <mergeCell ref="B44:B45"/>
    <mergeCell ref="B46:C46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B51:B57"/>
    <mergeCell ref="B58:B61"/>
    <mergeCell ref="B62:B69"/>
    <mergeCell ref="B70:C70"/>
    <mergeCell ref="A71:A73"/>
    <mergeCell ref="B71:B72"/>
    <mergeCell ref="B73:C73"/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</mergeCells>
  <phoneticPr fontId="2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ECFF"/>
  </sheetPr>
  <dimension ref="A1:N87"/>
  <sheetViews>
    <sheetView topLeftCell="A10" workbookViewId="0">
      <selection activeCell="E50" sqref="E50"/>
    </sheetView>
  </sheetViews>
  <sheetFormatPr defaultRowHeight="16.5"/>
  <cols>
    <col min="1" max="1" width="11.125" style="1" customWidth="1"/>
    <col min="2" max="2" width="15.625" customWidth="1"/>
    <col min="3" max="3" width="23.375" customWidth="1"/>
    <col min="4" max="4" width="16.625" customWidth="1"/>
    <col min="5" max="5" width="17" customWidth="1"/>
    <col min="6" max="6" width="20" customWidth="1"/>
    <col min="7" max="7" width="19.875" customWidth="1"/>
    <col min="8" max="8" width="9.875" style="80" customWidth="1"/>
    <col min="9" max="9" width="36.125" customWidth="1"/>
    <col min="10" max="10" width="13" bestFit="1" customWidth="1"/>
    <col min="11" max="11" width="11.875" bestFit="1" customWidth="1"/>
  </cols>
  <sheetData>
    <row r="1" spans="1:11">
      <c r="A1" s="857"/>
      <c r="B1" s="857"/>
      <c r="C1" s="857"/>
      <c r="D1" s="857"/>
      <c r="E1" s="857"/>
      <c r="F1" s="857"/>
      <c r="G1" s="857"/>
      <c r="H1" s="857"/>
      <c r="I1" s="857"/>
    </row>
    <row r="2" spans="1:11" ht="31.5">
      <c r="A2" s="753" t="s">
        <v>78</v>
      </c>
      <c r="B2" s="753"/>
      <c r="C2" s="753"/>
      <c r="D2" s="753"/>
      <c r="E2" s="753"/>
      <c r="F2" s="753"/>
      <c r="G2" s="753"/>
      <c r="H2" s="753"/>
      <c r="I2" s="753"/>
    </row>
    <row r="3" spans="1:11" ht="32.1" customHeight="1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11" ht="26.1" customHeight="1">
      <c r="A4" s="858"/>
      <c r="B4" s="858"/>
      <c r="C4" s="858"/>
      <c r="D4" s="858"/>
      <c r="E4" s="858"/>
      <c r="F4" s="858"/>
      <c r="G4" s="858"/>
      <c r="H4" s="858"/>
      <c r="I4" s="858"/>
    </row>
    <row r="5" spans="1:11" ht="20.25" thickBot="1">
      <c r="A5" s="805" t="s">
        <v>88</v>
      </c>
      <c r="B5" s="805"/>
      <c r="C5" s="805"/>
      <c r="D5" s="805"/>
      <c r="E5" s="805"/>
      <c r="F5" s="805"/>
      <c r="G5" s="805"/>
      <c r="H5" s="805"/>
      <c r="I5" s="805"/>
    </row>
    <row r="6" spans="1:11" ht="19.149999999999999" customHeight="1">
      <c r="A6" s="866" t="s">
        <v>16</v>
      </c>
      <c r="B6" s="807"/>
      <c r="C6" s="807"/>
      <c r="D6" s="706" t="s">
        <v>313</v>
      </c>
      <c r="E6" s="706" t="s">
        <v>312</v>
      </c>
      <c r="F6" s="706" t="s">
        <v>311</v>
      </c>
      <c r="G6" s="706" t="s">
        <v>74</v>
      </c>
      <c r="H6" s="768" t="s">
        <v>62</v>
      </c>
      <c r="I6" s="768" t="s">
        <v>76</v>
      </c>
    </row>
    <row r="7" spans="1:11" ht="18" thickBot="1">
      <c r="A7" s="86" t="s">
        <v>0</v>
      </c>
      <c r="B7" s="87" t="s">
        <v>1</v>
      </c>
      <c r="C7" s="87" t="s">
        <v>2</v>
      </c>
      <c r="D7" s="707"/>
      <c r="E7" s="707"/>
      <c r="F7" s="707"/>
      <c r="G7" s="707"/>
      <c r="H7" s="769"/>
      <c r="I7" s="769"/>
    </row>
    <row r="8" spans="1:11" ht="26.25" customHeight="1">
      <c r="A8" s="842" t="s">
        <v>247</v>
      </c>
      <c r="B8" s="491" t="s">
        <v>250</v>
      </c>
      <c r="C8" s="492" t="s">
        <v>6</v>
      </c>
      <c r="D8" s="494"/>
      <c r="E8" s="494"/>
      <c r="F8" s="495"/>
      <c r="G8" s="496">
        <f>F8-D8</f>
        <v>0</v>
      </c>
      <c r="H8" s="497" t="e">
        <f>G8/D8*100</f>
        <v>#DIV/0!</v>
      </c>
      <c r="I8" s="391"/>
    </row>
    <row r="9" spans="1:11" ht="26.25" customHeight="1" thickBot="1">
      <c r="A9" s="843"/>
      <c r="B9" s="821" t="s">
        <v>254</v>
      </c>
      <c r="C9" s="822"/>
      <c r="D9" s="498"/>
      <c r="E9" s="498"/>
      <c r="F9" s="499"/>
      <c r="G9" s="500">
        <f>F9-D9</f>
        <v>0</v>
      </c>
      <c r="H9" s="501" t="e">
        <f>G9/D9*100</f>
        <v>#DIV/0!</v>
      </c>
      <c r="I9" s="386"/>
    </row>
    <row r="10" spans="1:11" ht="20.25" customHeight="1">
      <c r="A10" s="840" t="s">
        <v>207</v>
      </c>
      <c r="B10" s="493" t="s">
        <v>3</v>
      </c>
      <c r="C10" s="290" t="s">
        <v>17</v>
      </c>
      <c r="D10" s="494"/>
      <c r="E10" s="494"/>
      <c r="F10" s="495"/>
      <c r="G10" s="496">
        <f>F10-D10</f>
        <v>0</v>
      </c>
      <c r="H10" s="502" t="e">
        <f>G10/D10*100</f>
        <v>#DIV/0!</v>
      </c>
      <c r="I10" s="391"/>
    </row>
    <row r="11" spans="1:11" ht="21.75" customHeight="1" thickBot="1">
      <c r="A11" s="841"/>
      <c r="B11" s="838" t="s">
        <v>206</v>
      </c>
      <c r="C11" s="839"/>
      <c r="D11" s="503"/>
      <c r="E11" s="503"/>
      <c r="F11" s="504"/>
      <c r="G11" s="505">
        <f t="shared" ref="G11:G23" si="0">F11-D11</f>
        <v>0</v>
      </c>
      <c r="H11" s="506" t="e">
        <f t="shared" ref="H11:H23" si="1">G11/D11*100</f>
        <v>#DIV/0!</v>
      </c>
      <c r="I11" s="507"/>
      <c r="K11" s="64"/>
    </row>
    <row r="12" spans="1:11" ht="16.5" customHeight="1">
      <c r="A12" s="848" t="s">
        <v>248</v>
      </c>
      <c r="B12" s="766" t="s">
        <v>249</v>
      </c>
      <c r="C12" s="290" t="s">
        <v>151</v>
      </c>
      <c r="D12" s="508"/>
      <c r="E12" s="508"/>
      <c r="F12" s="509"/>
      <c r="G12" s="510">
        <f t="shared" si="0"/>
        <v>0</v>
      </c>
      <c r="H12" s="511" t="e">
        <f t="shared" si="1"/>
        <v>#DIV/0!</v>
      </c>
      <c r="I12" s="512"/>
    </row>
    <row r="13" spans="1:11" ht="16.5" customHeight="1">
      <c r="A13" s="849"/>
      <c r="B13" s="767"/>
      <c r="C13" s="287" t="s">
        <v>152</v>
      </c>
      <c r="D13" s="513"/>
      <c r="E13" s="513"/>
      <c r="F13" s="514"/>
      <c r="G13" s="515">
        <f t="shared" si="0"/>
        <v>0</v>
      </c>
      <c r="H13" s="516" t="e">
        <f t="shared" si="1"/>
        <v>#DIV/0!</v>
      </c>
      <c r="I13" s="517"/>
    </row>
    <row r="14" spans="1:11" ht="17.25" thickBot="1">
      <c r="A14" s="850"/>
      <c r="B14" s="856" t="s">
        <v>14</v>
      </c>
      <c r="C14" s="815"/>
      <c r="D14" s="503"/>
      <c r="E14" s="503"/>
      <c r="F14" s="504"/>
      <c r="G14" s="505">
        <f t="shared" si="0"/>
        <v>0</v>
      </c>
      <c r="H14" s="518" t="e">
        <f t="shared" si="1"/>
        <v>#DIV/0!</v>
      </c>
      <c r="I14" s="519"/>
    </row>
    <row r="15" spans="1:11">
      <c r="A15" s="853" t="s">
        <v>251</v>
      </c>
      <c r="B15" s="851" t="s">
        <v>252</v>
      </c>
      <c r="C15" s="288" t="s">
        <v>10</v>
      </c>
      <c r="D15" s="508"/>
      <c r="E15" s="508"/>
      <c r="F15" s="509"/>
      <c r="G15" s="510">
        <f t="shared" si="0"/>
        <v>0</v>
      </c>
      <c r="H15" s="520" t="e">
        <f t="shared" si="1"/>
        <v>#DIV/0!</v>
      </c>
      <c r="I15" s="512"/>
    </row>
    <row r="16" spans="1:11" ht="18.75" customHeight="1">
      <c r="A16" s="854"/>
      <c r="B16" s="852"/>
      <c r="C16" s="287" t="s">
        <v>253</v>
      </c>
      <c r="D16" s="513"/>
      <c r="E16" s="513"/>
      <c r="F16" s="514"/>
      <c r="G16" s="515">
        <f t="shared" si="0"/>
        <v>0</v>
      </c>
      <c r="H16" s="516" t="e">
        <f t="shared" si="1"/>
        <v>#DIV/0!</v>
      </c>
      <c r="I16" s="517"/>
    </row>
    <row r="17" spans="1:14" ht="18.75" customHeight="1">
      <c r="A17" s="854"/>
      <c r="B17" s="852"/>
      <c r="C17" s="402" t="s">
        <v>18</v>
      </c>
      <c r="D17" s="513"/>
      <c r="E17" s="513"/>
      <c r="F17" s="514"/>
      <c r="G17" s="515">
        <f t="shared" si="0"/>
        <v>0</v>
      </c>
      <c r="H17" s="516" t="e">
        <f t="shared" si="1"/>
        <v>#DIV/0!</v>
      </c>
      <c r="I17" s="521"/>
    </row>
    <row r="18" spans="1:14" ht="17.25" thickBot="1">
      <c r="A18" s="855"/>
      <c r="B18" s="764" t="s">
        <v>14</v>
      </c>
      <c r="C18" s="764"/>
      <c r="D18" s="522"/>
      <c r="E18" s="522"/>
      <c r="F18" s="523"/>
      <c r="G18" s="524">
        <f t="shared" si="0"/>
        <v>0</v>
      </c>
      <c r="H18" s="525" t="e">
        <f t="shared" si="1"/>
        <v>#DIV/0!</v>
      </c>
      <c r="I18" s="526"/>
    </row>
    <row r="19" spans="1:14" ht="24.75" customHeight="1">
      <c r="A19" s="846" t="s">
        <v>256</v>
      </c>
      <c r="B19" s="844" t="s">
        <v>325</v>
      </c>
      <c r="C19" s="481" t="s">
        <v>255</v>
      </c>
      <c r="D19" s="527"/>
      <c r="E19" s="527"/>
      <c r="F19" s="528"/>
      <c r="G19" s="529">
        <f t="shared" si="0"/>
        <v>0</v>
      </c>
      <c r="H19" s="511" t="e">
        <f t="shared" si="1"/>
        <v>#DIV/0!</v>
      </c>
      <c r="I19" s="530"/>
    </row>
    <row r="20" spans="1:14" ht="21.95" customHeight="1">
      <c r="A20" s="847"/>
      <c r="B20" s="844"/>
      <c r="C20" s="480" t="s">
        <v>54</v>
      </c>
      <c r="D20" s="513"/>
      <c r="E20" s="513"/>
      <c r="F20" s="514"/>
      <c r="G20" s="515">
        <f t="shared" si="0"/>
        <v>0</v>
      </c>
      <c r="H20" s="516" t="e">
        <f t="shared" si="1"/>
        <v>#DIV/0!</v>
      </c>
      <c r="I20" s="531"/>
    </row>
    <row r="21" spans="1:14" ht="21" customHeight="1">
      <c r="A21" s="847"/>
      <c r="B21" s="845"/>
      <c r="C21" s="480" t="s">
        <v>12</v>
      </c>
      <c r="D21" s="513"/>
      <c r="E21" s="513"/>
      <c r="F21" s="514"/>
      <c r="G21" s="515">
        <f t="shared" si="0"/>
        <v>0</v>
      </c>
      <c r="H21" s="516" t="e">
        <f t="shared" si="1"/>
        <v>#DIV/0!</v>
      </c>
      <c r="I21" s="517"/>
    </row>
    <row r="22" spans="1:14" ht="17.25" thickBot="1">
      <c r="A22" s="847"/>
      <c r="B22" s="814" t="s">
        <v>14</v>
      </c>
      <c r="C22" s="839"/>
      <c r="D22" s="532"/>
      <c r="E22" s="532"/>
      <c r="F22" s="533"/>
      <c r="G22" s="505">
        <f t="shared" si="0"/>
        <v>0</v>
      </c>
      <c r="H22" s="518" t="e">
        <f t="shared" si="1"/>
        <v>#DIV/0!</v>
      </c>
      <c r="I22" s="534"/>
    </row>
    <row r="23" spans="1:14" ht="17.25" thickBot="1">
      <c r="A23" s="833" t="s">
        <v>19</v>
      </c>
      <c r="B23" s="834"/>
      <c r="C23" s="835"/>
      <c r="D23" s="535">
        <f>SUM(D9,D11,D14,D18,D22)</f>
        <v>0</v>
      </c>
      <c r="E23" s="535">
        <f>SUM(E9,E11,E14,E18,E22)</f>
        <v>0</v>
      </c>
      <c r="F23" s="535">
        <f>SUM(F8,F11,F14,F18,F22)</f>
        <v>0</v>
      </c>
      <c r="G23" s="536">
        <f t="shared" si="0"/>
        <v>0</v>
      </c>
      <c r="H23" s="537" t="e">
        <f t="shared" si="1"/>
        <v>#DIV/0!</v>
      </c>
      <c r="I23" s="538"/>
      <c r="J23" s="64"/>
    </row>
    <row r="24" spans="1:14" ht="21" thickBot="1">
      <c r="A24" s="869" t="s">
        <v>77</v>
      </c>
      <c r="B24" s="870"/>
      <c r="C24" s="870"/>
      <c r="D24" s="870"/>
      <c r="E24" s="870"/>
      <c r="F24" s="870"/>
      <c r="G24" s="870"/>
      <c r="H24" s="870"/>
      <c r="I24" s="871"/>
    </row>
    <row r="25" spans="1:14" ht="17.45" customHeight="1">
      <c r="A25" s="872" t="s">
        <v>16</v>
      </c>
      <c r="B25" s="873"/>
      <c r="C25" s="873"/>
      <c r="D25" s="836" t="s">
        <v>313</v>
      </c>
      <c r="E25" s="836" t="s">
        <v>312</v>
      </c>
      <c r="F25" s="836" t="s">
        <v>311</v>
      </c>
      <c r="G25" s="836" t="s">
        <v>74</v>
      </c>
      <c r="H25" s="874" t="s">
        <v>62</v>
      </c>
      <c r="I25" s="874" t="s">
        <v>176</v>
      </c>
    </row>
    <row r="26" spans="1:14" ht="18" customHeight="1" thickBot="1">
      <c r="A26" s="539" t="s">
        <v>0</v>
      </c>
      <c r="B26" s="540" t="s">
        <v>1</v>
      </c>
      <c r="C26" s="540" t="s">
        <v>2</v>
      </c>
      <c r="D26" s="837"/>
      <c r="E26" s="837"/>
      <c r="F26" s="837"/>
      <c r="G26" s="837"/>
      <c r="H26" s="875"/>
      <c r="I26" s="875"/>
    </row>
    <row r="27" spans="1:14">
      <c r="A27" s="863" t="s">
        <v>257</v>
      </c>
      <c r="B27" s="862" t="s">
        <v>258</v>
      </c>
      <c r="C27" s="287" t="s">
        <v>20</v>
      </c>
      <c r="D27" s="541"/>
      <c r="E27" s="541"/>
      <c r="F27" s="542"/>
      <c r="G27" s="542">
        <f>F27-D27</f>
        <v>0</v>
      </c>
      <c r="H27" s="543" t="e">
        <f>G27/D27*100</f>
        <v>#DIV/0!</v>
      </c>
      <c r="I27" s="544"/>
    </row>
    <row r="28" spans="1:14">
      <c r="A28" s="864"/>
      <c r="B28" s="859"/>
      <c r="C28" s="287" t="s">
        <v>21</v>
      </c>
      <c r="D28" s="541"/>
      <c r="E28" s="541"/>
      <c r="F28" s="542"/>
      <c r="G28" s="542">
        <f t="shared" ref="G28:G52" si="2">F28-D28</f>
        <v>0</v>
      </c>
      <c r="H28" s="543" t="e">
        <f t="shared" ref="H28:H53" si="3">G28/D28*100</f>
        <v>#DIV/0!</v>
      </c>
      <c r="I28" s="544"/>
    </row>
    <row r="29" spans="1:14">
      <c r="A29" s="864"/>
      <c r="B29" s="859"/>
      <c r="C29" s="287" t="s">
        <v>22</v>
      </c>
      <c r="D29" s="545"/>
      <c r="E29" s="541"/>
      <c r="F29" s="542"/>
      <c r="G29" s="542">
        <f t="shared" si="2"/>
        <v>0</v>
      </c>
      <c r="H29" s="543" t="e">
        <f t="shared" si="3"/>
        <v>#DIV/0!</v>
      </c>
      <c r="I29" s="546"/>
      <c r="N29" s="41"/>
    </row>
    <row r="30" spans="1:14">
      <c r="A30" s="864"/>
      <c r="B30" s="859"/>
      <c r="C30" s="287" t="s">
        <v>23</v>
      </c>
      <c r="D30" s="545"/>
      <c r="E30" s="541"/>
      <c r="F30" s="514"/>
      <c r="G30" s="542">
        <f t="shared" si="2"/>
        <v>0</v>
      </c>
      <c r="H30" s="543" t="e">
        <f t="shared" si="3"/>
        <v>#DIV/0!</v>
      </c>
      <c r="I30" s="547"/>
    </row>
    <row r="31" spans="1:14" ht="17.25" thickBot="1">
      <c r="A31" s="864"/>
      <c r="B31" s="861"/>
      <c r="C31" s="291" t="s">
        <v>14</v>
      </c>
      <c r="D31" s="548"/>
      <c r="E31" s="549"/>
      <c r="F31" s="549"/>
      <c r="G31" s="550">
        <f t="shared" si="2"/>
        <v>0</v>
      </c>
      <c r="H31" s="551" t="e">
        <f t="shared" si="3"/>
        <v>#DIV/0!</v>
      </c>
      <c r="I31" s="552"/>
    </row>
    <row r="32" spans="1:14">
      <c r="A32" s="864"/>
      <c r="B32" s="860" t="s">
        <v>259</v>
      </c>
      <c r="C32" s="290" t="s">
        <v>24</v>
      </c>
      <c r="D32" s="553"/>
      <c r="E32" s="554"/>
      <c r="F32" s="555"/>
      <c r="G32" s="555">
        <f t="shared" si="2"/>
        <v>0</v>
      </c>
      <c r="H32" s="556" t="e">
        <f t="shared" si="3"/>
        <v>#DIV/0!</v>
      </c>
      <c r="I32" s="557"/>
    </row>
    <row r="33" spans="1:9">
      <c r="A33" s="864"/>
      <c r="B33" s="859"/>
      <c r="C33" s="287" t="s">
        <v>25</v>
      </c>
      <c r="D33" s="558"/>
      <c r="E33" s="559"/>
      <c r="F33" s="514"/>
      <c r="G33" s="542">
        <f t="shared" si="2"/>
        <v>0</v>
      </c>
      <c r="H33" s="543" t="e">
        <f t="shared" si="3"/>
        <v>#DIV/0!</v>
      </c>
      <c r="I33" s="546"/>
    </row>
    <row r="34" spans="1:9" ht="17.25" thickBot="1">
      <c r="A34" s="864"/>
      <c r="B34" s="861"/>
      <c r="C34" s="291" t="s">
        <v>14</v>
      </c>
      <c r="D34" s="548"/>
      <c r="E34" s="549"/>
      <c r="F34" s="560"/>
      <c r="G34" s="550">
        <f t="shared" si="2"/>
        <v>0</v>
      </c>
      <c r="H34" s="551" t="e">
        <f t="shared" si="3"/>
        <v>#DIV/0!</v>
      </c>
      <c r="I34" s="561"/>
    </row>
    <row r="35" spans="1:9">
      <c r="A35" s="864"/>
      <c r="B35" s="859" t="s">
        <v>260</v>
      </c>
      <c r="C35" s="286" t="s">
        <v>26</v>
      </c>
      <c r="D35" s="562"/>
      <c r="E35" s="563"/>
      <c r="F35" s="528"/>
      <c r="G35" s="564">
        <f t="shared" si="2"/>
        <v>0</v>
      </c>
      <c r="H35" s="565" t="e">
        <f t="shared" si="3"/>
        <v>#DIV/0!</v>
      </c>
      <c r="I35" s="566"/>
    </row>
    <row r="36" spans="1:9">
      <c r="A36" s="864"/>
      <c r="B36" s="859"/>
      <c r="C36" s="287" t="s">
        <v>27</v>
      </c>
      <c r="D36" s="558"/>
      <c r="E36" s="559"/>
      <c r="F36" s="514"/>
      <c r="G36" s="542">
        <f t="shared" si="2"/>
        <v>0</v>
      </c>
      <c r="H36" s="543" t="e">
        <f t="shared" si="3"/>
        <v>#DIV/0!</v>
      </c>
      <c r="I36" s="546"/>
    </row>
    <row r="37" spans="1:9">
      <c r="A37" s="864"/>
      <c r="B37" s="859"/>
      <c r="C37" s="287" t="s">
        <v>28</v>
      </c>
      <c r="D37" s="558"/>
      <c r="E37" s="559"/>
      <c r="F37" s="514"/>
      <c r="G37" s="542">
        <f t="shared" si="2"/>
        <v>0</v>
      </c>
      <c r="H37" s="543" t="e">
        <f t="shared" si="3"/>
        <v>#DIV/0!</v>
      </c>
      <c r="I37" s="546"/>
    </row>
    <row r="38" spans="1:9">
      <c r="A38" s="864"/>
      <c r="B38" s="859"/>
      <c r="C38" s="287" t="s">
        <v>29</v>
      </c>
      <c r="D38" s="558"/>
      <c r="E38" s="559"/>
      <c r="F38" s="514"/>
      <c r="G38" s="542">
        <f t="shared" si="2"/>
        <v>0</v>
      </c>
      <c r="H38" s="543" t="e">
        <f t="shared" si="3"/>
        <v>#DIV/0!</v>
      </c>
      <c r="I38" s="546"/>
    </row>
    <row r="39" spans="1:9">
      <c r="A39" s="864"/>
      <c r="B39" s="859"/>
      <c r="C39" s="287" t="s">
        <v>30</v>
      </c>
      <c r="D39" s="558"/>
      <c r="E39" s="559"/>
      <c r="F39" s="514"/>
      <c r="G39" s="542">
        <f t="shared" si="2"/>
        <v>0</v>
      </c>
      <c r="H39" s="543" t="e">
        <f t="shared" si="3"/>
        <v>#DIV/0!</v>
      </c>
      <c r="I39" s="567"/>
    </row>
    <row r="40" spans="1:9">
      <c r="A40" s="864"/>
      <c r="B40" s="772"/>
      <c r="C40" s="376" t="s">
        <v>14</v>
      </c>
      <c r="D40" s="568"/>
      <c r="E40" s="569"/>
      <c r="F40" s="514"/>
      <c r="G40" s="542">
        <f t="shared" si="2"/>
        <v>0</v>
      </c>
      <c r="H40" s="543" t="e">
        <f t="shared" si="3"/>
        <v>#DIV/0!</v>
      </c>
      <c r="I40" s="570"/>
    </row>
    <row r="41" spans="1:9" ht="17.25" thickBot="1">
      <c r="A41" s="865"/>
      <c r="B41" s="814" t="s">
        <v>14</v>
      </c>
      <c r="C41" s="832"/>
      <c r="D41" s="548"/>
      <c r="E41" s="549"/>
      <c r="F41" s="523"/>
      <c r="G41" s="550">
        <f t="shared" si="2"/>
        <v>0</v>
      </c>
      <c r="H41" s="551" t="e">
        <f t="shared" si="3"/>
        <v>#DIV/0!</v>
      </c>
      <c r="I41" s="561"/>
    </row>
    <row r="42" spans="1:9">
      <c r="A42" s="876" t="s">
        <v>262</v>
      </c>
      <c r="B42" s="292" t="s">
        <v>261</v>
      </c>
      <c r="C42" s="290" t="s">
        <v>31</v>
      </c>
      <c r="D42" s="358"/>
      <c r="E42" s="60"/>
      <c r="F42" s="62"/>
      <c r="G42" s="61">
        <f t="shared" si="2"/>
        <v>0</v>
      </c>
      <c r="H42" s="372" t="e">
        <f t="shared" si="3"/>
        <v>#DIV/0!</v>
      </c>
      <c r="I42" s="63"/>
    </row>
    <row r="43" spans="1:9" ht="17.25" thickBot="1">
      <c r="A43" s="865"/>
      <c r="B43" s="814" t="s">
        <v>14</v>
      </c>
      <c r="C43" s="832"/>
      <c r="D43" s="353"/>
      <c r="E43" s="81"/>
      <c r="F43" s="378"/>
      <c r="G43" s="366">
        <f t="shared" si="2"/>
        <v>0</v>
      </c>
      <c r="H43" s="367" t="e">
        <f t="shared" si="3"/>
        <v>#DIV/0!</v>
      </c>
      <c r="I43" s="83"/>
    </row>
    <row r="44" spans="1:9">
      <c r="A44" s="876" t="s">
        <v>264</v>
      </c>
      <c r="B44" s="860" t="s">
        <v>263</v>
      </c>
      <c r="C44" s="290" t="s">
        <v>32</v>
      </c>
      <c r="D44" s="370"/>
      <c r="E44" s="371"/>
      <c r="F44" s="61"/>
      <c r="G44" s="61">
        <f t="shared" si="2"/>
        <v>0</v>
      </c>
      <c r="H44" s="372" t="e">
        <f t="shared" si="3"/>
        <v>#DIV/0!</v>
      </c>
      <c r="I44" s="373"/>
    </row>
    <row r="45" spans="1:9">
      <c r="A45" s="864"/>
      <c r="B45" s="772"/>
      <c r="C45" s="287" t="s">
        <v>33</v>
      </c>
      <c r="D45" s="359"/>
      <c r="E45" s="361"/>
      <c r="F45" s="365"/>
      <c r="G45" s="365">
        <f t="shared" si="2"/>
        <v>0</v>
      </c>
      <c r="H45" s="77" t="e">
        <f t="shared" si="3"/>
        <v>#DIV/0!</v>
      </c>
      <c r="I45" s="171"/>
    </row>
    <row r="46" spans="1:9" ht="17.25" thickBot="1">
      <c r="A46" s="865"/>
      <c r="B46" s="814" t="s">
        <v>14</v>
      </c>
      <c r="C46" s="832"/>
      <c r="D46" s="360"/>
      <c r="E46" s="81"/>
      <c r="F46" s="366"/>
      <c r="G46" s="366">
        <f t="shared" si="2"/>
        <v>0</v>
      </c>
      <c r="H46" s="367" t="e">
        <f t="shared" si="3"/>
        <v>#DIV/0!</v>
      </c>
      <c r="I46" s="368"/>
    </row>
    <row r="47" spans="1:9">
      <c r="A47" s="876" t="s">
        <v>265</v>
      </c>
      <c r="B47" s="290" t="s">
        <v>5</v>
      </c>
      <c r="C47" s="290" t="s">
        <v>9</v>
      </c>
      <c r="D47" s="379"/>
      <c r="E47" s="380"/>
      <c r="F47" s="61"/>
      <c r="G47" s="61">
        <f t="shared" si="2"/>
        <v>0</v>
      </c>
      <c r="H47" s="372" t="e">
        <f t="shared" si="3"/>
        <v>#DIV/0!</v>
      </c>
      <c r="I47" s="381"/>
    </row>
    <row r="48" spans="1:9" ht="17.25" thickBot="1">
      <c r="A48" s="865"/>
      <c r="B48" s="814" t="s">
        <v>14</v>
      </c>
      <c r="C48" s="832"/>
      <c r="D48" s="353"/>
      <c r="E48" s="81"/>
      <c r="F48" s="366"/>
      <c r="G48" s="366">
        <f t="shared" si="2"/>
        <v>0</v>
      </c>
      <c r="H48" s="367" t="e">
        <f t="shared" si="3"/>
        <v>#DIV/0!</v>
      </c>
      <c r="I48" s="368"/>
    </row>
    <row r="49" spans="1:9">
      <c r="A49" s="876" t="s">
        <v>266</v>
      </c>
      <c r="B49" s="290" t="s">
        <v>267</v>
      </c>
      <c r="C49" s="290" t="s">
        <v>34</v>
      </c>
      <c r="D49" s="60"/>
      <c r="E49" s="60"/>
      <c r="F49" s="62">
        <v>0</v>
      </c>
      <c r="G49" s="61">
        <f t="shared" si="2"/>
        <v>0</v>
      </c>
      <c r="H49" s="372" t="e">
        <f t="shared" si="3"/>
        <v>#DIV/0!</v>
      </c>
      <c r="I49" s="63"/>
    </row>
    <row r="50" spans="1:9" ht="17.25" thickBot="1">
      <c r="A50" s="865"/>
      <c r="B50" s="291" t="s">
        <v>14</v>
      </c>
      <c r="C50" s="291"/>
      <c r="D50" s="81"/>
      <c r="E50" s="81"/>
      <c r="F50" s="84">
        <f>F49</f>
        <v>0</v>
      </c>
      <c r="G50" s="366">
        <f t="shared" si="2"/>
        <v>0</v>
      </c>
      <c r="H50" s="367" t="e">
        <f t="shared" si="3"/>
        <v>#DIV/0!</v>
      </c>
      <c r="I50" s="83"/>
    </row>
    <row r="51" spans="1:9" ht="17.100000000000001" customHeight="1">
      <c r="A51" s="864" t="s">
        <v>89</v>
      </c>
      <c r="B51" s="374" t="s">
        <v>35</v>
      </c>
      <c r="C51" s="374" t="s">
        <v>36</v>
      </c>
      <c r="D51" s="307"/>
      <c r="E51" s="307"/>
      <c r="F51" s="57">
        <v>0</v>
      </c>
      <c r="G51" s="363">
        <f t="shared" si="2"/>
        <v>0</v>
      </c>
      <c r="H51" s="364" t="e">
        <f t="shared" si="3"/>
        <v>#DIV/0!</v>
      </c>
      <c r="I51" s="375"/>
    </row>
    <row r="52" spans="1:9" ht="17.25" thickBot="1">
      <c r="A52" s="864"/>
      <c r="B52" s="293" t="s">
        <v>14</v>
      </c>
      <c r="C52" s="293"/>
      <c r="D52" s="177"/>
      <c r="E52" s="177"/>
      <c r="F52" s="178">
        <v>0</v>
      </c>
      <c r="G52" s="59">
        <f t="shared" si="2"/>
        <v>0</v>
      </c>
      <c r="H52" s="77" t="e">
        <f t="shared" si="3"/>
        <v>#DIV/0!</v>
      </c>
      <c r="I52" s="179"/>
    </row>
    <row r="53" spans="1:9" ht="17.25" thickBot="1">
      <c r="A53" s="867" t="s">
        <v>19</v>
      </c>
      <c r="B53" s="868"/>
      <c r="C53" s="868"/>
      <c r="D53" s="182">
        <f>SUM(D41,D43,D46,D48,D50,D52)</f>
        <v>0</v>
      </c>
      <c r="E53" s="182">
        <f>SUM(E41,E43,E46,E48,E50,E52)</f>
        <v>0</v>
      </c>
      <c r="F53" s="182">
        <f>SUM(F41,F43,F46,F48,F50,F52)</f>
        <v>0</v>
      </c>
      <c r="G53" s="180">
        <f>F53-D53</f>
        <v>0</v>
      </c>
      <c r="H53" s="184" t="e">
        <f t="shared" si="3"/>
        <v>#DIV/0!</v>
      </c>
      <c r="I53" s="181"/>
    </row>
    <row r="54" spans="1:9">
      <c r="A54" s="42"/>
      <c r="B54" s="43"/>
      <c r="C54" s="43"/>
      <c r="D54" s="43"/>
      <c r="E54" s="43"/>
      <c r="F54" s="43"/>
      <c r="G54" s="43"/>
      <c r="H54" s="78"/>
      <c r="I54" s="43"/>
    </row>
    <row r="55" spans="1:9">
      <c r="A55" s="42"/>
      <c r="B55" s="43"/>
      <c r="C55" s="43"/>
      <c r="D55" s="43"/>
      <c r="E55" s="43"/>
      <c r="F55" s="43"/>
      <c r="G55" s="43"/>
      <c r="H55" s="78"/>
      <c r="I55" s="43"/>
    </row>
    <row r="56" spans="1:9">
      <c r="A56" s="42"/>
      <c r="B56" s="43"/>
      <c r="C56" s="43"/>
      <c r="D56" s="43"/>
      <c r="E56" s="43"/>
      <c r="F56" s="43"/>
      <c r="G56" s="43"/>
      <c r="H56" s="78"/>
      <c r="I56" s="43"/>
    </row>
    <row r="57" spans="1:9">
      <c r="A57" s="42"/>
      <c r="B57" s="43"/>
      <c r="C57" s="43"/>
      <c r="D57" s="43"/>
      <c r="E57" s="43"/>
      <c r="F57" s="43"/>
      <c r="G57" s="43"/>
      <c r="H57" s="78"/>
      <c r="I57" s="43"/>
    </row>
    <row r="58" spans="1:9">
      <c r="A58" s="11"/>
      <c r="B58" s="12"/>
      <c r="C58" s="12"/>
      <c r="D58" s="12"/>
      <c r="E58" s="12"/>
      <c r="F58" s="12"/>
      <c r="G58" s="12"/>
      <c r="H58" s="79"/>
      <c r="I58" s="12"/>
    </row>
    <row r="59" spans="1:9">
      <c r="A59" s="11"/>
      <c r="B59" s="12"/>
      <c r="C59" s="12"/>
      <c r="D59" s="12"/>
      <c r="E59" s="12"/>
      <c r="F59" s="12"/>
      <c r="G59" s="12"/>
      <c r="H59" s="79"/>
      <c r="I59" s="12"/>
    </row>
    <row r="60" spans="1:9">
      <c r="A60" s="11"/>
      <c r="B60" s="12"/>
      <c r="C60" s="12"/>
      <c r="D60" s="12"/>
      <c r="E60" s="12"/>
      <c r="F60" s="12"/>
      <c r="G60" s="12"/>
      <c r="H60" s="79"/>
      <c r="I60" s="12"/>
    </row>
    <row r="61" spans="1:9">
      <c r="A61" s="11"/>
      <c r="B61" s="12"/>
      <c r="C61" s="12"/>
      <c r="D61" s="12"/>
      <c r="E61" s="12"/>
      <c r="F61" s="12"/>
      <c r="G61" s="12"/>
      <c r="H61" s="79"/>
      <c r="I61" s="12"/>
    </row>
    <row r="62" spans="1:9">
      <c r="A62" s="11"/>
      <c r="B62" s="12"/>
      <c r="C62" s="12"/>
      <c r="D62" s="12"/>
      <c r="E62" s="12"/>
      <c r="F62" s="12"/>
      <c r="G62" s="12"/>
      <c r="H62" s="79"/>
      <c r="I62" s="12"/>
    </row>
    <row r="63" spans="1:9">
      <c r="A63" s="11"/>
      <c r="B63" s="12"/>
      <c r="C63" s="12"/>
      <c r="D63" s="12"/>
      <c r="E63" s="12"/>
      <c r="F63" s="12"/>
      <c r="G63" s="12"/>
      <c r="H63" s="79"/>
      <c r="I63" s="12"/>
    </row>
    <row r="64" spans="1:9">
      <c r="A64" s="11"/>
      <c r="B64" s="12"/>
      <c r="C64" s="12"/>
      <c r="D64" s="12"/>
      <c r="E64" s="12"/>
      <c r="F64" s="12"/>
      <c r="G64" s="12"/>
      <c r="H64" s="79"/>
      <c r="I64" s="12"/>
    </row>
    <row r="65" spans="1:9">
      <c r="A65" s="11"/>
      <c r="B65" s="12"/>
      <c r="C65" s="12"/>
      <c r="D65" s="12"/>
      <c r="E65" s="12"/>
      <c r="F65" s="12"/>
      <c r="G65" s="12"/>
      <c r="H65" s="79"/>
      <c r="I65" s="12"/>
    </row>
    <row r="66" spans="1:9">
      <c r="A66" s="11"/>
      <c r="B66" s="12"/>
      <c r="C66" s="12"/>
      <c r="D66" s="12"/>
      <c r="E66" s="12"/>
      <c r="F66" s="12"/>
      <c r="G66" s="12"/>
      <c r="H66" s="79"/>
      <c r="I66" s="12"/>
    </row>
    <row r="67" spans="1:9">
      <c r="A67" s="11"/>
      <c r="B67" s="12"/>
      <c r="C67" s="12"/>
      <c r="D67" s="12"/>
      <c r="E67" s="12"/>
      <c r="F67" s="12"/>
      <c r="G67" s="12"/>
      <c r="H67" s="79"/>
      <c r="I67" s="12"/>
    </row>
    <row r="68" spans="1:9">
      <c r="A68" s="11"/>
      <c r="B68" s="12"/>
      <c r="C68" s="12"/>
      <c r="D68" s="12"/>
      <c r="E68" s="12"/>
      <c r="F68" s="12"/>
      <c r="G68" s="12"/>
      <c r="H68" s="79"/>
      <c r="I68" s="12"/>
    </row>
    <row r="69" spans="1:9">
      <c r="A69" s="11"/>
      <c r="B69" s="12"/>
      <c r="C69" s="12"/>
      <c r="D69" s="12"/>
      <c r="E69" s="12"/>
      <c r="F69" s="12"/>
      <c r="G69" s="12"/>
      <c r="H69" s="79"/>
      <c r="I69" s="12"/>
    </row>
    <row r="70" spans="1:9">
      <c r="A70" s="11"/>
      <c r="B70" s="12"/>
      <c r="C70" s="12"/>
      <c r="D70" s="12"/>
      <c r="E70" s="12"/>
      <c r="F70" s="12"/>
      <c r="G70" s="12"/>
      <c r="H70" s="79"/>
      <c r="I70" s="12"/>
    </row>
    <row r="71" spans="1:9">
      <c r="A71" s="11"/>
      <c r="B71" s="12"/>
      <c r="C71" s="12"/>
      <c r="D71" s="12"/>
      <c r="E71" s="12"/>
      <c r="F71" s="12"/>
      <c r="G71" s="12"/>
      <c r="H71" s="79"/>
      <c r="I71" s="12"/>
    </row>
    <row r="72" spans="1:9">
      <c r="A72" s="11"/>
      <c r="B72" s="12"/>
      <c r="C72" s="12"/>
      <c r="D72" s="12"/>
      <c r="E72" s="12"/>
      <c r="F72" s="12"/>
      <c r="G72" s="12"/>
      <c r="H72" s="79"/>
      <c r="I72" s="12"/>
    </row>
    <row r="73" spans="1:9">
      <c r="A73" s="11"/>
      <c r="B73" s="12"/>
      <c r="C73" s="12"/>
      <c r="D73" s="12"/>
      <c r="E73" s="12"/>
      <c r="F73" s="12"/>
      <c r="G73" s="12"/>
      <c r="H73" s="79"/>
      <c r="I73" s="12"/>
    </row>
    <row r="74" spans="1:9">
      <c r="A74" s="11"/>
      <c r="B74" s="12"/>
      <c r="C74" s="12"/>
      <c r="D74" s="12"/>
      <c r="E74" s="12"/>
      <c r="F74" s="12"/>
      <c r="G74" s="12"/>
      <c r="H74" s="79"/>
      <c r="I74" s="12"/>
    </row>
    <row r="75" spans="1:9">
      <c r="A75" s="11"/>
      <c r="B75" s="12"/>
      <c r="C75" s="12"/>
      <c r="D75" s="12"/>
      <c r="E75" s="12"/>
      <c r="F75" s="12"/>
      <c r="G75" s="12"/>
      <c r="H75" s="79"/>
      <c r="I75" s="12"/>
    </row>
    <row r="76" spans="1:9">
      <c r="A76" s="11"/>
      <c r="B76" s="12"/>
      <c r="C76" s="12"/>
      <c r="D76" s="12"/>
      <c r="E76" s="12"/>
      <c r="F76" s="12"/>
      <c r="G76" s="12"/>
      <c r="H76" s="79"/>
      <c r="I76" s="12"/>
    </row>
    <row r="77" spans="1:9">
      <c r="A77" s="11"/>
      <c r="B77" s="12"/>
      <c r="C77" s="12"/>
      <c r="D77" s="12"/>
      <c r="E77" s="12"/>
      <c r="F77" s="12"/>
      <c r="G77" s="12"/>
      <c r="H77" s="79"/>
      <c r="I77" s="12"/>
    </row>
    <row r="78" spans="1:9">
      <c r="A78" s="11"/>
      <c r="B78" s="12"/>
      <c r="C78" s="12"/>
      <c r="D78" s="12"/>
      <c r="E78" s="12"/>
      <c r="F78" s="12"/>
      <c r="G78" s="12"/>
      <c r="H78" s="79"/>
      <c r="I78" s="12"/>
    </row>
    <row r="79" spans="1:9">
      <c r="A79" s="11"/>
      <c r="B79" s="12"/>
      <c r="C79" s="12"/>
      <c r="D79" s="12"/>
      <c r="E79" s="12"/>
      <c r="F79" s="12"/>
      <c r="G79" s="12"/>
      <c r="H79" s="79"/>
      <c r="I79" s="12"/>
    </row>
    <row r="80" spans="1:9">
      <c r="A80" s="11"/>
      <c r="B80" s="12"/>
      <c r="C80" s="12"/>
      <c r="D80" s="12"/>
      <c r="E80" s="12"/>
      <c r="F80" s="12"/>
      <c r="G80" s="12"/>
      <c r="H80" s="79"/>
      <c r="I80" s="12"/>
    </row>
    <row r="81" spans="1:9">
      <c r="A81" s="11"/>
      <c r="B81" s="12"/>
      <c r="C81" s="12"/>
      <c r="D81" s="12"/>
      <c r="E81" s="12"/>
      <c r="F81" s="12"/>
      <c r="G81" s="12"/>
      <c r="H81" s="79"/>
      <c r="I81" s="12"/>
    </row>
    <row r="82" spans="1:9">
      <c r="A82" s="11"/>
      <c r="B82" s="12"/>
      <c r="C82" s="12"/>
      <c r="D82" s="12"/>
      <c r="E82" s="12"/>
      <c r="F82" s="12"/>
      <c r="G82" s="12"/>
      <c r="H82" s="79"/>
      <c r="I82" s="12"/>
    </row>
    <row r="83" spans="1:9">
      <c r="A83" s="11"/>
      <c r="B83" s="12"/>
      <c r="C83" s="12"/>
      <c r="D83" s="12"/>
      <c r="E83" s="12"/>
      <c r="F83" s="12"/>
      <c r="G83" s="12"/>
      <c r="H83" s="79"/>
      <c r="I83" s="12"/>
    </row>
    <row r="84" spans="1:9">
      <c r="A84" s="11"/>
      <c r="B84" s="12"/>
      <c r="C84" s="12"/>
      <c r="D84" s="12"/>
      <c r="E84" s="12"/>
      <c r="F84" s="12"/>
      <c r="G84" s="12"/>
      <c r="H84" s="79"/>
      <c r="I84" s="12"/>
    </row>
    <row r="85" spans="1:9">
      <c r="A85" s="11"/>
      <c r="B85" s="12"/>
      <c r="C85" s="12"/>
      <c r="D85" s="12"/>
      <c r="E85" s="12"/>
      <c r="F85" s="12"/>
      <c r="G85" s="12"/>
      <c r="H85" s="79"/>
      <c r="I85" s="12"/>
    </row>
    <row r="86" spans="1:9">
      <c r="A86" s="11"/>
      <c r="B86" s="12"/>
      <c r="C86" s="12"/>
      <c r="D86" s="12"/>
      <c r="E86" s="12"/>
      <c r="F86" s="12"/>
      <c r="G86" s="12"/>
      <c r="H86" s="79"/>
      <c r="I86" s="12"/>
    </row>
    <row r="87" spans="1:9">
      <c r="A87" s="11"/>
      <c r="B87" s="12"/>
      <c r="C87" s="12"/>
      <c r="D87" s="12"/>
      <c r="E87" s="12"/>
      <c r="F87" s="12"/>
      <c r="G87" s="12"/>
      <c r="H87" s="79"/>
      <c r="I87" s="12"/>
    </row>
  </sheetData>
  <mergeCells count="48">
    <mergeCell ref="A53:C53"/>
    <mergeCell ref="A24:I24"/>
    <mergeCell ref="A25:C25"/>
    <mergeCell ref="D25:D26"/>
    <mergeCell ref="F25:F26"/>
    <mergeCell ref="G25:G26"/>
    <mergeCell ref="I25:I26"/>
    <mergeCell ref="H25:H26"/>
    <mergeCell ref="B44:B45"/>
    <mergeCell ref="A44:A46"/>
    <mergeCell ref="A42:A43"/>
    <mergeCell ref="A47:A48"/>
    <mergeCell ref="A51:A52"/>
    <mergeCell ref="A49:A50"/>
    <mergeCell ref="B48:C48"/>
    <mergeCell ref="B46:C46"/>
    <mergeCell ref="B43:C43"/>
    <mergeCell ref="A1:I1"/>
    <mergeCell ref="A2:I2"/>
    <mergeCell ref="H6:H7"/>
    <mergeCell ref="A3:I4"/>
    <mergeCell ref="B41:C41"/>
    <mergeCell ref="B35:B40"/>
    <mergeCell ref="B32:B34"/>
    <mergeCell ref="B27:B31"/>
    <mergeCell ref="A27:A41"/>
    <mergeCell ref="A5:I5"/>
    <mergeCell ref="A6:C6"/>
    <mergeCell ref="D6:D7"/>
    <mergeCell ref="F6:F7"/>
    <mergeCell ref="G6:G7"/>
    <mergeCell ref="I6:I7"/>
    <mergeCell ref="A23:C23"/>
    <mergeCell ref="E6:E7"/>
    <mergeCell ref="E25:E26"/>
    <mergeCell ref="B11:C11"/>
    <mergeCell ref="A10:A11"/>
    <mergeCell ref="A8:A9"/>
    <mergeCell ref="B9:C9"/>
    <mergeCell ref="B19:B21"/>
    <mergeCell ref="A19:A22"/>
    <mergeCell ref="A12:A14"/>
    <mergeCell ref="B12:B13"/>
    <mergeCell ref="B15:B17"/>
    <mergeCell ref="A15:A18"/>
    <mergeCell ref="B18:C18"/>
    <mergeCell ref="B14:C14"/>
    <mergeCell ref="B22:C22"/>
  </mergeCells>
  <phoneticPr fontId="2" type="noConversion"/>
  <pageMargins left="0" right="0" top="0.74803149606299213" bottom="0.74803149606299213" header="0.31496062992125984" footer="0.31496062992125984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0" workbookViewId="0">
      <selection activeCell="D58" sqref="D58"/>
    </sheetView>
  </sheetViews>
  <sheetFormatPr defaultRowHeight="16.5"/>
  <cols>
    <col min="1" max="1" width="11" customWidth="1"/>
    <col min="2" max="2" width="14.875" customWidth="1"/>
    <col min="3" max="3" width="15" customWidth="1"/>
    <col min="4" max="4" width="17.375" customWidth="1"/>
    <col min="5" max="5" width="19.5" customWidth="1"/>
    <col min="6" max="6" width="16.625" customWidth="1"/>
    <col min="7" max="7" width="18.125" customWidth="1"/>
    <col min="9" max="9" width="46.125" customWidth="1"/>
  </cols>
  <sheetData>
    <row r="1" spans="1:9">
      <c r="A1" s="884"/>
      <c r="B1" s="885"/>
      <c r="C1" s="885"/>
      <c r="D1" s="885"/>
      <c r="E1" s="885"/>
      <c r="F1" s="885"/>
      <c r="G1" s="885"/>
      <c r="H1" s="885"/>
      <c r="I1" s="886"/>
    </row>
    <row r="2" spans="1:9" ht="31.5">
      <c r="A2" s="887" t="s">
        <v>79</v>
      </c>
      <c r="B2" s="753"/>
      <c r="C2" s="753"/>
      <c r="D2" s="753"/>
      <c r="E2" s="753"/>
      <c r="F2" s="753"/>
      <c r="G2" s="753"/>
      <c r="H2" s="753"/>
      <c r="I2" s="888"/>
    </row>
    <row r="3" spans="1:9">
      <c r="A3" s="889" t="s">
        <v>166</v>
      </c>
      <c r="B3" s="858"/>
      <c r="C3" s="858"/>
      <c r="D3" s="858"/>
      <c r="E3" s="858"/>
      <c r="F3" s="858"/>
      <c r="G3" s="858"/>
      <c r="H3" s="858"/>
      <c r="I3" s="890"/>
    </row>
    <row r="4" spans="1:9">
      <c r="A4" s="889"/>
      <c r="B4" s="858"/>
      <c r="C4" s="858"/>
      <c r="D4" s="858"/>
      <c r="E4" s="858"/>
      <c r="F4" s="858"/>
      <c r="G4" s="858"/>
      <c r="H4" s="858"/>
      <c r="I4" s="890"/>
    </row>
    <row r="5" spans="1:9" ht="20.25" thickBot="1">
      <c r="A5" s="891" t="s">
        <v>88</v>
      </c>
      <c r="B5" s="805"/>
      <c r="C5" s="805"/>
      <c r="D5" s="805"/>
      <c r="E5" s="805"/>
      <c r="F5" s="805"/>
      <c r="G5" s="805"/>
      <c r="H5" s="805"/>
      <c r="I5" s="892"/>
    </row>
    <row r="6" spans="1:9" ht="19.149999999999999" customHeight="1">
      <c r="A6" s="866" t="s">
        <v>16</v>
      </c>
      <c r="B6" s="807"/>
      <c r="C6" s="807"/>
      <c r="D6" s="706" t="s">
        <v>313</v>
      </c>
      <c r="E6" s="706" t="s">
        <v>314</v>
      </c>
      <c r="F6" s="706" t="s">
        <v>311</v>
      </c>
      <c r="G6" s="706" t="s">
        <v>74</v>
      </c>
      <c r="H6" s="768" t="s">
        <v>62</v>
      </c>
      <c r="I6" s="768" t="s">
        <v>76</v>
      </c>
    </row>
    <row r="7" spans="1:9" ht="18" thickBot="1">
      <c r="A7" s="86" t="s">
        <v>0</v>
      </c>
      <c r="B7" s="87" t="s">
        <v>1</v>
      </c>
      <c r="C7" s="87" t="s">
        <v>2</v>
      </c>
      <c r="D7" s="707"/>
      <c r="E7" s="707"/>
      <c r="F7" s="707"/>
      <c r="G7" s="707"/>
      <c r="H7" s="769"/>
      <c r="I7" s="769"/>
    </row>
    <row r="8" spans="1:9">
      <c r="A8" s="842" t="s">
        <v>247</v>
      </c>
      <c r="B8" s="491" t="s">
        <v>250</v>
      </c>
      <c r="C8" s="492" t="s">
        <v>6</v>
      </c>
      <c r="D8" s="387"/>
      <c r="E8" s="387"/>
      <c r="F8" s="388"/>
      <c r="G8" s="389">
        <f>F8-D8</f>
        <v>0</v>
      </c>
      <c r="H8" s="414" t="e">
        <f>G8/D8*100</f>
        <v>#DIV/0!</v>
      </c>
      <c r="I8" s="391"/>
    </row>
    <row r="9" spans="1:9" ht="17.25" thickBot="1">
      <c r="A9" s="843"/>
      <c r="B9" s="821" t="s">
        <v>254</v>
      </c>
      <c r="C9" s="822"/>
      <c r="D9" s="382"/>
      <c r="E9" s="382"/>
      <c r="F9" s="383"/>
      <c r="G9" s="412">
        <f>F9-D9</f>
        <v>0</v>
      </c>
      <c r="H9" s="413" t="e">
        <f>G9/D9*100</f>
        <v>#DIV/0!</v>
      </c>
      <c r="I9" s="386"/>
    </row>
    <row r="10" spans="1:9" ht="33">
      <c r="A10" s="840" t="s">
        <v>207</v>
      </c>
      <c r="B10" s="493" t="s">
        <v>3</v>
      </c>
      <c r="C10" s="290" t="s">
        <v>17</v>
      </c>
      <c r="D10" s="387"/>
      <c r="E10" s="387"/>
      <c r="F10" s="388"/>
      <c r="G10" s="389">
        <f>F10-D10</f>
        <v>0</v>
      </c>
      <c r="H10" s="390" t="e">
        <f>G10/D10*100</f>
        <v>#DIV/0!</v>
      </c>
      <c r="I10" s="391"/>
    </row>
    <row r="11" spans="1:9" ht="17.25" thickBot="1">
      <c r="A11" s="841"/>
      <c r="B11" s="838" t="s">
        <v>206</v>
      </c>
      <c r="C11" s="839"/>
      <c r="D11" s="392"/>
      <c r="E11" s="392"/>
      <c r="F11" s="393"/>
      <c r="G11" s="384">
        <f t="shared" ref="G11:G23" si="0">F11-D11</f>
        <v>0</v>
      </c>
      <c r="H11" s="411" t="e">
        <f t="shared" ref="H11:H23" si="1">G11/D11*100</f>
        <v>#DIV/0!</v>
      </c>
      <c r="I11" s="394"/>
    </row>
    <row r="12" spans="1:9">
      <c r="A12" s="848" t="s">
        <v>248</v>
      </c>
      <c r="B12" s="766" t="s">
        <v>249</v>
      </c>
      <c r="C12" s="290" t="s">
        <v>96</v>
      </c>
      <c r="D12" s="405"/>
      <c r="E12" s="405"/>
      <c r="F12" s="62"/>
      <c r="G12" s="406">
        <f t="shared" si="0"/>
        <v>0</v>
      </c>
      <c r="H12" s="404" t="e">
        <f t="shared" si="1"/>
        <v>#DIV/0!</v>
      </c>
      <c r="I12" s="397"/>
    </row>
    <row r="13" spans="1:9">
      <c r="A13" s="849"/>
      <c r="B13" s="767"/>
      <c r="C13" s="287" t="s">
        <v>97</v>
      </c>
      <c r="D13" s="157"/>
      <c r="E13" s="157"/>
      <c r="F13" s="58"/>
      <c r="G13" s="396">
        <f t="shared" si="0"/>
        <v>0</v>
      </c>
      <c r="H13" s="403" t="e">
        <f t="shared" si="1"/>
        <v>#DIV/0!</v>
      </c>
      <c r="I13" s="398"/>
    </row>
    <row r="14" spans="1:9" ht="17.25" thickBot="1">
      <c r="A14" s="850"/>
      <c r="B14" s="856" t="s">
        <v>14</v>
      </c>
      <c r="C14" s="815"/>
      <c r="D14" s="392"/>
      <c r="E14" s="392"/>
      <c r="F14" s="393"/>
      <c r="G14" s="384">
        <f t="shared" si="0"/>
        <v>0</v>
      </c>
      <c r="H14" s="385" t="e">
        <f t="shared" si="1"/>
        <v>#DIV/0!</v>
      </c>
      <c r="I14" s="407"/>
    </row>
    <row r="15" spans="1:9">
      <c r="A15" s="853" t="s">
        <v>251</v>
      </c>
      <c r="B15" s="851" t="s">
        <v>252</v>
      </c>
      <c r="C15" s="288" t="s">
        <v>10</v>
      </c>
      <c r="D15" s="405"/>
      <c r="E15" s="405"/>
      <c r="F15" s="62"/>
      <c r="G15" s="406">
        <f t="shared" si="0"/>
        <v>0</v>
      </c>
      <c r="H15" s="408" t="e">
        <f t="shared" si="1"/>
        <v>#DIV/0!</v>
      </c>
      <c r="I15" s="397"/>
    </row>
    <row r="16" spans="1:9" ht="33">
      <c r="A16" s="854"/>
      <c r="B16" s="852"/>
      <c r="C16" s="287" t="s">
        <v>253</v>
      </c>
      <c r="D16" s="157"/>
      <c r="E16" s="157"/>
      <c r="F16" s="58"/>
      <c r="G16" s="396">
        <f t="shared" si="0"/>
        <v>0</v>
      </c>
      <c r="H16" s="403" t="e">
        <f t="shared" si="1"/>
        <v>#DIV/0!</v>
      </c>
      <c r="I16" s="398"/>
    </row>
    <row r="17" spans="1:9">
      <c r="A17" s="854"/>
      <c r="B17" s="852"/>
      <c r="C17" s="402" t="s">
        <v>18</v>
      </c>
      <c r="D17" s="157"/>
      <c r="E17" s="157"/>
      <c r="F17" s="58"/>
      <c r="G17" s="396">
        <f t="shared" si="0"/>
        <v>0</v>
      </c>
      <c r="H17" s="403" t="e">
        <f t="shared" si="1"/>
        <v>#DIV/0!</v>
      </c>
      <c r="I17" s="399"/>
    </row>
    <row r="18" spans="1:9" ht="17.25" thickBot="1">
      <c r="A18" s="855"/>
      <c r="B18" s="764" t="s">
        <v>14</v>
      </c>
      <c r="C18" s="764"/>
      <c r="D18" s="163"/>
      <c r="E18" s="163"/>
      <c r="F18" s="84"/>
      <c r="G18" s="409">
        <f t="shared" si="0"/>
        <v>0</v>
      </c>
      <c r="H18" s="410" t="e">
        <f t="shared" si="1"/>
        <v>#DIV/0!</v>
      </c>
      <c r="I18" s="400"/>
    </row>
    <row r="19" spans="1:9" ht="33">
      <c r="A19" s="846" t="s">
        <v>256</v>
      </c>
      <c r="B19" s="844" t="s">
        <v>328</v>
      </c>
      <c r="C19" s="481" t="s">
        <v>255</v>
      </c>
      <c r="D19" s="162"/>
      <c r="E19" s="162"/>
      <c r="F19" s="57"/>
      <c r="G19" s="401">
        <f t="shared" si="0"/>
        <v>0</v>
      </c>
      <c r="H19" s="404" t="e">
        <f t="shared" si="1"/>
        <v>#DIV/0!</v>
      </c>
      <c r="I19" s="167"/>
    </row>
    <row r="20" spans="1:9" ht="33">
      <c r="A20" s="847"/>
      <c r="B20" s="844"/>
      <c r="C20" s="480" t="s">
        <v>54</v>
      </c>
      <c r="D20" s="157"/>
      <c r="E20" s="157"/>
      <c r="F20" s="58"/>
      <c r="G20" s="396">
        <f t="shared" si="0"/>
        <v>0</v>
      </c>
      <c r="H20" s="403" t="e">
        <f t="shared" si="1"/>
        <v>#DIV/0!</v>
      </c>
      <c r="I20" s="168"/>
    </row>
    <row r="21" spans="1:9">
      <c r="A21" s="847"/>
      <c r="B21" s="845"/>
      <c r="C21" s="480" t="s">
        <v>12</v>
      </c>
      <c r="D21" s="157"/>
      <c r="E21" s="157"/>
      <c r="F21" s="58"/>
      <c r="G21" s="396">
        <f t="shared" si="0"/>
        <v>0</v>
      </c>
      <c r="H21" s="403" t="e">
        <f t="shared" si="1"/>
        <v>#DIV/0!</v>
      </c>
      <c r="I21" s="398"/>
    </row>
    <row r="22" spans="1:9" ht="17.25" thickBot="1">
      <c r="A22" s="847"/>
      <c r="B22" s="814" t="s">
        <v>14</v>
      </c>
      <c r="C22" s="839"/>
      <c r="D22" s="164"/>
      <c r="E22" s="164"/>
      <c r="F22" s="395"/>
      <c r="G22" s="384">
        <f t="shared" si="0"/>
        <v>0</v>
      </c>
      <c r="H22" s="385" t="e">
        <f t="shared" si="1"/>
        <v>#DIV/0!</v>
      </c>
      <c r="I22" s="169"/>
    </row>
    <row r="23" spans="1:9" ht="17.25" thickBot="1">
      <c r="A23" s="877" t="s">
        <v>19</v>
      </c>
      <c r="B23" s="817"/>
      <c r="C23" s="818"/>
      <c r="D23" s="165">
        <f>SUM(D9,D11,D14,D18,D22)</f>
        <v>0</v>
      </c>
      <c r="E23" s="165">
        <f>SUM(E9,E11,E14,E18,E22)</f>
        <v>0</v>
      </c>
      <c r="F23" s="165">
        <f>SUM(F8,F11,F14,F18,F22)</f>
        <v>0</v>
      </c>
      <c r="G23" s="183">
        <f t="shared" si="0"/>
        <v>0</v>
      </c>
      <c r="H23" s="176" t="e">
        <f t="shared" si="1"/>
        <v>#DIV/0!</v>
      </c>
      <c r="I23" s="85"/>
    </row>
    <row r="24" spans="1:9" ht="21" thickBot="1">
      <c r="A24" s="878" t="s">
        <v>77</v>
      </c>
      <c r="B24" s="879"/>
      <c r="C24" s="879"/>
      <c r="D24" s="879"/>
      <c r="E24" s="879"/>
      <c r="F24" s="879"/>
      <c r="G24" s="879"/>
      <c r="H24" s="879"/>
      <c r="I24" s="880"/>
    </row>
    <row r="25" spans="1:9" ht="17.45" customHeight="1">
      <c r="A25" s="881" t="s">
        <v>16</v>
      </c>
      <c r="B25" s="882"/>
      <c r="C25" s="882"/>
      <c r="D25" s="706" t="s">
        <v>313</v>
      </c>
      <c r="E25" s="706" t="s">
        <v>314</v>
      </c>
      <c r="F25" s="706" t="s">
        <v>311</v>
      </c>
      <c r="G25" s="706" t="s">
        <v>74</v>
      </c>
      <c r="H25" s="883" t="s">
        <v>62</v>
      </c>
      <c r="I25" s="883" t="s">
        <v>176</v>
      </c>
    </row>
    <row r="26" spans="1:9" ht="18" customHeight="1" thickBot="1">
      <c r="A26" s="246" t="s">
        <v>0</v>
      </c>
      <c r="B26" s="247" t="s">
        <v>1</v>
      </c>
      <c r="C26" s="247" t="s">
        <v>2</v>
      </c>
      <c r="D26" s="707"/>
      <c r="E26" s="707"/>
      <c r="F26" s="707"/>
      <c r="G26" s="707"/>
      <c r="H26" s="769"/>
      <c r="I26" s="769"/>
    </row>
    <row r="27" spans="1:9">
      <c r="A27" s="863" t="s">
        <v>257</v>
      </c>
      <c r="B27" s="862" t="s">
        <v>258</v>
      </c>
      <c r="C27" s="287" t="s">
        <v>20</v>
      </c>
      <c r="D27" s="305"/>
      <c r="E27" s="305"/>
      <c r="F27" s="365"/>
      <c r="G27" s="365">
        <f>F27-D27</f>
        <v>0</v>
      </c>
      <c r="H27" s="77" t="e">
        <f>G27/D27*100</f>
        <v>#DIV/0!</v>
      </c>
      <c r="I27" s="170"/>
    </row>
    <row r="28" spans="1:9">
      <c r="A28" s="864"/>
      <c r="B28" s="859"/>
      <c r="C28" s="287" t="s">
        <v>21</v>
      </c>
      <c r="D28" s="305"/>
      <c r="E28" s="305"/>
      <c r="F28" s="365"/>
      <c r="G28" s="365">
        <f t="shared" ref="G28:G52" si="2">F28-D28</f>
        <v>0</v>
      </c>
      <c r="H28" s="77" t="e">
        <f t="shared" ref="H28:H53" si="3">G28/D28*100</f>
        <v>#DIV/0!</v>
      </c>
      <c r="I28" s="170"/>
    </row>
    <row r="29" spans="1:9">
      <c r="A29" s="864"/>
      <c r="B29" s="859"/>
      <c r="C29" s="287" t="s">
        <v>22</v>
      </c>
      <c r="D29" s="352"/>
      <c r="E29" s="305"/>
      <c r="F29" s="365"/>
      <c r="G29" s="365">
        <f t="shared" si="2"/>
        <v>0</v>
      </c>
      <c r="H29" s="77" t="e">
        <f t="shared" si="3"/>
        <v>#DIV/0!</v>
      </c>
      <c r="I29" s="171"/>
    </row>
    <row r="30" spans="1:9">
      <c r="A30" s="864"/>
      <c r="B30" s="859"/>
      <c r="C30" s="287" t="s">
        <v>23</v>
      </c>
      <c r="D30" s="352"/>
      <c r="E30" s="305"/>
      <c r="F30" s="58"/>
      <c r="G30" s="365">
        <f t="shared" si="2"/>
        <v>0</v>
      </c>
      <c r="H30" s="77" t="e">
        <f t="shared" si="3"/>
        <v>#DIV/0!</v>
      </c>
      <c r="I30" s="172"/>
    </row>
    <row r="31" spans="1:9" ht="17.25" thickBot="1">
      <c r="A31" s="864"/>
      <c r="B31" s="861"/>
      <c r="C31" s="291" t="s">
        <v>14</v>
      </c>
      <c r="D31" s="353"/>
      <c r="E31" s="81"/>
      <c r="F31" s="81"/>
      <c r="G31" s="366">
        <f t="shared" si="2"/>
        <v>0</v>
      </c>
      <c r="H31" s="367" t="e">
        <f t="shared" si="3"/>
        <v>#DIV/0!</v>
      </c>
      <c r="I31" s="368"/>
    </row>
    <row r="32" spans="1:9">
      <c r="A32" s="864"/>
      <c r="B32" s="860" t="s">
        <v>259</v>
      </c>
      <c r="C32" s="290" t="s">
        <v>24</v>
      </c>
      <c r="D32" s="370"/>
      <c r="E32" s="371"/>
      <c r="F32" s="61"/>
      <c r="G32" s="61">
        <f t="shared" si="2"/>
        <v>0</v>
      </c>
      <c r="H32" s="372" t="e">
        <f t="shared" si="3"/>
        <v>#DIV/0!</v>
      </c>
      <c r="I32" s="373"/>
    </row>
    <row r="33" spans="1:9">
      <c r="A33" s="864"/>
      <c r="B33" s="859"/>
      <c r="C33" s="287" t="s">
        <v>25</v>
      </c>
      <c r="D33" s="355"/>
      <c r="E33" s="356"/>
      <c r="F33" s="58"/>
      <c r="G33" s="365">
        <f t="shared" si="2"/>
        <v>0</v>
      </c>
      <c r="H33" s="77" t="e">
        <f t="shared" si="3"/>
        <v>#DIV/0!</v>
      </c>
      <c r="I33" s="171"/>
    </row>
    <row r="34" spans="1:9" ht="17.25" thickBot="1">
      <c r="A34" s="864"/>
      <c r="B34" s="861"/>
      <c r="C34" s="291" t="s">
        <v>14</v>
      </c>
      <c r="D34" s="353"/>
      <c r="E34" s="81"/>
      <c r="F34" s="82"/>
      <c r="G34" s="366">
        <f t="shared" si="2"/>
        <v>0</v>
      </c>
      <c r="H34" s="367" t="e">
        <f t="shared" si="3"/>
        <v>#DIV/0!</v>
      </c>
      <c r="I34" s="83"/>
    </row>
    <row r="35" spans="1:9">
      <c r="A35" s="864"/>
      <c r="B35" s="859" t="s">
        <v>260</v>
      </c>
      <c r="C35" s="286" t="s">
        <v>26</v>
      </c>
      <c r="D35" s="354"/>
      <c r="E35" s="362"/>
      <c r="F35" s="57"/>
      <c r="G35" s="363">
        <f t="shared" si="2"/>
        <v>0</v>
      </c>
      <c r="H35" s="364" t="e">
        <f t="shared" si="3"/>
        <v>#DIV/0!</v>
      </c>
      <c r="I35" s="369"/>
    </row>
    <row r="36" spans="1:9">
      <c r="A36" s="864"/>
      <c r="B36" s="859"/>
      <c r="C36" s="287" t="s">
        <v>27</v>
      </c>
      <c r="D36" s="355"/>
      <c r="E36" s="356"/>
      <c r="F36" s="58"/>
      <c r="G36" s="365">
        <f t="shared" si="2"/>
        <v>0</v>
      </c>
      <c r="H36" s="77" t="e">
        <f t="shared" si="3"/>
        <v>#DIV/0!</v>
      </c>
      <c r="I36" s="171"/>
    </row>
    <row r="37" spans="1:9">
      <c r="A37" s="864"/>
      <c r="B37" s="859"/>
      <c r="C37" s="287" t="s">
        <v>28</v>
      </c>
      <c r="D37" s="355"/>
      <c r="E37" s="356"/>
      <c r="F37" s="58"/>
      <c r="G37" s="365">
        <f t="shared" si="2"/>
        <v>0</v>
      </c>
      <c r="H37" s="77" t="e">
        <f t="shared" si="3"/>
        <v>#DIV/0!</v>
      </c>
      <c r="I37" s="171"/>
    </row>
    <row r="38" spans="1:9">
      <c r="A38" s="864"/>
      <c r="B38" s="859"/>
      <c r="C38" s="287" t="s">
        <v>29</v>
      </c>
      <c r="D38" s="355"/>
      <c r="E38" s="356"/>
      <c r="F38" s="58"/>
      <c r="G38" s="365">
        <f t="shared" si="2"/>
        <v>0</v>
      </c>
      <c r="H38" s="77" t="e">
        <f t="shared" si="3"/>
        <v>#DIV/0!</v>
      </c>
      <c r="I38" s="171"/>
    </row>
    <row r="39" spans="1:9">
      <c r="A39" s="864"/>
      <c r="B39" s="859"/>
      <c r="C39" s="287" t="s">
        <v>30</v>
      </c>
      <c r="D39" s="355"/>
      <c r="E39" s="356"/>
      <c r="F39" s="58"/>
      <c r="G39" s="365">
        <f t="shared" si="2"/>
        <v>0</v>
      </c>
      <c r="H39" s="77" t="e">
        <f t="shared" si="3"/>
        <v>#DIV/0!</v>
      </c>
      <c r="I39" s="173"/>
    </row>
    <row r="40" spans="1:9">
      <c r="A40" s="864"/>
      <c r="B40" s="772"/>
      <c r="C40" s="376" t="s">
        <v>14</v>
      </c>
      <c r="D40" s="357"/>
      <c r="E40" s="306"/>
      <c r="F40" s="58"/>
      <c r="G40" s="365">
        <f t="shared" si="2"/>
        <v>0</v>
      </c>
      <c r="H40" s="77" t="e">
        <f t="shared" si="3"/>
        <v>#DIV/0!</v>
      </c>
      <c r="I40" s="377"/>
    </row>
    <row r="41" spans="1:9" ht="17.25" thickBot="1">
      <c r="A41" s="865"/>
      <c r="B41" s="814" t="s">
        <v>14</v>
      </c>
      <c r="C41" s="832"/>
      <c r="D41" s="353"/>
      <c r="E41" s="81"/>
      <c r="F41" s="84"/>
      <c r="G41" s="366">
        <f t="shared" si="2"/>
        <v>0</v>
      </c>
      <c r="H41" s="367" t="e">
        <f t="shared" si="3"/>
        <v>#DIV/0!</v>
      </c>
      <c r="I41" s="83"/>
    </row>
    <row r="42" spans="1:9">
      <c r="A42" s="876" t="s">
        <v>262</v>
      </c>
      <c r="B42" s="292" t="s">
        <v>261</v>
      </c>
      <c r="C42" s="290" t="s">
        <v>31</v>
      </c>
      <c r="D42" s="358"/>
      <c r="E42" s="60"/>
      <c r="F42" s="62"/>
      <c r="G42" s="61">
        <f t="shared" si="2"/>
        <v>0</v>
      </c>
      <c r="H42" s="372" t="e">
        <f t="shared" si="3"/>
        <v>#DIV/0!</v>
      </c>
      <c r="I42" s="63"/>
    </row>
    <row r="43" spans="1:9" ht="17.25" thickBot="1">
      <c r="A43" s="865"/>
      <c r="B43" s="814" t="s">
        <v>14</v>
      </c>
      <c r="C43" s="832"/>
      <c r="D43" s="353"/>
      <c r="E43" s="81"/>
      <c r="F43" s="378"/>
      <c r="G43" s="366">
        <f t="shared" si="2"/>
        <v>0</v>
      </c>
      <c r="H43" s="367" t="e">
        <f t="shared" si="3"/>
        <v>#DIV/0!</v>
      </c>
      <c r="I43" s="83"/>
    </row>
    <row r="44" spans="1:9" ht="23.25" customHeight="1">
      <c r="A44" s="876" t="s">
        <v>264</v>
      </c>
      <c r="B44" s="860" t="s">
        <v>263</v>
      </c>
      <c r="C44" s="290" t="s">
        <v>32</v>
      </c>
      <c r="D44" s="370"/>
      <c r="E44" s="371"/>
      <c r="F44" s="61"/>
      <c r="G44" s="61">
        <f t="shared" si="2"/>
        <v>0</v>
      </c>
      <c r="H44" s="372" t="e">
        <f t="shared" si="3"/>
        <v>#DIV/0!</v>
      </c>
      <c r="I44" s="373"/>
    </row>
    <row r="45" spans="1:9" ht="23.25" customHeight="1">
      <c r="A45" s="864"/>
      <c r="B45" s="772"/>
      <c r="C45" s="287" t="s">
        <v>33</v>
      </c>
      <c r="D45" s="359"/>
      <c r="E45" s="361"/>
      <c r="F45" s="365"/>
      <c r="G45" s="365">
        <f t="shared" si="2"/>
        <v>0</v>
      </c>
      <c r="H45" s="77" t="e">
        <f t="shared" si="3"/>
        <v>#DIV/0!</v>
      </c>
      <c r="I45" s="171"/>
    </row>
    <row r="46" spans="1:9" ht="17.25" thickBot="1">
      <c r="A46" s="865"/>
      <c r="B46" s="814" t="s">
        <v>14</v>
      </c>
      <c r="C46" s="832"/>
      <c r="D46" s="360"/>
      <c r="E46" s="81"/>
      <c r="F46" s="366"/>
      <c r="G46" s="366">
        <f t="shared" si="2"/>
        <v>0</v>
      </c>
      <c r="H46" s="367" t="e">
        <f t="shared" si="3"/>
        <v>#DIV/0!</v>
      </c>
      <c r="I46" s="368"/>
    </row>
    <row r="47" spans="1:9">
      <c r="A47" s="876" t="s">
        <v>265</v>
      </c>
      <c r="B47" s="290" t="s">
        <v>5</v>
      </c>
      <c r="C47" s="290" t="s">
        <v>9</v>
      </c>
      <c r="D47" s="379"/>
      <c r="E47" s="380"/>
      <c r="F47" s="61"/>
      <c r="G47" s="61">
        <f t="shared" si="2"/>
        <v>0</v>
      </c>
      <c r="H47" s="372" t="e">
        <f t="shared" si="3"/>
        <v>#DIV/0!</v>
      </c>
      <c r="I47" s="381"/>
    </row>
    <row r="48" spans="1:9" ht="17.25" thickBot="1">
      <c r="A48" s="865"/>
      <c r="B48" s="814" t="s">
        <v>14</v>
      </c>
      <c r="C48" s="832"/>
      <c r="D48" s="353"/>
      <c r="E48" s="81"/>
      <c r="F48" s="366"/>
      <c r="G48" s="366">
        <f t="shared" si="2"/>
        <v>0</v>
      </c>
      <c r="H48" s="367" t="e">
        <f t="shared" si="3"/>
        <v>#DIV/0!</v>
      </c>
      <c r="I48" s="368"/>
    </row>
    <row r="49" spans="1:9">
      <c r="A49" s="876" t="s">
        <v>266</v>
      </c>
      <c r="B49" s="290" t="s">
        <v>267</v>
      </c>
      <c r="C49" s="290" t="s">
        <v>34</v>
      </c>
      <c r="D49" s="60"/>
      <c r="E49" s="60"/>
      <c r="F49" s="62">
        <v>0</v>
      </c>
      <c r="G49" s="61">
        <f t="shared" si="2"/>
        <v>0</v>
      </c>
      <c r="H49" s="372" t="e">
        <f t="shared" si="3"/>
        <v>#DIV/0!</v>
      </c>
      <c r="I49" s="63"/>
    </row>
    <row r="50" spans="1:9" ht="17.25" thickBot="1">
      <c r="A50" s="865"/>
      <c r="B50" s="291" t="s">
        <v>14</v>
      </c>
      <c r="C50" s="291"/>
      <c r="D50" s="81"/>
      <c r="E50" s="81"/>
      <c r="F50" s="84">
        <f>F49</f>
        <v>0</v>
      </c>
      <c r="G50" s="366">
        <f t="shared" si="2"/>
        <v>0</v>
      </c>
      <c r="H50" s="367" t="e">
        <f t="shared" si="3"/>
        <v>#DIV/0!</v>
      </c>
      <c r="I50" s="83"/>
    </row>
    <row r="51" spans="1:9" ht="33">
      <c r="A51" s="864" t="s">
        <v>56</v>
      </c>
      <c r="B51" s="374" t="s">
        <v>35</v>
      </c>
      <c r="C51" s="374" t="s">
        <v>36</v>
      </c>
      <c r="D51" s="307"/>
      <c r="E51" s="307"/>
      <c r="F51" s="57">
        <v>0</v>
      </c>
      <c r="G51" s="363">
        <f t="shared" si="2"/>
        <v>0</v>
      </c>
      <c r="H51" s="364" t="e">
        <f t="shared" si="3"/>
        <v>#DIV/0!</v>
      </c>
      <c r="I51" s="375"/>
    </row>
    <row r="52" spans="1:9" ht="17.25" thickBot="1">
      <c r="A52" s="864"/>
      <c r="B52" s="293" t="s">
        <v>14</v>
      </c>
      <c r="C52" s="293"/>
      <c r="D52" s="177"/>
      <c r="E52" s="177"/>
      <c r="F52" s="178">
        <v>0</v>
      </c>
      <c r="G52" s="59">
        <f t="shared" si="2"/>
        <v>0</v>
      </c>
      <c r="H52" s="77" t="e">
        <f t="shared" si="3"/>
        <v>#DIV/0!</v>
      </c>
      <c r="I52" s="179"/>
    </row>
    <row r="53" spans="1:9" ht="17.25" thickBot="1">
      <c r="A53" s="867" t="s">
        <v>19</v>
      </c>
      <c r="B53" s="868"/>
      <c r="C53" s="868"/>
      <c r="D53" s="182">
        <f>SUM(D41,D43,D46,D48,D50,D52)</f>
        <v>0</v>
      </c>
      <c r="E53" s="182">
        <f>SUM(E41,E43,E46,E48,E50,E52)</f>
        <v>0</v>
      </c>
      <c r="F53" s="182">
        <f>SUM(F41,F43,F46,F48,F50,F52)</f>
        <v>0</v>
      </c>
      <c r="G53" s="180">
        <f>F53-D53</f>
        <v>0</v>
      </c>
      <c r="H53" s="184" t="e">
        <f t="shared" si="3"/>
        <v>#DIV/0!</v>
      </c>
      <c r="I53" s="181"/>
    </row>
  </sheetData>
  <mergeCells count="48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5:A18"/>
    <mergeCell ref="B15:B17"/>
    <mergeCell ref="B18:C18"/>
    <mergeCell ref="A12:A14"/>
    <mergeCell ref="B12:B13"/>
    <mergeCell ref="B14:C14"/>
    <mergeCell ref="A19:A22"/>
    <mergeCell ref="B19:B21"/>
    <mergeCell ref="B22:C22"/>
    <mergeCell ref="A42:A43"/>
    <mergeCell ref="B43:C43"/>
    <mergeCell ref="A23:C23"/>
    <mergeCell ref="A24:I24"/>
    <mergeCell ref="A25:C25"/>
    <mergeCell ref="D25:D26"/>
    <mergeCell ref="E25:E26"/>
    <mergeCell ref="F25:F26"/>
    <mergeCell ref="G25:G26"/>
    <mergeCell ref="H25:H26"/>
    <mergeCell ref="I25:I26"/>
    <mergeCell ref="A27:A41"/>
    <mergeCell ref="B27:B31"/>
    <mergeCell ref="B32:B34"/>
    <mergeCell ref="B35:B40"/>
    <mergeCell ref="B41:C41"/>
    <mergeCell ref="A51:A52"/>
    <mergeCell ref="A53:C53"/>
    <mergeCell ref="A44:A46"/>
    <mergeCell ref="B44:B45"/>
    <mergeCell ref="B46:C46"/>
    <mergeCell ref="A47:A48"/>
    <mergeCell ref="B48:C48"/>
    <mergeCell ref="A49:A50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8" workbookViewId="0">
      <selection activeCell="G16" sqref="G16"/>
    </sheetView>
  </sheetViews>
  <sheetFormatPr defaultRowHeight="16.5"/>
  <cols>
    <col min="1" max="1" width="11.75" customWidth="1"/>
    <col min="2" max="2" width="13.25" customWidth="1"/>
    <col min="3" max="3" width="15.875" customWidth="1"/>
    <col min="4" max="4" width="17.875" customWidth="1"/>
    <col min="5" max="5" width="20.25" customWidth="1"/>
    <col min="6" max="6" width="20.375" customWidth="1"/>
    <col min="7" max="7" width="18.875" customWidth="1"/>
    <col min="9" max="9" width="36.5" customWidth="1"/>
  </cols>
  <sheetData>
    <row r="1" spans="1:9">
      <c r="A1" s="857"/>
      <c r="B1" s="857"/>
      <c r="C1" s="857"/>
      <c r="D1" s="857"/>
      <c r="E1" s="857"/>
      <c r="F1" s="857"/>
      <c r="G1" s="857"/>
      <c r="H1" s="857"/>
      <c r="I1" s="857"/>
    </row>
    <row r="2" spans="1:9" ht="31.5">
      <c r="A2" s="753" t="s">
        <v>268</v>
      </c>
      <c r="B2" s="753"/>
      <c r="C2" s="753"/>
      <c r="D2" s="753"/>
      <c r="E2" s="753"/>
      <c r="F2" s="753"/>
      <c r="G2" s="753"/>
      <c r="H2" s="753"/>
      <c r="I2" s="753"/>
    </row>
    <row r="3" spans="1:9">
      <c r="A3" s="858" t="s">
        <v>465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20.25" thickBot="1">
      <c r="A5" s="805" t="s">
        <v>88</v>
      </c>
      <c r="B5" s="805"/>
      <c r="C5" s="805"/>
      <c r="D5" s="805"/>
      <c r="E5" s="805"/>
      <c r="F5" s="805"/>
      <c r="G5" s="805"/>
      <c r="H5" s="805"/>
      <c r="I5" s="805"/>
    </row>
    <row r="6" spans="1:9" ht="19.149999999999999" customHeight="1">
      <c r="A6" s="866" t="s">
        <v>16</v>
      </c>
      <c r="B6" s="807"/>
      <c r="C6" s="807"/>
      <c r="D6" s="706" t="s">
        <v>313</v>
      </c>
      <c r="E6" s="706" t="s">
        <v>314</v>
      </c>
      <c r="F6" s="706" t="s">
        <v>311</v>
      </c>
      <c r="G6" s="706" t="s">
        <v>446</v>
      </c>
      <c r="H6" s="768" t="s">
        <v>447</v>
      </c>
      <c r="I6" s="768" t="s">
        <v>76</v>
      </c>
    </row>
    <row r="7" spans="1:9" ht="18" thickBot="1">
      <c r="A7" s="86" t="s">
        <v>0</v>
      </c>
      <c r="B7" s="87" t="s">
        <v>1</v>
      </c>
      <c r="C7" s="87" t="s">
        <v>2</v>
      </c>
      <c r="D7" s="707"/>
      <c r="E7" s="707"/>
      <c r="F7" s="707"/>
      <c r="G7" s="707"/>
      <c r="H7" s="769"/>
      <c r="I7" s="769"/>
    </row>
    <row r="8" spans="1:9">
      <c r="A8" s="842" t="s">
        <v>247</v>
      </c>
      <c r="B8" s="491" t="s">
        <v>250</v>
      </c>
      <c r="C8" s="492" t="s">
        <v>6</v>
      </c>
      <c r="D8" s="387"/>
      <c r="E8" s="387"/>
      <c r="F8" s="388"/>
      <c r="G8" s="389">
        <f>F8-D8</f>
        <v>0</v>
      </c>
      <c r="H8" s="606" t="e">
        <f t="shared" ref="H8:H25" si="0">G8/D8*100%</f>
        <v>#DIV/0!</v>
      </c>
      <c r="I8" s="391"/>
    </row>
    <row r="9" spans="1:9" ht="17.25" thickBot="1">
      <c r="A9" s="843"/>
      <c r="B9" s="821" t="s">
        <v>15</v>
      </c>
      <c r="C9" s="822"/>
      <c r="D9" s="382"/>
      <c r="E9" s="382"/>
      <c r="F9" s="383"/>
      <c r="G9" s="412">
        <f>F9-D9</f>
        <v>0</v>
      </c>
      <c r="H9" s="607" t="e">
        <f t="shared" si="0"/>
        <v>#DIV/0!</v>
      </c>
      <c r="I9" s="386"/>
    </row>
    <row r="10" spans="1:9">
      <c r="A10" s="840" t="s">
        <v>448</v>
      </c>
      <c r="B10" s="493" t="s">
        <v>3</v>
      </c>
      <c r="C10" s="290" t="s">
        <v>17</v>
      </c>
      <c r="D10" s="387"/>
      <c r="E10" s="387"/>
      <c r="F10" s="388"/>
      <c r="G10" s="389">
        <f>F10-D10</f>
        <v>0</v>
      </c>
      <c r="H10" s="608" t="e">
        <f t="shared" si="0"/>
        <v>#DIV/0!</v>
      </c>
      <c r="I10" s="391"/>
    </row>
    <row r="11" spans="1:9" ht="17.25" thickBot="1">
      <c r="A11" s="841"/>
      <c r="B11" s="838" t="s">
        <v>15</v>
      </c>
      <c r="C11" s="839"/>
      <c r="D11" s="392"/>
      <c r="E11" s="392"/>
      <c r="F11" s="393"/>
      <c r="G11" s="384">
        <f t="shared" ref="G11:G25" si="1">F11-D11</f>
        <v>0</v>
      </c>
      <c r="H11" s="609" t="e">
        <f t="shared" si="0"/>
        <v>#DIV/0!</v>
      </c>
      <c r="I11" s="394"/>
    </row>
    <row r="12" spans="1:9">
      <c r="A12" s="848" t="s">
        <v>211</v>
      </c>
      <c r="B12" s="766" t="s">
        <v>249</v>
      </c>
      <c r="C12" s="290" t="s">
        <v>96</v>
      </c>
      <c r="D12" s="405"/>
      <c r="E12" s="405"/>
      <c r="F12" s="62"/>
      <c r="G12" s="406">
        <f t="shared" si="1"/>
        <v>0</v>
      </c>
      <c r="H12" s="610" t="e">
        <f t="shared" si="0"/>
        <v>#DIV/0!</v>
      </c>
      <c r="I12" s="397"/>
    </row>
    <row r="13" spans="1:9">
      <c r="A13" s="849"/>
      <c r="B13" s="767"/>
      <c r="C13" s="287" t="s">
        <v>97</v>
      </c>
      <c r="D13" s="157">
        <v>26225000</v>
      </c>
      <c r="E13" s="157">
        <v>11960007</v>
      </c>
      <c r="F13" s="58">
        <v>17500000</v>
      </c>
      <c r="G13" s="396">
        <f t="shared" si="1"/>
        <v>-8725000</v>
      </c>
      <c r="H13" s="403">
        <f t="shared" si="0"/>
        <v>-0.33269780743565303</v>
      </c>
      <c r="I13" s="398" t="s">
        <v>449</v>
      </c>
    </row>
    <row r="14" spans="1:9" ht="17.25" thickBot="1">
      <c r="A14" s="850"/>
      <c r="B14" s="856" t="s">
        <v>14</v>
      </c>
      <c r="C14" s="815"/>
      <c r="D14" s="611">
        <f>SUM(D12:D13)</f>
        <v>26225000</v>
      </c>
      <c r="E14" s="392">
        <f>SUM(E12:E13)</f>
        <v>11960007</v>
      </c>
      <c r="F14" s="612">
        <f>SUM(F12:F13)</f>
        <v>17500000</v>
      </c>
      <c r="G14" s="409">
        <f t="shared" si="1"/>
        <v>-8725000</v>
      </c>
      <c r="H14" s="410">
        <f t="shared" si="0"/>
        <v>-0.33269780743565303</v>
      </c>
      <c r="I14" s="450"/>
    </row>
    <row r="15" spans="1:9">
      <c r="A15" s="893" t="s">
        <v>4</v>
      </c>
      <c r="B15" s="601" t="s">
        <v>4</v>
      </c>
      <c r="C15" s="601" t="s">
        <v>4</v>
      </c>
      <c r="D15" s="405">
        <v>10913400</v>
      </c>
      <c r="E15" s="405"/>
      <c r="F15" s="388">
        <v>10913400</v>
      </c>
      <c r="G15" s="406">
        <f t="shared" si="1"/>
        <v>0</v>
      </c>
      <c r="H15" s="408">
        <f t="shared" si="0"/>
        <v>0</v>
      </c>
      <c r="I15" s="613"/>
    </row>
    <row r="16" spans="1:9" ht="17.25" thickBot="1">
      <c r="A16" s="894"/>
      <c r="B16" s="814" t="s">
        <v>15</v>
      </c>
      <c r="C16" s="832"/>
      <c r="D16" s="614">
        <f>SUM(D15)</f>
        <v>10913400</v>
      </c>
      <c r="E16" s="163"/>
      <c r="F16" s="615">
        <f>SUM(F15)</f>
        <v>10913400</v>
      </c>
      <c r="G16" s="409">
        <f t="shared" si="1"/>
        <v>0</v>
      </c>
      <c r="H16" s="410">
        <f t="shared" si="0"/>
        <v>0</v>
      </c>
      <c r="I16" s="166"/>
    </row>
    <row r="17" spans="1:9">
      <c r="A17" s="895" t="s">
        <v>220</v>
      </c>
      <c r="B17" s="896" t="s">
        <v>220</v>
      </c>
      <c r="C17" s="616" t="s">
        <v>10</v>
      </c>
      <c r="D17" s="162">
        <v>4272565</v>
      </c>
      <c r="E17" s="162">
        <v>4171522</v>
      </c>
      <c r="F17" s="62">
        <v>4171522</v>
      </c>
      <c r="G17" s="401">
        <f t="shared" si="1"/>
        <v>-101043</v>
      </c>
      <c r="H17" s="404">
        <f t="shared" si="0"/>
        <v>-2.364925987082701E-2</v>
      </c>
      <c r="I17" s="398" t="s">
        <v>450</v>
      </c>
    </row>
    <row r="18" spans="1:9" ht="33">
      <c r="A18" s="854"/>
      <c r="B18" s="852"/>
      <c r="C18" s="287" t="s">
        <v>98</v>
      </c>
      <c r="D18" s="157">
        <v>202107</v>
      </c>
      <c r="E18" s="157">
        <v>10202107</v>
      </c>
      <c r="F18" s="58">
        <v>10202107</v>
      </c>
      <c r="G18" s="396">
        <f t="shared" si="1"/>
        <v>10000000</v>
      </c>
      <c r="H18" s="403">
        <f t="shared" si="0"/>
        <v>49.478741458732259</v>
      </c>
      <c r="I18" s="398" t="s">
        <v>451</v>
      </c>
    </row>
    <row r="19" spans="1:9">
      <c r="A19" s="854"/>
      <c r="B19" s="852"/>
      <c r="C19" s="402" t="s">
        <v>18</v>
      </c>
      <c r="D19" s="157"/>
      <c r="E19" s="157"/>
      <c r="F19" s="58"/>
      <c r="G19" s="396">
        <f t="shared" si="1"/>
        <v>0</v>
      </c>
      <c r="H19" s="617" t="e">
        <f t="shared" si="0"/>
        <v>#DIV/0!</v>
      </c>
      <c r="I19" s="399"/>
    </row>
    <row r="20" spans="1:9" ht="17.25" thickBot="1">
      <c r="A20" s="855"/>
      <c r="B20" s="764" t="s">
        <v>14</v>
      </c>
      <c r="C20" s="764"/>
      <c r="D20" s="614">
        <f>SUM(D17:D19)</f>
        <v>4474672</v>
      </c>
      <c r="E20" s="163">
        <f>SUM(E17:E19)</f>
        <v>14373629</v>
      </c>
      <c r="F20" s="82">
        <f>SUM(F17:F19)</f>
        <v>14373629</v>
      </c>
      <c r="G20" s="409">
        <f t="shared" si="1"/>
        <v>9898957</v>
      </c>
      <c r="H20" s="410">
        <f t="shared" si="0"/>
        <v>2.2122195772114694</v>
      </c>
      <c r="I20" s="400"/>
    </row>
    <row r="21" spans="1:9">
      <c r="A21" s="846" t="s">
        <v>222</v>
      </c>
      <c r="B21" s="844" t="s">
        <v>222</v>
      </c>
      <c r="C21" s="481" t="s">
        <v>223</v>
      </c>
      <c r="D21" s="162">
        <v>11928</v>
      </c>
      <c r="E21" s="162">
        <v>47</v>
      </c>
      <c r="F21" s="57">
        <v>4371</v>
      </c>
      <c r="G21" s="401">
        <f t="shared" si="1"/>
        <v>-7557</v>
      </c>
      <c r="H21" s="404">
        <f t="shared" si="0"/>
        <v>-0.63355130784708247</v>
      </c>
      <c r="I21" s="167" t="s">
        <v>452</v>
      </c>
    </row>
    <row r="22" spans="1:9" ht="33">
      <c r="A22" s="847"/>
      <c r="B22" s="844"/>
      <c r="C22" s="480" t="s">
        <v>453</v>
      </c>
      <c r="D22" s="157">
        <v>0</v>
      </c>
      <c r="E22" s="157"/>
      <c r="F22" s="58"/>
      <c r="G22" s="396">
        <f t="shared" si="1"/>
        <v>0</v>
      </c>
      <c r="H22" s="403" t="e">
        <f t="shared" si="0"/>
        <v>#DIV/0!</v>
      </c>
      <c r="I22" s="168"/>
    </row>
    <row r="23" spans="1:9">
      <c r="A23" s="847"/>
      <c r="B23" s="845"/>
      <c r="C23" s="480" t="s">
        <v>12</v>
      </c>
      <c r="D23" s="157">
        <v>2200000</v>
      </c>
      <c r="E23" s="157"/>
      <c r="F23" s="58">
        <v>2448600</v>
      </c>
      <c r="G23" s="396">
        <f t="shared" si="1"/>
        <v>248600</v>
      </c>
      <c r="H23" s="403">
        <f t="shared" si="0"/>
        <v>0.113</v>
      </c>
      <c r="I23" s="398" t="s">
        <v>454</v>
      </c>
    </row>
    <row r="24" spans="1:9" ht="17.25" thickBot="1">
      <c r="A24" s="847"/>
      <c r="B24" s="814" t="s">
        <v>14</v>
      </c>
      <c r="C24" s="839"/>
      <c r="D24" s="618">
        <f>SUM(D21:D23)</f>
        <v>2211928</v>
      </c>
      <c r="E24" s="164">
        <f>SUM(E21:E23)</f>
        <v>47</v>
      </c>
      <c r="F24" s="619">
        <f>SUM(F21:F23)</f>
        <v>2452971</v>
      </c>
      <c r="G24" s="384">
        <f t="shared" si="1"/>
        <v>241043</v>
      </c>
      <c r="H24" s="385">
        <f t="shared" si="0"/>
        <v>0.10897416190762087</v>
      </c>
      <c r="I24" s="169"/>
    </row>
    <row r="25" spans="1:9" ht="17.25" thickBot="1">
      <c r="A25" s="877" t="s">
        <v>19</v>
      </c>
      <c r="B25" s="817"/>
      <c r="C25" s="818"/>
      <c r="D25" s="620">
        <f>SUM(D9,D11,D14,D16,D20,D24)</f>
        <v>43825000</v>
      </c>
      <c r="E25" s="620">
        <f t="shared" ref="E25:F25" si="2">SUM(E9,E11,E14,E16,E20,E24)</f>
        <v>26333683</v>
      </c>
      <c r="F25" s="620">
        <f t="shared" si="2"/>
        <v>45240000</v>
      </c>
      <c r="G25" s="621">
        <f t="shared" si="1"/>
        <v>1415000</v>
      </c>
      <c r="H25" s="622">
        <f t="shared" si="0"/>
        <v>3.2287507130633199E-2</v>
      </c>
      <c r="I25" s="85"/>
    </row>
    <row r="26" spans="1:9" ht="21" thickBot="1">
      <c r="A26" s="897" t="s">
        <v>77</v>
      </c>
      <c r="B26" s="879"/>
      <c r="C26" s="879"/>
      <c r="D26" s="879"/>
      <c r="E26" s="879"/>
      <c r="F26" s="879"/>
      <c r="G26" s="879"/>
      <c r="H26" s="879"/>
      <c r="I26" s="880"/>
    </row>
    <row r="27" spans="1:9" ht="17.45" customHeight="1">
      <c r="A27" s="898" t="s">
        <v>16</v>
      </c>
      <c r="B27" s="899"/>
      <c r="C27" s="899"/>
      <c r="D27" s="706" t="s">
        <v>313</v>
      </c>
      <c r="E27" s="706" t="s">
        <v>314</v>
      </c>
      <c r="F27" s="706" t="s">
        <v>311</v>
      </c>
      <c r="G27" s="706" t="s">
        <v>74</v>
      </c>
      <c r="H27" s="883" t="s">
        <v>62</v>
      </c>
      <c r="I27" s="883" t="s">
        <v>76</v>
      </c>
    </row>
    <row r="28" spans="1:9" ht="18" customHeight="1" thickBot="1">
      <c r="A28" s="623" t="s">
        <v>0</v>
      </c>
      <c r="B28" s="624" t="s">
        <v>1</v>
      </c>
      <c r="C28" s="624" t="s">
        <v>2</v>
      </c>
      <c r="D28" s="707"/>
      <c r="E28" s="707"/>
      <c r="F28" s="707"/>
      <c r="G28" s="707"/>
      <c r="H28" s="769"/>
      <c r="I28" s="769"/>
    </row>
    <row r="29" spans="1:9">
      <c r="A29" s="863" t="s">
        <v>236</v>
      </c>
      <c r="B29" s="862" t="s">
        <v>237</v>
      </c>
      <c r="C29" s="287" t="s">
        <v>20</v>
      </c>
      <c r="D29" s="305">
        <v>25200000</v>
      </c>
      <c r="E29" s="305">
        <v>8400000</v>
      </c>
      <c r="F29" s="305">
        <v>25200000</v>
      </c>
      <c r="G29" s="365">
        <f>F29-D29</f>
        <v>0</v>
      </c>
      <c r="H29" s="77">
        <f t="shared" ref="H29:H45" si="3">G29/D29*100%</f>
        <v>0</v>
      </c>
      <c r="I29" s="170"/>
    </row>
    <row r="30" spans="1:9">
      <c r="A30" s="864"/>
      <c r="B30" s="859"/>
      <c r="C30" s="287" t="s">
        <v>21</v>
      </c>
      <c r="D30" s="305">
        <v>2200000</v>
      </c>
      <c r="E30" s="305">
        <v>733360</v>
      </c>
      <c r="F30" s="305">
        <v>2200080</v>
      </c>
      <c r="G30" s="365">
        <f t="shared" ref="G30:G54" si="4">F30-D30</f>
        <v>80</v>
      </c>
      <c r="H30" s="77">
        <f t="shared" si="3"/>
        <v>3.6363636363636364E-5</v>
      </c>
      <c r="I30" s="170"/>
    </row>
    <row r="31" spans="1:9">
      <c r="A31" s="864"/>
      <c r="B31" s="859"/>
      <c r="C31" s="287" t="s">
        <v>22</v>
      </c>
      <c r="D31" s="352">
        <v>2698680</v>
      </c>
      <c r="E31" s="305">
        <v>886060</v>
      </c>
      <c r="F31" s="352">
        <v>2698600</v>
      </c>
      <c r="G31" s="365">
        <f t="shared" si="4"/>
        <v>-80</v>
      </c>
      <c r="H31" s="77">
        <f t="shared" si="3"/>
        <v>-2.9644122311648659E-5</v>
      </c>
      <c r="I31" s="171"/>
    </row>
    <row r="32" spans="1:9">
      <c r="A32" s="864"/>
      <c r="B32" s="859"/>
      <c r="C32" s="287" t="s">
        <v>23</v>
      </c>
      <c r="D32" s="352">
        <v>1200000</v>
      </c>
      <c r="E32" s="305">
        <v>400000</v>
      </c>
      <c r="F32" s="352">
        <v>1200000</v>
      </c>
      <c r="G32" s="365">
        <f t="shared" si="4"/>
        <v>0</v>
      </c>
      <c r="H32" s="77">
        <f t="shared" si="3"/>
        <v>0</v>
      </c>
      <c r="I32" s="172"/>
    </row>
    <row r="33" spans="1:9" ht="17.25" thickBot="1">
      <c r="A33" s="864"/>
      <c r="B33" s="861"/>
      <c r="C33" s="291" t="s">
        <v>14</v>
      </c>
      <c r="D33" s="353">
        <f>SUM(D29:D32)</f>
        <v>31298680</v>
      </c>
      <c r="E33" s="81">
        <f>SUM(E29:E32)</f>
        <v>10419420</v>
      </c>
      <c r="F33" s="353">
        <f>SUM(F29:F32)</f>
        <v>31298680</v>
      </c>
      <c r="G33" s="625">
        <f t="shared" si="4"/>
        <v>0</v>
      </c>
      <c r="H33" s="367">
        <f t="shared" si="3"/>
        <v>0</v>
      </c>
      <c r="I33" s="368"/>
    </row>
    <row r="34" spans="1:9">
      <c r="A34" s="864"/>
      <c r="B34" s="860" t="s">
        <v>123</v>
      </c>
      <c r="C34" s="290" t="s">
        <v>24</v>
      </c>
      <c r="D34" s="370">
        <v>50000</v>
      </c>
      <c r="E34" s="371"/>
      <c r="F34" s="370">
        <v>50000</v>
      </c>
      <c r="G34" s="61">
        <f t="shared" si="4"/>
        <v>0</v>
      </c>
      <c r="H34" s="372">
        <f t="shared" si="3"/>
        <v>0</v>
      </c>
      <c r="I34" s="373"/>
    </row>
    <row r="35" spans="1:9">
      <c r="A35" s="864"/>
      <c r="B35" s="859"/>
      <c r="C35" s="287" t="s">
        <v>25</v>
      </c>
      <c r="D35" s="355"/>
      <c r="E35" s="356"/>
      <c r="F35" s="355"/>
      <c r="G35" s="365">
        <f t="shared" si="4"/>
        <v>0</v>
      </c>
      <c r="H35" s="77" t="e">
        <f t="shared" si="3"/>
        <v>#DIV/0!</v>
      </c>
      <c r="I35" s="171"/>
    </row>
    <row r="36" spans="1:9" ht="17.25" thickBot="1">
      <c r="A36" s="864"/>
      <c r="B36" s="861"/>
      <c r="C36" s="291" t="s">
        <v>14</v>
      </c>
      <c r="D36" s="353">
        <f>SUM(D34:D35)</f>
        <v>50000</v>
      </c>
      <c r="E36" s="81"/>
      <c r="F36" s="353">
        <f>SUM(F34:F35)</f>
        <v>50000</v>
      </c>
      <c r="G36" s="625">
        <f t="shared" si="4"/>
        <v>0</v>
      </c>
      <c r="H36" s="367">
        <f t="shared" si="3"/>
        <v>0</v>
      </c>
      <c r="I36" s="83"/>
    </row>
    <row r="37" spans="1:9">
      <c r="A37" s="864"/>
      <c r="B37" s="859" t="s">
        <v>455</v>
      </c>
      <c r="C37" s="286" t="s">
        <v>26</v>
      </c>
      <c r="D37" s="354">
        <v>50000</v>
      </c>
      <c r="E37" s="362"/>
      <c r="F37" s="354">
        <v>50000</v>
      </c>
      <c r="G37" s="363">
        <f t="shared" si="4"/>
        <v>0</v>
      </c>
      <c r="H37" s="364">
        <f t="shared" si="3"/>
        <v>0</v>
      </c>
      <c r="I37" s="369"/>
    </row>
    <row r="38" spans="1:9">
      <c r="A38" s="864"/>
      <c r="B38" s="859"/>
      <c r="C38" s="287" t="s">
        <v>27</v>
      </c>
      <c r="D38" s="355"/>
      <c r="E38" s="356"/>
      <c r="F38" s="355"/>
      <c r="G38" s="365">
        <f t="shared" si="4"/>
        <v>0</v>
      </c>
      <c r="H38" s="77" t="e">
        <f t="shared" si="3"/>
        <v>#DIV/0!</v>
      </c>
      <c r="I38" s="171"/>
    </row>
    <row r="39" spans="1:9">
      <c r="A39" s="864"/>
      <c r="B39" s="859"/>
      <c r="C39" s="287" t="s">
        <v>28</v>
      </c>
      <c r="D39" s="355">
        <v>50000</v>
      </c>
      <c r="E39" s="356"/>
      <c r="F39" s="355">
        <v>50000</v>
      </c>
      <c r="G39" s="626">
        <f t="shared" si="4"/>
        <v>0</v>
      </c>
      <c r="H39" s="77">
        <f t="shared" si="3"/>
        <v>0</v>
      </c>
      <c r="I39" s="171"/>
    </row>
    <row r="40" spans="1:9">
      <c r="A40" s="864"/>
      <c r="B40" s="859"/>
      <c r="C40" s="287" t="s">
        <v>29</v>
      </c>
      <c r="D40" s="355"/>
      <c r="E40" s="356"/>
      <c r="F40" s="355"/>
      <c r="G40" s="365">
        <f t="shared" si="4"/>
        <v>0</v>
      </c>
      <c r="H40" s="77" t="e">
        <f t="shared" si="3"/>
        <v>#DIV/0!</v>
      </c>
      <c r="I40" s="171"/>
    </row>
    <row r="41" spans="1:9">
      <c r="A41" s="864"/>
      <c r="B41" s="859"/>
      <c r="C41" s="287" t="s">
        <v>30</v>
      </c>
      <c r="D41" s="355"/>
      <c r="E41" s="356"/>
      <c r="F41" s="355"/>
      <c r="G41" s="365">
        <f t="shared" si="4"/>
        <v>0</v>
      </c>
      <c r="H41" s="77" t="e">
        <f t="shared" si="3"/>
        <v>#DIV/0!</v>
      </c>
      <c r="I41" s="173"/>
    </row>
    <row r="42" spans="1:9">
      <c r="A42" s="864"/>
      <c r="B42" s="772"/>
      <c r="C42" s="376" t="s">
        <v>14</v>
      </c>
      <c r="D42" s="357">
        <f>SUM(D37:D41)</f>
        <v>100000</v>
      </c>
      <c r="E42" s="306"/>
      <c r="F42" s="357">
        <f>SUM(F37:F41)</f>
        <v>100000</v>
      </c>
      <c r="G42" s="365">
        <f t="shared" si="4"/>
        <v>0</v>
      </c>
      <c r="H42" s="77">
        <f t="shared" si="3"/>
        <v>0</v>
      </c>
      <c r="I42" s="377"/>
    </row>
    <row r="43" spans="1:9" ht="17.25" thickBot="1">
      <c r="A43" s="865"/>
      <c r="B43" s="814" t="s">
        <v>14</v>
      </c>
      <c r="C43" s="832"/>
      <c r="D43" s="353">
        <f>D33+D36+D42</f>
        <v>31448680</v>
      </c>
      <c r="E43" s="81">
        <f>E33+E36+E42</f>
        <v>10419420</v>
      </c>
      <c r="F43" s="353">
        <f>F33+F36+F42</f>
        <v>31448680</v>
      </c>
      <c r="G43" s="625">
        <f t="shared" si="4"/>
        <v>0</v>
      </c>
      <c r="H43" s="367">
        <f t="shared" si="3"/>
        <v>0</v>
      </c>
      <c r="I43" s="83"/>
    </row>
    <row r="44" spans="1:9">
      <c r="A44" s="876" t="s">
        <v>262</v>
      </c>
      <c r="B44" s="292" t="s">
        <v>456</v>
      </c>
      <c r="C44" s="290" t="s">
        <v>31</v>
      </c>
      <c r="D44" s="358"/>
      <c r="E44" s="60"/>
      <c r="F44" s="358"/>
      <c r="G44" s="61">
        <f t="shared" si="4"/>
        <v>0</v>
      </c>
      <c r="H44" s="372" t="e">
        <f t="shared" si="3"/>
        <v>#DIV/0!</v>
      </c>
      <c r="I44" s="63"/>
    </row>
    <row r="45" spans="1:9" ht="17.25" thickBot="1">
      <c r="A45" s="865"/>
      <c r="B45" s="814" t="s">
        <v>14</v>
      </c>
      <c r="C45" s="832"/>
      <c r="D45" s="353"/>
      <c r="E45" s="81"/>
      <c r="F45" s="353"/>
      <c r="G45" s="366">
        <f t="shared" si="4"/>
        <v>0</v>
      </c>
      <c r="H45" s="367" t="e">
        <f t="shared" si="3"/>
        <v>#DIV/0!</v>
      </c>
      <c r="I45" s="83"/>
    </row>
    <row r="46" spans="1:9" ht="33">
      <c r="A46" s="876" t="s">
        <v>457</v>
      </c>
      <c r="B46" s="860" t="s">
        <v>263</v>
      </c>
      <c r="C46" s="290" t="s">
        <v>32</v>
      </c>
      <c r="D46" s="370"/>
      <c r="E46" s="371"/>
      <c r="F46" s="370"/>
      <c r="G46" s="61">
        <f t="shared" si="4"/>
        <v>0</v>
      </c>
      <c r="H46" s="372" t="s">
        <v>458</v>
      </c>
      <c r="I46" s="373"/>
    </row>
    <row r="47" spans="1:9">
      <c r="A47" s="864"/>
      <c r="B47" s="772"/>
      <c r="C47" s="287" t="s">
        <v>33</v>
      </c>
      <c r="D47" s="359">
        <v>11725000</v>
      </c>
      <c r="E47" s="361">
        <v>13000005</v>
      </c>
      <c r="F47" s="359">
        <v>13000005</v>
      </c>
      <c r="G47" s="365">
        <f t="shared" si="4"/>
        <v>1275005</v>
      </c>
      <c r="H47" s="77">
        <f t="shared" ref="H47:H53" si="5">G47/D47*100%</f>
        <v>0.10874243070362473</v>
      </c>
      <c r="I47" s="171" t="s">
        <v>459</v>
      </c>
    </row>
    <row r="48" spans="1:9" ht="17.25" thickBot="1">
      <c r="A48" s="865"/>
      <c r="B48" s="814" t="s">
        <v>14</v>
      </c>
      <c r="C48" s="832"/>
      <c r="D48" s="360">
        <f>SUM(D46:D47)</f>
        <v>11725000</v>
      </c>
      <c r="E48" s="81">
        <f>SUM(E46:E47)</f>
        <v>13000005</v>
      </c>
      <c r="F48" s="360">
        <f>SUM(F46:F47)</f>
        <v>13000005</v>
      </c>
      <c r="G48" s="625">
        <f t="shared" si="4"/>
        <v>1275005</v>
      </c>
      <c r="H48" s="367">
        <f t="shared" si="5"/>
        <v>0.10874243070362473</v>
      </c>
      <c r="I48" s="368"/>
    </row>
    <row r="49" spans="1:9">
      <c r="A49" s="876" t="s">
        <v>460</v>
      </c>
      <c r="B49" s="290" t="s">
        <v>5</v>
      </c>
      <c r="C49" s="290" t="s">
        <v>9</v>
      </c>
      <c r="D49" s="379">
        <v>200000</v>
      </c>
      <c r="E49" s="380">
        <v>159220</v>
      </c>
      <c r="F49" s="379">
        <v>200000</v>
      </c>
      <c r="G49" s="61">
        <f t="shared" si="4"/>
        <v>0</v>
      </c>
      <c r="H49" s="372">
        <f t="shared" si="5"/>
        <v>0</v>
      </c>
      <c r="I49" s="381"/>
    </row>
    <row r="50" spans="1:9" ht="17.25" thickBot="1">
      <c r="A50" s="865"/>
      <c r="B50" s="814" t="s">
        <v>14</v>
      </c>
      <c r="C50" s="832"/>
      <c r="D50" s="353">
        <f>SUM(D49)</f>
        <v>200000</v>
      </c>
      <c r="E50" s="81">
        <f>SUM(E49)</f>
        <v>159220</v>
      </c>
      <c r="F50" s="353">
        <f>SUM(F49)</f>
        <v>200000</v>
      </c>
      <c r="G50" s="625">
        <f t="shared" si="4"/>
        <v>0</v>
      </c>
      <c r="H50" s="367">
        <f t="shared" si="5"/>
        <v>0</v>
      </c>
      <c r="I50" s="368"/>
    </row>
    <row r="51" spans="1:9">
      <c r="A51" s="876" t="s">
        <v>461</v>
      </c>
      <c r="B51" s="290" t="s">
        <v>462</v>
      </c>
      <c r="C51" s="290" t="s">
        <v>34</v>
      </c>
      <c r="D51" s="60"/>
      <c r="E51" s="60"/>
      <c r="F51" s="60"/>
      <c r="G51" s="61">
        <f t="shared" si="4"/>
        <v>0</v>
      </c>
      <c r="H51" s="372" t="e">
        <f t="shared" si="5"/>
        <v>#DIV/0!</v>
      </c>
      <c r="I51" s="63"/>
    </row>
    <row r="52" spans="1:9" ht="17.25" thickBot="1">
      <c r="A52" s="865"/>
      <c r="B52" s="291" t="s">
        <v>14</v>
      </c>
      <c r="C52" s="291"/>
      <c r="D52" s="81"/>
      <c r="E52" s="81"/>
      <c r="F52" s="81"/>
      <c r="G52" s="366">
        <f t="shared" si="4"/>
        <v>0</v>
      </c>
      <c r="H52" s="367" t="e">
        <f t="shared" si="5"/>
        <v>#DIV/0!</v>
      </c>
      <c r="I52" s="83"/>
    </row>
    <row r="53" spans="1:9" ht="33">
      <c r="A53" s="864" t="s">
        <v>56</v>
      </c>
      <c r="B53" s="374" t="s">
        <v>35</v>
      </c>
      <c r="C53" s="374" t="s">
        <v>36</v>
      </c>
      <c r="D53" s="307">
        <v>451320</v>
      </c>
      <c r="E53" s="307"/>
      <c r="F53" s="307">
        <v>591315</v>
      </c>
      <c r="G53" s="363">
        <f t="shared" si="4"/>
        <v>139995</v>
      </c>
      <c r="H53" s="364">
        <f t="shared" si="5"/>
        <v>0.3101901090135602</v>
      </c>
      <c r="I53" s="627" t="s">
        <v>463</v>
      </c>
    </row>
    <row r="54" spans="1:9" ht="17.25" thickBot="1">
      <c r="A54" s="864"/>
      <c r="B54" s="293" t="s">
        <v>14</v>
      </c>
      <c r="C54" s="293"/>
      <c r="D54" s="177">
        <f>SUM(D53)</f>
        <v>451320</v>
      </c>
      <c r="E54" s="177"/>
      <c r="F54" s="177">
        <f>SUM(F53)</f>
        <v>591315</v>
      </c>
      <c r="G54" s="626">
        <f t="shared" si="4"/>
        <v>139995</v>
      </c>
      <c r="H54" s="628" t="s">
        <v>464</v>
      </c>
      <c r="I54" s="179"/>
    </row>
    <row r="55" spans="1:9" ht="17.25" thickBot="1">
      <c r="A55" s="867" t="s">
        <v>19</v>
      </c>
      <c r="B55" s="868"/>
      <c r="C55" s="868"/>
      <c r="D55" s="182">
        <f>SUM(D43,D45,D48,D50,D52,D54)</f>
        <v>43825000</v>
      </c>
      <c r="E55" s="182">
        <f>SUM(E43,E45,E48,E50,E52,E54)</f>
        <v>23578645</v>
      </c>
      <c r="F55" s="182">
        <f>SUM(F43,F45,F48,F50,F52,F54)</f>
        <v>45240000</v>
      </c>
      <c r="G55" s="180">
        <f>F55-D55</f>
        <v>1415000</v>
      </c>
      <c r="H55" s="629">
        <f>G55/D55*100%</f>
        <v>3.2287507130633199E-2</v>
      </c>
      <c r="I55" s="181"/>
    </row>
  </sheetData>
  <mergeCells count="50">
    <mergeCell ref="A55:C55"/>
    <mergeCell ref="B45:C45"/>
    <mergeCell ref="A46:A48"/>
    <mergeCell ref="B46:B47"/>
    <mergeCell ref="B50:C50"/>
    <mergeCell ref="A53:A54"/>
    <mergeCell ref="A21:A24"/>
    <mergeCell ref="B21:B23"/>
    <mergeCell ref="B24:C24"/>
    <mergeCell ref="A26:I26"/>
    <mergeCell ref="A27:C27"/>
    <mergeCell ref="D27:D28"/>
    <mergeCell ref="E27:E28"/>
    <mergeCell ref="F27:F28"/>
    <mergeCell ref="G27:G28"/>
    <mergeCell ref="H27:H28"/>
    <mergeCell ref="I27:I28"/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2:A14"/>
    <mergeCell ref="B12:B13"/>
    <mergeCell ref="B14:C14"/>
    <mergeCell ref="A15:A16"/>
    <mergeCell ref="B16:C16"/>
    <mergeCell ref="A17:A20"/>
    <mergeCell ref="B17:B19"/>
    <mergeCell ref="B20:C20"/>
    <mergeCell ref="B43:C43"/>
    <mergeCell ref="A25:C25"/>
    <mergeCell ref="A51:A52"/>
    <mergeCell ref="B48:C48"/>
    <mergeCell ref="A49:A50"/>
    <mergeCell ref="A29:A43"/>
    <mergeCell ref="B29:B33"/>
    <mergeCell ref="B34:B36"/>
    <mergeCell ref="B37:B42"/>
    <mergeCell ref="A44:A4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J112"/>
  <sheetViews>
    <sheetView topLeftCell="A70" zoomScaleNormal="100" workbookViewId="0">
      <selection activeCell="I87" sqref="I87"/>
    </sheetView>
  </sheetViews>
  <sheetFormatPr defaultColWidth="9" defaultRowHeight="16.5"/>
  <cols>
    <col min="1" max="1" width="14.25" style="2" customWidth="1"/>
    <col min="2" max="2" width="12.875" style="3" customWidth="1"/>
    <col min="3" max="3" width="21.625" style="3" customWidth="1"/>
    <col min="4" max="4" width="17.625" style="2" customWidth="1"/>
    <col min="5" max="5" width="21.25" style="2" customWidth="1"/>
    <col min="6" max="6" width="23" style="2" customWidth="1"/>
    <col min="7" max="7" width="20.125" style="2" customWidth="1"/>
    <col min="8" max="8" width="10.125" style="2" customWidth="1"/>
    <col min="9" max="9" width="38.25" style="2" customWidth="1"/>
    <col min="10" max="10" width="13.375" style="2" bestFit="1" customWidth="1"/>
    <col min="11" max="16384" width="9" style="2"/>
  </cols>
  <sheetData>
    <row r="1" spans="1:10">
      <c r="A1" s="918"/>
      <c r="B1" s="918"/>
      <c r="C1" s="918"/>
      <c r="D1" s="918"/>
      <c r="E1" s="918"/>
      <c r="F1" s="918"/>
      <c r="G1" s="918"/>
      <c r="H1" s="918"/>
      <c r="I1" s="918"/>
    </row>
    <row r="2" spans="1:10" ht="44.25" customHeight="1">
      <c r="A2" s="912" t="s">
        <v>90</v>
      </c>
      <c r="B2" s="913"/>
      <c r="C2" s="913"/>
      <c r="D2" s="913"/>
      <c r="E2" s="913"/>
      <c r="F2" s="913"/>
      <c r="G2" s="913"/>
      <c r="H2" s="913"/>
      <c r="I2" s="913"/>
    </row>
    <row r="3" spans="1:10" customFormat="1" ht="32.1" customHeight="1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10" customFormat="1" ht="26.1" customHeight="1">
      <c r="A4" s="858"/>
      <c r="B4" s="858"/>
      <c r="C4" s="858"/>
      <c r="D4" s="858"/>
      <c r="E4" s="858"/>
      <c r="F4" s="858"/>
      <c r="G4" s="858"/>
      <c r="H4" s="858"/>
      <c r="I4" s="858"/>
    </row>
    <row r="5" spans="1:10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10" ht="17.2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10" ht="17.25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10" ht="33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  <c r="J8" s="416"/>
    </row>
    <row r="9" spans="1:10" ht="17.25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  <c r="J9" s="416"/>
    </row>
    <row r="10" spans="1:10" ht="17.25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10" ht="17.25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10" ht="17.25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10" ht="18" thickBot="1">
      <c r="A13" s="901"/>
      <c r="B13" s="795" t="s">
        <v>203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10" ht="17.25">
      <c r="A14" s="797" t="s">
        <v>207</v>
      </c>
      <c r="B14" s="737" t="s">
        <v>208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10" ht="17.25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10" ht="17.25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7.25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7.25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7.25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7.25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 s="5" customForma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s="5" customFormat="1" ht="17.25" thickBot="1">
      <c r="A22" s="903"/>
      <c r="B22" s="799" t="s">
        <v>80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 s="5" customFormat="1" ht="16.5" customHeight="1">
      <c r="A23" s="802" t="s">
        <v>209</v>
      </c>
      <c r="B23" s="801" t="s">
        <v>210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 s="5" customFormat="1" ht="15" customHeight="1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 s="5" customFormat="1" ht="17.100000000000001" customHeight="1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 s="5" customFormat="1" ht="18.600000000000001" customHeight="1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s="5" customFormat="1" ht="17.25" thickBot="1">
      <c r="A27" s="804"/>
      <c r="B27" s="793" t="s">
        <v>49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 s="5" customFormat="1">
      <c r="A28" s="748" t="s">
        <v>211</v>
      </c>
      <c r="B28" s="718" t="s">
        <v>212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 s="5" customFormat="1" ht="16.5" customHeight="1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s="5" customFormat="1" ht="17.25" thickBot="1">
      <c r="A30" s="750"/>
      <c r="B30" s="795" t="s">
        <v>50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 s="5" customFormat="1">
      <c r="A31" s="902" t="s">
        <v>213</v>
      </c>
      <c r="B31" s="801" t="s">
        <v>218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 s="5" customForma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s="5" customFormat="1" ht="17.25" thickBot="1">
      <c r="A33" s="901"/>
      <c r="B33" s="476"/>
      <c r="C33" s="476" t="s">
        <v>206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s="5" customFormat="1" ht="17.25" thickBot="1">
      <c r="A34" s="482"/>
      <c r="B34" s="737" t="s">
        <v>219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 s="5" customFormat="1" ht="16.5" customHeight="1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s="5" customFormat="1" ht="17.25" thickBot="1">
      <c r="A36" s="734"/>
      <c r="B36" s="919" t="s">
        <v>47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 s="5" customFormat="1">
      <c r="A37" s="732" t="s">
        <v>220</v>
      </c>
      <c r="B37" s="801" t="s">
        <v>221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 s="5" customFormat="1" ht="18" customHeight="1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 s="5" customFormat="1">
      <c r="A39" s="733"/>
      <c r="B39" s="785" t="s">
        <v>83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 s="5" customFormat="1">
      <c r="A40" s="787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 s="5" customForma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 s="5" customFormat="1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 s="5" customFormat="1">
      <c r="A43" s="788"/>
      <c r="B43" s="789" t="s">
        <v>47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 s="5" customFormat="1" ht="18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 s="5" customFormat="1" ht="18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s="5" customFormat="1" ht="17.25" thickBot="1">
      <c r="A46" s="917"/>
      <c r="B46" s="789" t="s">
        <v>48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84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27.6" customHeight="1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2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7.25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 s="5" customFormat="1" ht="17.25" customHeight="1">
      <c r="A51" s="234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 s="5" customFormat="1">
      <c r="A52" s="89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 s="5" customFormat="1">
      <c r="A53" s="89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 s="5" customFormat="1" ht="15.75" customHeight="1">
      <c r="A54" s="89"/>
      <c r="B54" s="719"/>
      <c r="C54" s="225" t="s">
        <v>231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 s="5" customFormat="1" ht="16.5" customHeight="1">
      <c r="A55" s="89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 s="5" customFormat="1" ht="16.5" customHeight="1">
      <c r="A56" s="89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 s="5" customFormat="1">
      <c r="A57" s="89"/>
      <c r="B57" s="719"/>
      <c r="C57" s="324" t="s">
        <v>14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 s="5" customFormat="1" ht="17.100000000000001" customHeight="1">
      <c r="A58" s="89"/>
      <c r="B58" s="719" t="s">
        <v>238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 s="5" customFormat="1" ht="17.100000000000001" customHeight="1">
      <c r="A59" s="89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 s="5" customFormat="1">
      <c r="A60" s="89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 s="5" customFormat="1">
      <c r="A61" s="89"/>
      <c r="B61" s="719"/>
      <c r="C61" s="324" t="s">
        <v>14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 s="5" customFormat="1">
      <c r="A62" s="89"/>
      <c r="B62" s="719" t="s">
        <v>239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 s="5" customFormat="1" ht="16.5" customHeight="1">
      <c r="A63" s="89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 s="5" customFormat="1">
      <c r="A64" s="89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 s="5" customFormat="1" ht="17.100000000000001" customHeight="1">
      <c r="A65" s="89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 s="5" customFormat="1">
      <c r="A66" s="133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 s="5" customFormat="1">
      <c r="A67" s="133"/>
      <c r="B67" s="719"/>
      <c r="C67" s="220" t="s">
        <v>235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 s="5" customFormat="1" ht="17.100000000000001" customHeight="1">
      <c r="A68" s="133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 s="5" customFormat="1">
      <c r="A69" s="133"/>
      <c r="B69" s="719"/>
      <c r="C69" s="348" t="s">
        <v>47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s="5" customFormat="1" ht="17.25" thickBot="1">
      <c r="A70" s="194" t="s">
        <v>167</v>
      </c>
      <c r="B70" s="904" t="s">
        <v>48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 s="5" customFormat="1">
      <c r="A71" s="748" t="s">
        <v>240</v>
      </c>
      <c r="B71" s="718" t="s">
        <v>241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 s="5" customFormat="1" ht="16.5" customHeight="1">
      <c r="A72" s="749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s="5" customFormat="1" ht="15.95" customHeight="1" thickBot="1">
      <c r="A73" s="750"/>
      <c r="B73" s="906" t="s">
        <v>48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 s="5" customFormat="1" ht="15.95" customHeight="1">
      <c r="A74" s="732" t="s">
        <v>359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 s="5" customFormat="1" ht="15.95" customHeight="1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 s="5" customFormat="1" ht="15.95" customHeight="1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 s="5" customFormat="1" ht="15.95" customHeight="1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 s="5" customFormat="1" ht="15.95" customHeight="1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 s="5" customFormat="1" ht="15.95" customHeight="1">
      <c r="A79" s="733"/>
      <c r="B79" s="736"/>
      <c r="C79" s="334" t="s">
        <v>182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s="5" customFormat="1" ht="17.25" customHeight="1">
      <c r="A80" s="733"/>
      <c r="B80" s="737" t="s">
        <v>360</v>
      </c>
      <c r="C80" s="333" t="s">
        <v>214</v>
      </c>
      <c r="D80" s="56"/>
      <c r="E80" s="56"/>
      <c r="F80" s="56"/>
      <c r="G80" s="91">
        <f t="shared" si="13"/>
        <v>0</v>
      </c>
      <c r="H80" s="322" t="e">
        <f t="shared" si="14"/>
        <v>#DIV/0!</v>
      </c>
      <c r="I80" s="110"/>
    </row>
    <row r="81" spans="1:9" s="5" customFormat="1" ht="20.25" customHeight="1">
      <c r="A81" s="733"/>
      <c r="B81" s="737"/>
      <c r="C81" s="333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s="5" customFormat="1" ht="18" customHeight="1">
      <c r="A82" s="733"/>
      <c r="B82" s="737"/>
      <c r="C82" s="333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s="5" customFormat="1" ht="20.25" customHeight="1">
      <c r="A83" s="733"/>
      <c r="B83" s="737"/>
      <c r="C83" s="333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s="5" customFormat="1" ht="22.5" customHeight="1">
      <c r="A84" s="733"/>
      <c r="B84" s="737"/>
      <c r="C84" s="333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s="5" customFormat="1" ht="20.25" customHeight="1">
      <c r="A85" s="733"/>
      <c r="B85" s="737"/>
      <c r="C85" s="333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s="5" customFormat="1" ht="15" customHeight="1">
      <c r="A86" s="733"/>
      <c r="B86" s="737"/>
      <c r="C86" s="333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s="5" customFormat="1" ht="18" customHeight="1">
      <c r="A87" s="733"/>
      <c r="B87" s="737"/>
      <c r="C87" s="333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s="5" customFormat="1" ht="19.5" customHeight="1">
      <c r="A88" s="733"/>
      <c r="B88" s="737"/>
      <c r="C88" s="333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s="5" customFormat="1">
      <c r="A89" s="733"/>
      <c r="B89" s="737"/>
      <c r="C89" s="333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s="5" customFormat="1">
      <c r="A90" s="733"/>
      <c r="B90" s="737"/>
      <c r="C90" s="333" t="s">
        <v>306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s="5" customFormat="1">
      <c r="A91" s="733"/>
      <c r="B91" s="737"/>
      <c r="C91" s="333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s="5" customFormat="1">
      <c r="A92" s="733"/>
      <c r="B92" s="737"/>
      <c r="C92" s="333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s="5" customFormat="1">
      <c r="A93" s="733"/>
      <c r="B93" s="737"/>
      <c r="C93" s="333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 s="5" customFormat="1">
      <c r="A94" s="733"/>
      <c r="B94" s="737"/>
      <c r="C94" s="333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s="5" customFormat="1">
      <c r="A95" s="733"/>
      <c r="B95" s="737"/>
      <c r="C95" s="333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s="5" customFormat="1">
      <c r="A96" s="733"/>
      <c r="B96" s="737"/>
      <c r="C96" s="333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s="5" customFormat="1">
      <c r="A97" s="733"/>
      <c r="B97" s="737"/>
      <c r="C97" s="333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s="5" customFormat="1">
      <c r="A98" s="733"/>
      <c r="B98" s="737"/>
      <c r="C98" s="333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s="5" customFormat="1">
      <c r="A99" s="733"/>
      <c r="B99" s="737"/>
      <c r="C99" s="333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s="5" customFormat="1">
      <c r="A100" s="733"/>
      <c r="B100" s="737"/>
      <c r="C100" s="333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s="5" customFormat="1">
      <c r="A101" s="733"/>
      <c r="B101" s="737"/>
      <c r="C101" s="333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 s="5" customFormat="1">
      <c r="A102" s="733"/>
      <c r="B102" s="718"/>
      <c r="C102" s="321" t="s">
        <v>190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s="5" customFormat="1" ht="17.25" thickBot="1">
      <c r="A103" s="734"/>
      <c r="B103" s="795" t="s">
        <v>48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 s="5" customFormat="1">
      <c r="A104" s="733" t="s">
        <v>5</v>
      </c>
      <c r="B104" s="249" t="s">
        <v>355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s="5" customFormat="1" ht="17.25" thickBot="1">
      <c r="A105" s="734"/>
      <c r="B105" s="908" t="s">
        <v>48</v>
      </c>
      <c r="C105" s="909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 s="5" customFormat="1" ht="18.95" customHeight="1">
      <c r="A106" s="716" t="s">
        <v>358</v>
      </c>
      <c r="B106" s="718" t="s">
        <v>267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 s="5" customFormat="1">
      <c r="A107" s="716"/>
      <c r="B107" s="719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s="5" customFormat="1" ht="17.100000000000001" customHeight="1" thickBot="1">
      <c r="A108" s="717"/>
      <c r="B108" s="910" t="s">
        <v>48</v>
      </c>
      <c r="C108" s="911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s="5" customFormat="1" ht="17.100000000000001" customHeight="1" thickBot="1">
      <c r="A109" s="227" t="s">
        <v>56</v>
      </c>
      <c r="B109" s="228" t="s">
        <v>92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86</v>
      </c>
      <c r="B110" s="791"/>
      <c r="C110" s="792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  <row r="111" spans="1:9">
      <c r="A111" s="424"/>
      <c r="I111" s="425"/>
    </row>
    <row r="112" spans="1:9" ht="17.25" thickBot="1">
      <c r="A112" s="426"/>
      <c r="B112" s="427"/>
      <c r="C112" s="427"/>
      <c r="D112" s="4"/>
      <c r="E112" s="4"/>
      <c r="F112" s="4"/>
      <c r="G112" s="4"/>
      <c r="H112" s="4"/>
      <c r="I112" s="428"/>
    </row>
  </sheetData>
  <mergeCells count="63">
    <mergeCell ref="A47:C47"/>
    <mergeCell ref="A44:A46"/>
    <mergeCell ref="A37:A39"/>
    <mergeCell ref="A1:I1"/>
    <mergeCell ref="A3:I4"/>
    <mergeCell ref="H6:H7"/>
    <mergeCell ref="B22:C22"/>
    <mergeCell ref="A23:A27"/>
    <mergeCell ref="B27:C27"/>
    <mergeCell ref="B23:B26"/>
    <mergeCell ref="B36:C36"/>
    <mergeCell ref="B37:B38"/>
    <mergeCell ref="A35:A36"/>
    <mergeCell ref="A28:A30"/>
    <mergeCell ref="A48:I48"/>
    <mergeCell ref="A49:C49"/>
    <mergeCell ref="D49:D50"/>
    <mergeCell ref="F49:F50"/>
    <mergeCell ref="G49:G50"/>
    <mergeCell ref="I49:I50"/>
    <mergeCell ref="E49:E50"/>
    <mergeCell ref="A110:C110"/>
    <mergeCell ref="A2:I2"/>
    <mergeCell ref="A5:I5"/>
    <mergeCell ref="A6:C6"/>
    <mergeCell ref="D6:D7"/>
    <mergeCell ref="F6:F7"/>
    <mergeCell ref="G6:G7"/>
    <mergeCell ref="I6:I7"/>
    <mergeCell ref="H49:H50"/>
    <mergeCell ref="B58:B61"/>
    <mergeCell ref="B30:C30"/>
    <mergeCell ref="B28:B29"/>
    <mergeCell ref="B106:B107"/>
    <mergeCell ref="B39:C39"/>
    <mergeCell ref="B46:C46"/>
    <mergeCell ref="B44:B45"/>
    <mergeCell ref="B103:C103"/>
    <mergeCell ref="A104:A105"/>
    <mergeCell ref="B105:C105"/>
    <mergeCell ref="A106:A108"/>
    <mergeCell ref="B108:C108"/>
    <mergeCell ref="B62:B69"/>
    <mergeCell ref="B70:C70"/>
    <mergeCell ref="A71:A73"/>
    <mergeCell ref="B73:C73"/>
    <mergeCell ref="B71:B72"/>
    <mergeCell ref="B74:B79"/>
    <mergeCell ref="B80:B102"/>
    <mergeCell ref="A74:A103"/>
    <mergeCell ref="E6:E7"/>
    <mergeCell ref="B13:C13"/>
    <mergeCell ref="B8:B12"/>
    <mergeCell ref="A8:A13"/>
    <mergeCell ref="A31:A33"/>
    <mergeCell ref="B31:B32"/>
    <mergeCell ref="A14:A22"/>
    <mergeCell ref="B14:B21"/>
    <mergeCell ref="A40:A43"/>
    <mergeCell ref="B40:B42"/>
    <mergeCell ref="B43:C43"/>
    <mergeCell ref="B34:B35"/>
    <mergeCell ref="B51:B57"/>
  </mergeCells>
  <phoneticPr fontId="2" type="noConversion"/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I110"/>
  <sheetViews>
    <sheetView topLeftCell="A73" workbookViewId="0">
      <selection activeCell="I84" sqref="I84"/>
    </sheetView>
  </sheetViews>
  <sheetFormatPr defaultRowHeight="16.5"/>
  <cols>
    <col min="1" max="1" width="13.875" customWidth="1"/>
    <col min="2" max="2" width="14.875" customWidth="1"/>
    <col min="3" max="3" width="22.75" customWidth="1"/>
    <col min="4" max="4" width="17.625" customWidth="1"/>
    <col min="5" max="5" width="17.875" customWidth="1"/>
    <col min="6" max="6" width="22.25" customWidth="1"/>
    <col min="7" max="7" width="19.375" customWidth="1"/>
    <col min="9" max="9" width="55.625" customWidth="1"/>
  </cols>
  <sheetData>
    <row r="2" spans="1:9" ht="30.75" customHeight="1">
      <c r="A2" s="912" t="s">
        <v>269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166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7.25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17.25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20" si="1">G9/D9*100</f>
        <v>#DIV/0!</v>
      </c>
      <c r="I9" s="418"/>
    </row>
    <row r="10" spans="1:9" ht="17.25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7.25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7.25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203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7.25">
      <c r="A14" s="797" t="s">
        <v>207</v>
      </c>
      <c r="B14" s="737" t="s">
        <v>208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7.25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7.25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7.25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7.25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7.25">
      <c r="A19" s="797"/>
      <c r="B19" s="737"/>
      <c r="C19" s="220" t="s">
        <v>197</v>
      </c>
      <c r="D19" s="337"/>
      <c r="E19" s="337"/>
      <c r="F19" s="337"/>
      <c r="G19" s="350">
        <f t="shared" si="0"/>
        <v>0</v>
      </c>
      <c r="H19" s="340" t="e">
        <f t="shared" si="1"/>
        <v>#DIV/0!</v>
      </c>
      <c r="I19" s="418"/>
    </row>
    <row r="20" spans="1:9" ht="17.25">
      <c r="A20" s="797"/>
      <c r="B20" s="737"/>
      <c r="C20" s="220" t="s">
        <v>198</v>
      </c>
      <c r="D20" s="337"/>
      <c r="E20" s="337"/>
      <c r="F20" s="337"/>
      <c r="G20" s="350">
        <f t="shared" si="0"/>
        <v>0</v>
      </c>
      <c r="H20" s="340" t="e">
        <f t="shared" si="1"/>
        <v>#DIV/0!</v>
      </c>
      <c r="I20" s="418"/>
    </row>
    <row r="21" spans="1:9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>G21/D21*100</f>
        <v>#DIV/0!</v>
      </c>
      <c r="I21" s="46"/>
    </row>
    <row r="22" spans="1:9" ht="17.25" thickBot="1">
      <c r="A22" s="903"/>
      <c r="B22" s="799" t="s">
        <v>47</v>
      </c>
      <c r="C22" s="800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88">
        <f t="shared" ref="G22:G47" si="4">F22-D22</f>
        <v>0</v>
      </c>
      <c r="H22" s="189" t="e">
        <f t="shared" ref="H22:H47" si="5">G22/D22*100</f>
        <v>#DIV/0!</v>
      </c>
      <c r="I22" s="51"/>
    </row>
    <row r="23" spans="1:9">
      <c r="A23" s="802" t="s">
        <v>209</v>
      </c>
      <c r="B23" s="801" t="s">
        <v>210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5"/>
        <v>#DIV/0!</v>
      </c>
      <c r="I23" s="106"/>
    </row>
    <row r="24" spans="1:9">
      <c r="A24" s="803"/>
      <c r="B24" s="737"/>
      <c r="C24" s="248" t="s">
        <v>81</v>
      </c>
      <c r="D24" s="56"/>
      <c r="E24" s="56"/>
      <c r="F24" s="91"/>
      <c r="G24" s="236">
        <f t="shared" si="4"/>
        <v>0</v>
      </c>
      <c r="H24" s="239" t="e">
        <f t="shared" si="5"/>
        <v>#DIV/0!</v>
      </c>
      <c r="I24" s="107"/>
    </row>
    <row r="25" spans="1:9">
      <c r="A25" s="803"/>
      <c r="B25" s="737"/>
      <c r="C25" s="248" t="s">
        <v>38</v>
      </c>
      <c r="D25" s="56"/>
      <c r="E25" s="56"/>
      <c r="F25" s="91"/>
      <c r="G25" s="236">
        <f t="shared" si="4"/>
        <v>0</v>
      </c>
      <c r="H25" s="239" t="e">
        <f t="shared" si="5"/>
        <v>#DIV/0!</v>
      </c>
      <c r="I25" s="107"/>
    </row>
    <row r="26" spans="1:9">
      <c r="A26" s="803"/>
      <c r="B26" s="718"/>
      <c r="C26" s="248" t="s">
        <v>82</v>
      </c>
      <c r="D26" s="56"/>
      <c r="E26" s="56"/>
      <c r="F26" s="91"/>
      <c r="G26" s="236">
        <f t="shared" si="4"/>
        <v>0</v>
      </c>
      <c r="H26" s="239" t="e">
        <f t="shared" si="5"/>
        <v>#DIV/0!</v>
      </c>
      <c r="I26" s="107"/>
    </row>
    <row r="27" spans="1:9" ht="17.25" thickBot="1">
      <c r="A27" s="804"/>
      <c r="B27" s="793" t="s">
        <v>47</v>
      </c>
      <c r="C27" s="794"/>
      <c r="D27" s="100">
        <f>SUM(D23:D26)</f>
        <v>0</v>
      </c>
      <c r="E27" s="100">
        <f t="shared" ref="E27:F27" si="6">SUM(E23:E26)</f>
        <v>0</v>
      </c>
      <c r="F27" s="100">
        <f t="shared" si="6"/>
        <v>0</v>
      </c>
      <c r="G27" s="237">
        <f t="shared" si="4"/>
        <v>0</v>
      </c>
      <c r="H27" s="240" t="e">
        <f t="shared" si="5"/>
        <v>#DIV/0!</v>
      </c>
      <c r="I27" s="108"/>
    </row>
    <row r="28" spans="1:9">
      <c r="A28" s="748" t="s">
        <v>211</v>
      </c>
      <c r="B28" s="718" t="s">
        <v>212</v>
      </c>
      <c r="C28" s="226" t="s">
        <v>7</v>
      </c>
      <c r="D28" s="96"/>
      <c r="E28" s="96"/>
      <c r="F28" s="96"/>
      <c r="G28" s="45">
        <f t="shared" si="4"/>
        <v>0</v>
      </c>
      <c r="H28" s="185" t="e">
        <f t="shared" si="5"/>
        <v>#DIV/0!</v>
      </c>
      <c r="I28" s="109"/>
    </row>
    <row r="29" spans="1:9">
      <c r="A29" s="749"/>
      <c r="B29" s="719"/>
      <c r="C29" s="226" t="s">
        <v>8</v>
      </c>
      <c r="D29" s="90"/>
      <c r="E29" s="90"/>
      <c r="F29" s="45"/>
      <c r="G29" s="45">
        <f t="shared" si="4"/>
        <v>0</v>
      </c>
      <c r="H29" s="185" t="e">
        <f t="shared" si="5"/>
        <v>#DIV/0!</v>
      </c>
      <c r="I29" s="46"/>
    </row>
    <row r="30" spans="1:9" ht="17.25" thickBot="1">
      <c r="A30" s="750"/>
      <c r="B30" s="795" t="s">
        <v>47</v>
      </c>
      <c r="C30" s="795"/>
      <c r="D30" s="92">
        <f>SUM(D28:D29)</f>
        <v>0</v>
      </c>
      <c r="E30" s="92">
        <f t="shared" ref="E30:F30" si="7">SUM(E28:E29)</f>
        <v>0</v>
      </c>
      <c r="F30" s="415">
        <f t="shared" si="7"/>
        <v>0</v>
      </c>
      <c r="G30" s="415">
        <f t="shared" si="4"/>
        <v>0</v>
      </c>
      <c r="H30" s="344" t="e">
        <f t="shared" si="5"/>
        <v>#DIV/0!</v>
      </c>
      <c r="I30" s="52"/>
    </row>
    <row r="31" spans="1:9">
      <c r="A31" s="902" t="s">
        <v>213</v>
      </c>
      <c r="B31" s="801" t="s">
        <v>218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5"/>
        <v>#DIV/0!</v>
      </c>
      <c r="I31" s="106"/>
    </row>
    <row r="32" spans="1:9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5"/>
        <v>#DIV/0!</v>
      </c>
      <c r="I32" s="110"/>
    </row>
    <row r="33" spans="1:9" ht="17.25" thickBot="1">
      <c r="A33" s="901"/>
      <c r="B33" s="476"/>
      <c r="C33" s="476" t="s">
        <v>206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4"/>
        <v>0</v>
      </c>
      <c r="H33" s="339" t="e">
        <f t="shared" si="5"/>
        <v>#DIV/0!</v>
      </c>
      <c r="I33" s="108"/>
    </row>
    <row r="34" spans="1:9" ht="17.25" thickBot="1">
      <c r="A34" s="482"/>
      <c r="B34" s="737" t="s">
        <v>219</v>
      </c>
      <c r="C34" s="475" t="s">
        <v>233</v>
      </c>
      <c r="D34" s="96"/>
      <c r="E34" s="96"/>
      <c r="F34" s="96"/>
      <c r="G34" s="49">
        <f t="shared" si="4"/>
        <v>0</v>
      </c>
      <c r="H34" s="339" t="e">
        <f t="shared" si="5"/>
        <v>#DIV/0!</v>
      </c>
      <c r="I34" s="346"/>
    </row>
    <row r="35" spans="1:9">
      <c r="A35" s="733" t="s">
        <v>4</v>
      </c>
      <c r="B35" s="718"/>
      <c r="C35" s="220" t="s">
        <v>234</v>
      </c>
      <c r="D35" s="91"/>
      <c r="E35" s="91"/>
      <c r="F35" s="56"/>
      <c r="G35" s="91">
        <f t="shared" si="4"/>
        <v>0</v>
      </c>
      <c r="H35" s="322" t="e">
        <f t="shared" si="5"/>
        <v>#DIV/0!</v>
      </c>
      <c r="I35" s="110"/>
    </row>
    <row r="36" spans="1:9" ht="17.25" thickBot="1">
      <c r="A36" s="734"/>
      <c r="B36" s="919" t="s">
        <v>47</v>
      </c>
      <c r="C36" s="920"/>
      <c r="D36" s="347">
        <f>SUM(D34:D35)</f>
        <v>0</v>
      </c>
      <c r="E36" s="347">
        <f t="shared" ref="E36:F36" si="9">SUM(E34:E35)</f>
        <v>0</v>
      </c>
      <c r="F36" s="347">
        <f t="shared" si="9"/>
        <v>0</v>
      </c>
      <c r="G36" s="233">
        <f t="shared" si="4"/>
        <v>0</v>
      </c>
      <c r="H36" s="242" t="e">
        <f t="shared" si="5"/>
        <v>#DIV/0!</v>
      </c>
      <c r="I36" s="52"/>
    </row>
    <row r="37" spans="1:9">
      <c r="A37" s="732" t="s">
        <v>220</v>
      </c>
      <c r="B37" s="801" t="s">
        <v>221</v>
      </c>
      <c r="C37" s="223" t="s">
        <v>10</v>
      </c>
      <c r="D37" s="93"/>
      <c r="E37" s="93"/>
      <c r="F37" s="53"/>
      <c r="G37" s="45">
        <f t="shared" si="4"/>
        <v>0</v>
      </c>
      <c r="H37" s="185" t="e">
        <f t="shared" si="5"/>
        <v>#DIV/0!</v>
      </c>
      <c r="I37" s="101"/>
    </row>
    <row r="38" spans="1:9">
      <c r="A38" s="733"/>
      <c r="B38" s="718"/>
      <c r="C38" s="220" t="s">
        <v>224</v>
      </c>
      <c r="D38" s="102"/>
      <c r="E38" s="102"/>
      <c r="F38" s="188"/>
      <c r="G38" s="45">
        <f t="shared" si="4"/>
        <v>0</v>
      </c>
      <c r="H38" s="189" t="e">
        <f t="shared" si="5"/>
        <v>#DIV/0!</v>
      </c>
      <c r="I38" s="345"/>
    </row>
    <row r="39" spans="1:9">
      <c r="A39" s="733"/>
      <c r="B39" s="785" t="s">
        <v>47</v>
      </c>
      <c r="C39" s="786"/>
      <c r="D39" s="91">
        <f>SUM(D37:D38)</f>
        <v>0</v>
      </c>
      <c r="E39" s="91">
        <f t="shared" ref="E39:F39" si="10">SUM(E37:E38)</f>
        <v>0</v>
      </c>
      <c r="F39" s="91">
        <f t="shared" si="10"/>
        <v>0</v>
      </c>
      <c r="G39" s="45">
        <f t="shared" si="4"/>
        <v>0</v>
      </c>
      <c r="H39" s="322" t="e">
        <f t="shared" si="5"/>
        <v>#DIV/0!</v>
      </c>
      <c r="I39" s="110"/>
    </row>
    <row r="40" spans="1:9">
      <c r="A40" s="787" t="s">
        <v>222</v>
      </c>
      <c r="B40" s="719" t="s">
        <v>222</v>
      </c>
      <c r="C40" s="248" t="s">
        <v>223</v>
      </c>
      <c r="D40" s="91"/>
      <c r="E40" s="91"/>
      <c r="F40" s="56"/>
      <c r="G40" s="45">
        <f t="shared" si="4"/>
        <v>0</v>
      </c>
      <c r="H40" s="322" t="e">
        <f t="shared" si="5"/>
        <v>#DIV/0!</v>
      </c>
      <c r="I40" s="110"/>
    </row>
    <row r="41" spans="1:9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5"/>
        <v>#DIV/0!</v>
      </c>
      <c r="I41" s="110"/>
    </row>
    <row r="42" spans="1:9">
      <c r="A42" s="787"/>
      <c r="B42" s="719"/>
      <c r="C42" s="248" t="s">
        <v>12</v>
      </c>
      <c r="D42" s="91"/>
      <c r="E42" s="91"/>
      <c r="F42" s="56"/>
      <c r="G42" s="45">
        <f t="shared" si="4"/>
        <v>0</v>
      </c>
      <c r="H42" s="322" t="e">
        <f t="shared" si="5"/>
        <v>#DIV/0!</v>
      </c>
      <c r="I42" s="110"/>
    </row>
    <row r="43" spans="1:9">
      <c r="A43" s="788"/>
      <c r="B43" s="789" t="s">
        <v>47</v>
      </c>
      <c r="C43" s="789"/>
      <c r="D43" s="91">
        <f>SUM(D40:D42)</f>
        <v>0</v>
      </c>
      <c r="E43" s="91">
        <f t="shared" ref="E43:F43" si="11">SUM(E40:E42)</f>
        <v>0</v>
      </c>
      <c r="F43" s="91">
        <f t="shared" si="11"/>
        <v>0</v>
      </c>
      <c r="G43" s="45">
        <f t="shared" si="4"/>
        <v>0</v>
      </c>
      <c r="H43" s="322" t="e">
        <f t="shared" si="5"/>
        <v>#DIV/0!</v>
      </c>
      <c r="I43" s="110"/>
    </row>
    <row r="44" spans="1:9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5"/>
        <v>#DIV/0!</v>
      </c>
      <c r="I44" s="346"/>
    </row>
    <row r="45" spans="1:9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5"/>
        <v>#DIV/0!</v>
      </c>
      <c r="I45" s="110"/>
    </row>
    <row r="46" spans="1:9" ht="17.25" thickBot="1">
      <c r="A46" s="917"/>
      <c r="B46" s="789" t="s">
        <v>47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4"/>
        <v>0</v>
      </c>
      <c r="H46" s="189" t="e">
        <f t="shared" si="5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SUM(D22,D27,D30,D36,D39,D46)</f>
        <v>0</v>
      </c>
      <c r="E47" s="432">
        <f>SUM(E22,E27,E30,E36,E39,E46)</f>
        <v>0</v>
      </c>
      <c r="F47" s="432">
        <f>SUM(F22,F27,F30,F36,F39,F46)</f>
        <v>0</v>
      </c>
      <c r="G47" s="191">
        <f t="shared" si="4"/>
        <v>0</v>
      </c>
      <c r="H47" s="192" t="e">
        <f t="shared" si="5"/>
        <v>#DIV/0!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576" t="s">
        <v>236</v>
      </c>
      <c r="B51" s="718" t="s">
        <v>237</v>
      </c>
      <c r="C51" s="323" t="s">
        <v>20</v>
      </c>
      <c r="D51" s="44"/>
      <c r="E51" s="44"/>
      <c r="F51" s="44"/>
      <c r="G51" s="45">
        <f>F51-D51</f>
        <v>0</v>
      </c>
      <c r="H51" s="185" t="e">
        <f>G51/D51*100</f>
        <v>#DIV/0!</v>
      </c>
      <c r="I51" s="46"/>
    </row>
    <row r="52" spans="1:9">
      <c r="A52" s="577"/>
      <c r="B52" s="719"/>
      <c r="C52" s="225" t="s">
        <v>40</v>
      </c>
      <c r="D52" s="44"/>
      <c r="E52" s="44"/>
      <c r="F52" s="44"/>
      <c r="G52" s="45">
        <f t="shared" ref="G52:G110" si="13">F52-D52</f>
        <v>0</v>
      </c>
      <c r="H52" s="185" t="e">
        <f t="shared" ref="H52:H110" si="14">G52/D52*100</f>
        <v>#DIV/0!</v>
      </c>
      <c r="I52" s="46"/>
    </row>
    <row r="53" spans="1:9">
      <c r="A53" s="577"/>
      <c r="B53" s="719"/>
      <c r="C53" s="225" t="s">
        <v>230</v>
      </c>
      <c r="D53" s="45"/>
      <c r="E53" s="45"/>
      <c r="F53" s="44"/>
      <c r="G53" s="45">
        <f t="shared" si="13"/>
        <v>0</v>
      </c>
      <c r="H53" s="185" t="e">
        <f t="shared" si="14"/>
        <v>#DIV/0!</v>
      </c>
      <c r="I53" s="46"/>
    </row>
    <row r="54" spans="1:9">
      <c r="A54" s="577"/>
      <c r="B54" s="719"/>
      <c r="C54" s="225" t="s">
        <v>117</v>
      </c>
      <c r="D54" s="44"/>
      <c r="E54" s="44"/>
      <c r="F54" s="44"/>
      <c r="G54" s="45">
        <f t="shared" si="13"/>
        <v>0</v>
      </c>
      <c r="H54" s="185" t="e">
        <f t="shared" si="14"/>
        <v>#DIV/0!</v>
      </c>
      <c r="I54" s="46"/>
    </row>
    <row r="55" spans="1:9">
      <c r="A55" s="577"/>
      <c r="B55" s="719"/>
      <c r="C55" s="225" t="s">
        <v>41</v>
      </c>
      <c r="D55" s="44"/>
      <c r="E55" s="44"/>
      <c r="F55" s="44"/>
      <c r="G55" s="45">
        <f t="shared" si="13"/>
        <v>0</v>
      </c>
      <c r="H55" s="185" t="e">
        <f t="shared" si="14"/>
        <v>#DIV/0!</v>
      </c>
      <c r="I55" s="46"/>
    </row>
    <row r="56" spans="1:9">
      <c r="A56" s="577"/>
      <c r="B56" s="719"/>
      <c r="C56" s="225" t="s">
        <v>23</v>
      </c>
      <c r="D56" s="44"/>
      <c r="E56" s="44"/>
      <c r="F56" s="44"/>
      <c r="G56" s="45">
        <f t="shared" si="13"/>
        <v>0</v>
      </c>
      <c r="H56" s="185" t="e">
        <f t="shared" si="14"/>
        <v>#DIV/0!</v>
      </c>
      <c r="I56" s="46"/>
    </row>
    <row r="57" spans="1:9">
      <c r="A57" s="577"/>
      <c r="B57" s="719"/>
      <c r="C57" s="324" t="s">
        <v>400</v>
      </c>
      <c r="D57" s="90">
        <f>SUM(D51:D56)</f>
        <v>0</v>
      </c>
      <c r="E57" s="90">
        <f t="shared" ref="E57:F57" si="15">SUM(E51:E56)</f>
        <v>0</v>
      </c>
      <c r="F57" s="90">
        <f t="shared" si="15"/>
        <v>0</v>
      </c>
      <c r="G57" s="45">
        <f t="shared" si="13"/>
        <v>0</v>
      </c>
      <c r="H57" s="185" t="e">
        <f t="shared" si="14"/>
        <v>#DIV/0!</v>
      </c>
      <c r="I57" s="47"/>
    </row>
    <row r="58" spans="1:9">
      <c r="A58" s="577"/>
      <c r="B58" s="719" t="s">
        <v>123</v>
      </c>
      <c r="C58" s="220" t="s">
        <v>24</v>
      </c>
      <c r="D58" s="104"/>
      <c r="E58" s="44"/>
      <c r="F58" s="44"/>
      <c r="G58" s="45">
        <f t="shared" si="13"/>
        <v>0</v>
      </c>
      <c r="H58" s="185" t="e">
        <f t="shared" si="14"/>
        <v>#DIV/0!</v>
      </c>
      <c r="I58" s="46"/>
    </row>
    <row r="59" spans="1:9">
      <c r="A59" s="577"/>
      <c r="B59" s="719"/>
      <c r="C59" s="323" t="s">
        <v>232</v>
      </c>
      <c r="D59" s="44"/>
      <c r="E59" s="44"/>
      <c r="F59" s="44"/>
      <c r="G59" s="45">
        <f t="shared" si="13"/>
        <v>0</v>
      </c>
      <c r="H59" s="185" t="e">
        <f t="shared" si="14"/>
        <v>#DIV/0!</v>
      </c>
      <c r="I59" s="46"/>
    </row>
    <row r="60" spans="1:9">
      <c r="A60" s="577"/>
      <c r="B60" s="719"/>
      <c r="C60" s="225" t="s">
        <v>25</v>
      </c>
      <c r="D60" s="44"/>
      <c r="E60" s="44"/>
      <c r="F60" s="44"/>
      <c r="G60" s="45">
        <f t="shared" si="13"/>
        <v>0</v>
      </c>
      <c r="H60" s="185" t="e">
        <f t="shared" si="14"/>
        <v>#DIV/0!</v>
      </c>
      <c r="I60" s="46"/>
    </row>
    <row r="61" spans="1:9">
      <c r="A61" s="577"/>
      <c r="B61" s="719"/>
      <c r="C61" s="324" t="s">
        <v>401</v>
      </c>
      <c r="D61" s="90">
        <f>SUM(D58:D60)</f>
        <v>0</v>
      </c>
      <c r="E61" s="90">
        <f t="shared" ref="E61:F61" si="16">SUM(E58:E60)</f>
        <v>0</v>
      </c>
      <c r="F61" s="90">
        <f t="shared" si="16"/>
        <v>0</v>
      </c>
      <c r="G61" s="45">
        <f t="shared" si="13"/>
        <v>0</v>
      </c>
      <c r="H61" s="185" t="e">
        <f t="shared" si="14"/>
        <v>#DIV/0!</v>
      </c>
      <c r="I61" s="47"/>
    </row>
    <row r="62" spans="1:9">
      <c r="A62" s="577"/>
      <c r="B62" s="719" t="s">
        <v>178</v>
      </c>
      <c r="C62" s="325" t="s">
        <v>26</v>
      </c>
      <c r="D62" s="45"/>
      <c r="E62" s="188"/>
      <c r="F62" s="44"/>
      <c r="G62" s="45">
        <f t="shared" si="13"/>
        <v>0</v>
      </c>
      <c r="H62" s="185" t="e">
        <f t="shared" si="14"/>
        <v>#DIV/0!</v>
      </c>
      <c r="I62" s="46"/>
    </row>
    <row r="63" spans="1:9">
      <c r="A63" s="577"/>
      <c r="B63" s="719"/>
      <c r="C63" s="225" t="s">
        <v>42</v>
      </c>
      <c r="D63" s="310"/>
      <c r="E63" s="187"/>
      <c r="F63" s="104"/>
      <c r="G63" s="45">
        <f t="shared" si="13"/>
        <v>0</v>
      </c>
      <c r="H63" s="185" t="e">
        <f t="shared" si="14"/>
        <v>#DIV/0!</v>
      </c>
      <c r="I63" s="46"/>
    </row>
    <row r="64" spans="1:9">
      <c r="A64" s="577"/>
      <c r="B64" s="719"/>
      <c r="C64" s="225" t="s">
        <v>28</v>
      </c>
      <c r="D64" s="310"/>
      <c r="E64" s="56"/>
      <c r="F64" s="104"/>
      <c r="G64" s="45">
        <f t="shared" si="13"/>
        <v>0</v>
      </c>
      <c r="H64" s="185" t="e">
        <f t="shared" si="14"/>
        <v>#DIV/0!</v>
      </c>
      <c r="I64" s="46"/>
    </row>
    <row r="65" spans="1:9">
      <c r="A65" s="577"/>
      <c r="B65" s="719"/>
      <c r="C65" s="225" t="s">
        <v>29</v>
      </c>
      <c r="D65" s="310"/>
      <c r="E65" s="56"/>
      <c r="F65" s="104"/>
      <c r="G65" s="45">
        <f t="shared" si="13"/>
        <v>0</v>
      </c>
      <c r="H65" s="185" t="e">
        <f t="shared" si="14"/>
        <v>#DIV/0!</v>
      </c>
      <c r="I65" s="46"/>
    </row>
    <row r="66" spans="1:9">
      <c r="A66" s="578"/>
      <c r="B66" s="719"/>
      <c r="C66" s="225" t="s">
        <v>43</v>
      </c>
      <c r="D66" s="311"/>
      <c r="E66" s="187"/>
      <c r="F66" s="231"/>
      <c r="G66" s="188">
        <f t="shared" si="13"/>
        <v>0</v>
      </c>
      <c r="H66" s="189" t="e">
        <f t="shared" si="14"/>
        <v>#DIV/0!</v>
      </c>
      <c r="I66" s="103"/>
    </row>
    <row r="67" spans="1:9">
      <c r="A67" s="578"/>
      <c r="B67" s="719"/>
      <c r="C67" s="220" t="s">
        <v>119</v>
      </c>
      <c r="D67" s="56"/>
      <c r="E67" s="56"/>
      <c r="F67" s="56"/>
      <c r="G67" s="91">
        <f t="shared" si="13"/>
        <v>0</v>
      </c>
      <c r="H67" s="322" t="e">
        <f t="shared" si="14"/>
        <v>#DIV/0!</v>
      </c>
      <c r="I67" s="110"/>
    </row>
    <row r="68" spans="1:9">
      <c r="A68" s="578"/>
      <c r="B68" s="719"/>
      <c r="C68" s="220" t="s">
        <v>44</v>
      </c>
      <c r="D68" s="56"/>
      <c r="E68" s="56"/>
      <c r="F68" s="56"/>
      <c r="G68" s="91">
        <f t="shared" si="13"/>
        <v>0</v>
      </c>
      <c r="H68" s="322" t="e">
        <f t="shared" si="14"/>
        <v>#DIV/0!</v>
      </c>
      <c r="I68" s="110"/>
    </row>
    <row r="69" spans="1:9">
      <c r="A69" s="578"/>
      <c r="B69" s="719"/>
      <c r="C69" s="348" t="s">
        <v>402</v>
      </c>
      <c r="D69" s="430">
        <f>SUM(D62:D68)</f>
        <v>0</v>
      </c>
      <c r="E69" s="430">
        <f t="shared" ref="E69:F69" si="17">SUM(E62:E68)</f>
        <v>0</v>
      </c>
      <c r="F69" s="430">
        <f t="shared" si="17"/>
        <v>0</v>
      </c>
      <c r="G69" s="45">
        <f t="shared" si="13"/>
        <v>0</v>
      </c>
      <c r="H69" s="185" t="e">
        <f t="shared" si="14"/>
        <v>#DIV/0!</v>
      </c>
      <c r="I69" s="46"/>
    </row>
    <row r="70" spans="1:9" ht="17.25" thickBot="1">
      <c r="A70" s="579" t="s">
        <v>167</v>
      </c>
      <c r="B70" s="904" t="s">
        <v>15</v>
      </c>
      <c r="C70" s="905"/>
      <c r="D70" s="320">
        <f>SUM(D57,D61,D69)</f>
        <v>0</v>
      </c>
      <c r="E70" s="429">
        <f t="shared" ref="E70:F70" si="18">SUM(E57,E61,E69)</f>
        <v>0</v>
      </c>
      <c r="F70" s="320">
        <f t="shared" si="18"/>
        <v>0</v>
      </c>
      <c r="G70" s="49">
        <f t="shared" si="13"/>
        <v>0</v>
      </c>
      <c r="H70" s="189" t="e">
        <f t="shared" si="14"/>
        <v>#DIV/0!</v>
      </c>
      <c r="I70" s="51"/>
    </row>
    <row r="71" spans="1:9">
      <c r="A71" s="936" t="s">
        <v>240</v>
      </c>
      <c r="B71" s="718" t="s">
        <v>55</v>
      </c>
      <c r="C71" s="226" t="s">
        <v>13</v>
      </c>
      <c r="D71" s="312"/>
      <c r="E71" s="330"/>
      <c r="F71" s="229"/>
      <c r="G71" s="230">
        <f t="shared" si="13"/>
        <v>0</v>
      </c>
      <c r="H71" s="241" t="e">
        <f t="shared" si="14"/>
        <v>#DIV/0!</v>
      </c>
      <c r="I71" s="46"/>
    </row>
    <row r="72" spans="1:9">
      <c r="A72" s="937"/>
      <c r="B72" s="719"/>
      <c r="C72" s="220" t="s">
        <v>45</v>
      </c>
      <c r="D72" s="313"/>
      <c r="E72" s="56"/>
      <c r="F72" s="104"/>
      <c r="G72" s="45">
        <f t="shared" si="13"/>
        <v>0</v>
      </c>
      <c r="H72" s="243" t="e">
        <f t="shared" si="14"/>
        <v>#DIV/0!</v>
      </c>
      <c r="I72" s="46"/>
    </row>
    <row r="73" spans="1:9" ht="17.25" thickBot="1">
      <c r="A73" s="938"/>
      <c r="B73" s="906" t="s">
        <v>15</v>
      </c>
      <c r="C73" s="907"/>
      <c r="D73" s="314">
        <f>SUM(D71:D72)</f>
        <v>0</v>
      </c>
      <c r="E73" s="314">
        <f t="shared" ref="E73:F73" si="19">SUM(E71:E72)</f>
        <v>0</v>
      </c>
      <c r="F73" s="314">
        <f t="shared" si="19"/>
        <v>0</v>
      </c>
      <c r="G73" s="49">
        <f t="shared" si="13"/>
        <v>0</v>
      </c>
      <c r="H73" s="329" t="e">
        <f t="shared" si="14"/>
        <v>#DIV/0!</v>
      </c>
      <c r="I73" s="52"/>
    </row>
    <row r="74" spans="1:9">
      <c r="A74" s="930" t="s">
        <v>153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931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931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931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931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931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4.25" customHeight="1">
      <c r="A80" s="931"/>
      <c r="B80" s="933" t="s">
        <v>262</v>
      </c>
      <c r="C80" s="220" t="s">
        <v>214</v>
      </c>
      <c r="D80" s="327"/>
      <c r="E80" s="327"/>
      <c r="F80" s="327"/>
      <c r="G80" s="91">
        <f t="shared" si="13"/>
        <v>0</v>
      </c>
      <c r="H80" s="322" t="e">
        <f t="shared" si="14"/>
        <v>#DIV/0!</v>
      </c>
      <c r="I80" s="346"/>
    </row>
    <row r="81" spans="1:9" ht="14.25" customHeight="1">
      <c r="A81" s="931"/>
      <c r="B81" s="737"/>
      <c r="C81" s="220" t="s">
        <v>242</v>
      </c>
      <c r="D81" s="56"/>
      <c r="E81" s="56"/>
      <c r="F81" s="56"/>
      <c r="G81" s="91">
        <f t="shared" si="13"/>
        <v>0</v>
      </c>
      <c r="H81" s="322" t="e">
        <f t="shared" si="14"/>
        <v>#DIV/0!</v>
      </c>
      <c r="I81" s="110"/>
    </row>
    <row r="82" spans="1:9" ht="14.25" customHeight="1">
      <c r="A82" s="931"/>
      <c r="B82" s="737"/>
      <c r="C82" s="220" t="s">
        <v>243</v>
      </c>
      <c r="D82" s="56"/>
      <c r="E82" s="56"/>
      <c r="F82" s="56"/>
      <c r="G82" s="91">
        <f t="shared" si="13"/>
        <v>0</v>
      </c>
      <c r="H82" s="322" t="e">
        <f t="shared" si="14"/>
        <v>#DIV/0!</v>
      </c>
      <c r="I82" s="110"/>
    </row>
    <row r="83" spans="1:9" ht="14.25" customHeight="1">
      <c r="A83" s="931"/>
      <c r="B83" s="737"/>
      <c r="C83" s="220" t="s">
        <v>188</v>
      </c>
      <c r="D83" s="56"/>
      <c r="E83" s="56"/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4.25" customHeight="1">
      <c r="A84" s="931"/>
      <c r="B84" s="737"/>
      <c r="C84" s="220" t="s">
        <v>185</v>
      </c>
      <c r="D84" s="56"/>
      <c r="E84" s="56"/>
      <c r="F84" s="56"/>
      <c r="G84" s="91">
        <f t="shared" si="13"/>
        <v>0</v>
      </c>
      <c r="H84" s="322" t="e">
        <f t="shared" si="14"/>
        <v>#DIV/0!</v>
      </c>
      <c r="I84" s="110"/>
    </row>
    <row r="85" spans="1:9" ht="14.25" customHeight="1">
      <c r="A85" s="931"/>
      <c r="B85" s="737"/>
      <c r="C85" s="220" t="s">
        <v>189</v>
      </c>
      <c r="D85" s="56"/>
      <c r="E85" s="56"/>
      <c r="F85" s="56"/>
      <c r="G85" s="91">
        <f t="shared" si="13"/>
        <v>0</v>
      </c>
      <c r="H85" s="322" t="e">
        <f t="shared" si="14"/>
        <v>#DIV/0!</v>
      </c>
      <c r="I85" s="110"/>
    </row>
    <row r="86" spans="1:9" ht="14.25" customHeight="1">
      <c r="A86" s="931"/>
      <c r="B86" s="737"/>
      <c r="C86" s="220" t="s">
        <v>186</v>
      </c>
      <c r="D86" s="56"/>
      <c r="E86" s="56"/>
      <c r="F86" s="56"/>
      <c r="G86" s="91">
        <f t="shared" si="13"/>
        <v>0</v>
      </c>
      <c r="H86" s="322" t="e">
        <f t="shared" si="14"/>
        <v>#DIV/0!</v>
      </c>
      <c r="I86" s="110"/>
    </row>
    <row r="87" spans="1:9" ht="14.25" customHeight="1">
      <c r="A87" s="931"/>
      <c r="B87" s="737"/>
      <c r="C87" s="220" t="s">
        <v>187</v>
      </c>
      <c r="D87" s="56"/>
      <c r="E87" s="56"/>
      <c r="F87" s="56"/>
      <c r="G87" s="91">
        <f t="shared" si="13"/>
        <v>0</v>
      </c>
      <c r="H87" s="322" t="e">
        <f t="shared" si="14"/>
        <v>#DIV/0!</v>
      </c>
      <c r="I87" s="110"/>
    </row>
    <row r="88" spans="1:9" ht="14.25" customHeight="1">
      <c r="A88" s="931"/>
      <c r="B88" s="737"/>
      <c r="C88" s="220" t="s">
        <v>184</v>
      </c>
      <c r="D88" s="56"/>
      <c r="E88" s="56"/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4.25" customHeight="1">
      <c r="A89" s="931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4.25" customHeight="1">
      <c r="A90" s="931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4.25" customHeight="1">
      <c r="A91" s="931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>
      <c r="A92" s="931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>
      <c r="A93" s="931"/>
      <c r="B93" s="737"/>
      <c r="C93" s="220" t="s">
        <v>318</v>
      </c>
      <c r="D93" s="56"/>
      <c r="E93" s="56"/>
      <c r="F93" s="56"/>
      <c r="G93" s="91">
        <f t="shared" si="13"/>
        <v>0</v>
      </c>
      <c r="H93" s="322" t="e">
        <f t="shared" si="14"/>
        <v>#DIV/0!</v>
      </c>
      <c r="I93" s="110"/>
    </row>
    <row r="94" spans="1:9">
      <c r="A94" s="931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>
      <c r="A95" s="931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>
      <c r="A96" s="931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>
      <c r="A97" s="931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>
      <c r="A98" s="931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>
      <c r="A99" s="931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>
      <c r="A100" s="931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>
      <c r="A101" s="931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>
      <c r="A102" s="931"/>
      <c r="B102" s="718"/>
      <c r="C102" s="321" t="s">
        <v>404</v>
      </c>
      <c r="D102" s="91">
        <f>SUM(D80:D101)</f>
        <v>0</v>
      </c>
      <c r="E102" s="91">
        <f>SUM(E80:E101)</f>
        <v>0</v>
      </c>
      <c r="F102" s="91">
        <f>SUM(F80:F101)</f>
        <v>0</v>
      </c>
      <c r="G102" s="91">
        <f t="shared" si="13"/>
        <v>0</v>
      </c>
      <c r="H102" s="322" t="e">
        <f t="shared" si="14"/>
        <v>#DIV/0!</v>
      </c>
      <c r="I102" s="110"/>
    </row>
    <row r="103" spans="1:9" ht="17.25" thickBot="1">
      <c r="A103" s="932"/>
      <c r="B103" s="795" t="s">
        <v>15</v>
      </c>
      <c r="C103" s="795"/>
      <c r="D103" s="100">
        <f>SUM(D79,D102)</f>
        <v>0</v>
      </c>
      <c r="E103" s="100">
        <f>SUM(E79,E102)</f>
        <v>0</v>
      </c>
      <c r="F103" s="100">
        <f>SUM(F79,F102)</f>
        <v>0</v>
      </c>
      <c r="G103" s="49">
        <f t="shared" si="13"/>
        <v>0</v>
      </c>
      <c r="H103" s="349" t="e">
        <f t="shared" si="14"/>
        <v>#DIV/0!</v>
      </c>
      <c r="I103" s="423"/>
    </row>
    <row r="104" spans="1:9">
      <c r="A104" s="931" t="s">
        <v>155</v>
      </c>
      <c r="B104" s="575" t="s">
        <v>5</v>
      </c>
      <c r="C104" s="323" t="s">
        <v>9</v>
      </c>
      <c r="D104" s="320"/>
      <c r="E104" s="96"/>
      <c r="F104" s="104"/>
      <c r="G104" s="45">
        <f t="shared" si="13"/>
        <v>0</v>
      </c>
      <c r="H104" s="243" t="e">
        <f t="shared" si="14"/>
        <v>#DIV/0!</v>
      </c>
      <c r="I104" s="46"/>
    </row>
    <row r="105" spans="1:9" ht="17.25" thickBot="1">
      <c r="A105" s="932"/>
      <c r="B105" s="934" t="s">
        <v>47</v>
      </c>
      <c r="C105" s="935"/>
      <c r="D105" s="314">
        <f>D104</f>
        <v>0</v>
      </c>
      <c r="E105" s="314">
        <f t="shared" ref="E105:F105" si="21">E104</f>
        <v>0</v>
      </c>
      <c r="F105" s="314">
        <f t="shared" si="21"/>
        <v>0</v>
      </c>
      <c r="G105" s="233">
        <f t="shared" si="13"/>
        <v>0</v>
      </c>
      <c r="H105" s="242" t="e">
        <f t="shared" si="14"/>
        <v>#DIV/0!</v>
      </c>
      <c r="I105" s="52"/>
    </row>
    <row r="106" spans="1:9">
      <c r="A106" s="921" t="s">
        <v>156</v>
      </c>
      <c r="B106" s="923" t="s">
        <v>367</v>
      </c>
      <c r="C106" s="226" t="s">
        <v>85</v>
      </c>
      <c r="D106" s="315"/>
      <c r="E106" s="96"/>
      <c r="F106" s="318"/>
      <c r="G106" s="232">
        <f t="shared" si="13"/>
        <v>0</v>
      </c>
      <c r="H106" s="185" t="e">
        <f t="shared" si="14"/>
        <v>#DIV/0!</v>
      </c>
      <c r="I106" s="48"/>
    </row>
    <row r="107" spans="1:9">
      <c r="A107" s="921"/>
      <c r="B107" s="924"/>
      <c r="C107" s="220" t="s">
        <v>46</v>
      </c>
      <c r="D107" s="316"/>
      <c r="E107" s="56"/>
      <c r="F107" s="104"/>
      <c r="G107" s="45">
        <f t="shared" si="13"/>
        <v>0</v>
      </c>
      <c r="H107" s="185" t="e">
        <f t="shared" si="14"/>
        <v>#DIV/0!</v>
      </c>
      <c r="I107" s="46"/>
    </row>
    <row r="108" spans="1:9" ht="17.25" thickBot="1">
      <c r="A108" s="922"/>
      <c r="B108" s="925" t="s">
        <v>47</v>
      </c>
      <c r="C108" s="926"/>
      <c r="D108" s="431">
        <f>SUM(D106:D107)</f>
        <v>0</v>
      </c>
      <c r="E108" s="431">
        <f t="shared" ref="E108:F108" si="22">SUM(E106:E107)</f>
        <v>0</v>
      </c>
      <c r="F108" s="431">
        <f t="shared" si="22"/>
        <v>0</v>
      </c>
      <c r="G108" s="233">
        <f t="shared" si="13"/>
        <v>0</v>
      </c>
      <c r="H108" s="189" t="e">
        <f t="shared" si="14"/>
        <v>#DIV/0!</v>
      </c>
      <c r="I108" s="52"/>
    </row>
    <row r="109" spans="1:9" ht="17.25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927" t="s">
        <v>53</v>
      </c>
      <c r="B110" s="928"/>
      <c r="C110" s="929"/>
      <c r="D110" s="432">
        <f>SUM(D70,D73,D103,D105,D108,D109)</f>
        <v>0</v>
      </c>
      <c r="E110" s="432">
        <f>SUM(E70,E73,E103,E105,E108,E109)</f>
        <v>0</v>
      </c>
      <c r="F110" s="432">
        <f>SUM(F70,F73,F103,F105,F108,F109)</f>
        <v>0</v>
      </c>
      <c r="G110" s="191">
        <f t="shared" si="13"/>
        <v>0</v>
      </c>
      <c r="H110" s="192" t="e">
        <f t="shared" si="14"/>
        <v>#DIV/0!</v>
      </c>
      <c r="I110" s="105"/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40:A43"/>
    <mergeCell ref="B40:B42"/>
    <mergeCell ref="B43:C43"/>
    <mergeCell ref="A44:A46"/>
    <mergeCell ref="B44:B45"/>
    <mergeCell ref="B46:C46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B51:B57"/>
    <mergeCell ref="B58:B61"/>
    <mergeCell ref="B62:B69"/>
    <mergeCell ref="B70:C70"/>
    <mergeCell ref="A71:A73"/>
    <mergeCell ref="B71:B72"/>
    <mergeCell ref="B73:C73"/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2:I110"/>
  <sheetViews>
    <sheetView workbookViewId="0">
      <selection activeCell="I61" sqref="I61"/>
    </sheetView>
  </sheetViews>
  <sheetFormatPr defaultRowHeight="16.5"/>
  <cols>
    <col min="1" max="1" width="14.75" customWidth="1"/>
    <col min="2" max="2" width="17.375" customWidth="1"/>
    <col min="3" max="3" width="20.25" customWidth="1"/>
    <col min="4" max="4" width="19.25" customWidth="1"/>
    <col min="5" max="5" width="18.5" customWidth="1"/>
    <col min="6" max="6" width="18.875" customWidth="1"/>
    <col min="7" max="7" width="19.75" customWidth="1"/>
    <col min="9" max="9" width="48" customWidth="1"/>
  </cols>
  <sheetData>
    <row r="2" spans="1:9" ht="26.25" customHeight="1">
      <c r="A2" s="912" t="s">
        <v>270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413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174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1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</f>
        <v>#DIV/0!</v>
      </c>
      <c r="I8" s="417"/>
    </row>
    <row r="9" spans="1:9" ht="1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18" si="1">G9/D9*100</f>
        <v>#DIV/0!</v>
      </c>
      <c r="I9" s="418"/>
    </row>
    <row r="10" spans="1:9" ht="1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1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15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18" thickBot="1">
      <c r="A13" s="901"/>
      <c r="B13" s="795" t="s">
        <v>203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3.5" customHeight="1">
      <c r="A14" s="797" t="s">
        <v>207</v>
      </c>
      <c r="B14" s="737" t="s">
        <v>208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3.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3.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3.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3.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3.5" customHeight="1">
      <c r="A19" s="797"/>
      <c r="B19" s="737"/>
      <c r="C19" s="220" t="s">
        <v>197</v>
      </c>
      <c r="D19" s="337">
        <f>SUM('6-1. 강서종합사회복지관'!D19,'6-2.강서종합사회복지관(재가노인지원서비스)'!D19,'6-3.강서구종합사회복지관(강서지역아동센터)'!D19,'6-4.강서구종합사회복지관(청소년지원센터)'!D19,'6-5.강서구종합사회복지관(자원봉사센터)'!D19,'6-6.강서구종합사회복지관(발달재활서비스)'!D19,'6-7.강서구종합사회복지관(심리치유서비스)'!D19)</f>
        <v>8586000</v>
      </c>
      <c r="E19" s="337">
        <f>SUM('6-1. 강서종합사회복지관'!E19,'6-2.강서종합사회복지관(재가노인지원서비스)'!E19,'6-3.강서구종합사회복지관(강서지역아동센터)'!E19,'6-4.강서구종합사회복지관(청소년지원센터)'!E19,'6-5.강서구종합사회복지관(자원봉사센터)'!E19,'6-6.강서구종합사회복지관(발달재활서비스)'!E19,'6-7.강서구종합사회복지관(심리치유서비스)'!E19)</f>
        <v>3645820</v>
      </c>
      <c r="F19" s="337">
        <f>SUM('6-1. 강서종합사회복지관'!F19,'6-2.강서종합사회복지관(재가노인지원서비스)'!F19,'6-3.강서구종합사회복지관(강서지역아동센터)'!F19,'6-4.강서구종합사회복지관(청소년지원센터)'!F19,'6-5.강서구종합사회복지관(자원봉사센터)'!F19,'6-6.강서구종합사회복지관(발달재활서비스)'!F19,'6-7.강서구종합사회복지관(심리치유서비스)'!F19)</f>
        <v>15750000</v>
      </c>
      <c r="G19" s="350">
        <f t="shared" si="0"/>
        <v>7164000</v>
      </c>
      <c r="H19" s="340">
        <f>G19/D19*100%</f>
        <v>0.83438155136268344</v>
      </c>
      <c r="I19" s="418"/>
    </row>
    <row r="20" spans="1:9" ht="13.5" customHeight="1">
      <c r="A20" s="797"/>
      <c r="B20" s="737"/>
      <c r="C20" s="220" t="s">
        <v>198</v>
      </c>
      <c r="D20" s="337">
        <f>SUM('6-1. 강서종합사회복지관'!D20,'6-2.강서종합사회복지관(재가노인지원서비스)'!D20,'6-3.강서구종합사회복지관(강서지역아동센터)'!D20,'6-4.강서구종합사회복지관(청소년지원센터)'!D20,'6-5.강서구종합사회복지관(자원봉사센터)'!D20,'6-6.강서구종합사회복지관(발달재활서비스)'!D20,'6-7.강서구종합사회복지관(심리치유서비스)'!D20)</f>
        <v>2500000</v>
      </c>
      <c r="E20" s="337">
        <f>SUM('6-1. 강서종합사회복지관'!E20,'6-2.강서종합사회복지관(재가노인지원서비스)'!E20,'6-3.강서구종합사회복지관(강서지역아동센터)'!E20,'6-4.강서구종합사회복지관(청소년지원센터)'!E20,'6-5.강서구종합사회복지관(자원봉사센터)'!E20,'6-6.강서구종합사회복지관(발달재활서비스)'!E20,'6-7.강서구종합사회복지관(심리치유서비스)'!E20)</f>
        <v>0</v>
      </c>
      <c r="F20" s="337">
        <f>SUM('6-1. 강서종합사회복지관'!F20,'6-2.강서종합사회복지관(재가노인지원서비스)'!F20,'6-3.강서구종합사회복지관(강서지역아동센터)'!F20,'6-4.강서구종합사회복지관(청소년지원센터)'!F20,'6-5.강서구종합사회복지관(자원봉사센터)'!F20,'6-6.강서구종합사회복지관(발달재활서비스)'!F20,'6-7.강서구종합사회복지관(심리치유서비스)'!F20)</f>
        <v>2500000</v>
      </c>
      <c r="G20" s="350">
        <f t="shared" si="0"/>
        <v>0</v>
      </c>
      <c r="H20" s="340">
        <f t="shared" ref="H20:H47" si="3">G20/D20*100%</f>
        <v>0</v>
      </c>
      <c r="I20" s="418"/>
    </row>
    <row r="21" spans="1:9" ht="13.5" customHeight="1">
      <c r="A21" s="797"/>
      <c r="B21" s="718"/>
      <c r="C21" s="220" t="s">
        <v>217</v>
      </c>
      <c r="D21" s="337">
        <f>SUM('6-1. 강서종합사회복지관'!D21,'6-2.강서종합사회복지관(재가노인지원서비스)'!D21,'6-3.강서구종합사회복지관(강서지역아동센터)'!D21,'6-4.강서구종합사회복지관(청소년지원센터)'!D21,'6-5.강서구종합사회복지관(자원봉사센터)'!D21,'6-6.강서구종합사회복지관(발달재활서비스)'!D21,'6-7.강서구종합사회복지관(심리치유서비스)'!D21)</f>
        <v>139420000</v>
      </c>
      <c r="E21" s="337">
        <f>SUM('6-1. 강서종합사회복지관'!E21,'6-2.강서종합사회복지관(재가노인지원서비스)'!E21,'6-3.강서구종합사회복지관(강서지역아동센터)'!E21,'6-4.강서구종합사회복지관(청소년지원센터)'!E21,'6-5.강서구종합사회복지관(자원봉사센터)'!E21,'6-6.강서구종합사회복지관(발달재활서비스)'!E21,'6-7.강서구종합사회복지관(심리치유서비스)'!E21)</f>
        <v>44020000</v>
      </c>
      <c r="F21" s="337">
        <f>SUM('6-1. 강서종합사회복지관'!F21,'6-2.강서종합사회복지관(재가노인지원서비스)'!F21,'6-3.강서구종합사회복지관(강서지역아동센터)'!F21,'6-4.강서구종합사회복지관(청소년지원센터)'!F21,'6-5.강서구종합사회복지관(자원봉사센터)'!F21,'6-6.강서구종합사회복지관(발달재활서비스)'!F21,'6-7.강서구종합사회복지관(심리치유서비스)'!F21)</f>
        <v>138160000</v>
      </c>
      <c r="G21" s="45">
        <f>F21-D21</f>
        <v>-1260000</v>
      </c>
      <c r="H21" s="185">
        <f t="shared" si="3"/>
        <v>-9.0374408262803036E-3</v>
      </c>
      <c r="I21" s="46"/>
    </row>
    <row r="22" spans="1:9" ht="17.25" thickBot="1">
      <c r="A22" s="903"/>
      <c r="B22" s="799" t="s">
        <v>47</v>
      </c>
      <c r="C22" s="800"/>
      <c r="D22" s="49">
        <f>SUM(D14:D21)</f>
        <v>150506000</v>
      </c>
      <c r="E22" s="49">
        <f t="shared" ref="E22:F22" si="4">SUM(E14:E21)</f>
        <v>47665820</v>
      </c>
      <c r="F22" s="49">
        <f t="shared" si="4"/>
        <v>156410000</v>
      </c>
      <c r="G22" s="188">
        <f t="shared" ref="G22:G47" si="5">F22-D22</f>
        <v>5904000</v>
      </c>
      <c r="H22" s="189">
        <f t="shared" si="3"/>
        <v>3.9227671986498874E-2</v>
      </c>
      <c r="I22" s="51"/>
    </row>
    <row r="23" spans="1:9" ht="19.5" customHeight="1">
      <c r="A23" s="802" t="s">
        <v>209</v>
      </c>
      <c r="B23" s="801" t="s">
        <v>210</v>
      </c>
      <c r="C23" s="221" t="s">
        <v>154</v>
      </c>
      <c r="D23" s="337">
        <f>SUM('6-1. 강서종합사회복지관'!D23,'6-2.강서종합사회복지관(재가노인지원서비스)'!D23,'6-3.강서구종합사회복지관(강서지역아동센터)'!D23,'6-4.강서구종합사회복지관(청소년지원센터)'!D23,'6-5.강서구종합사회복지관(자원봉사센터)'!D23,'6-6.강서구종합사회복지관(발달재활서비스)'!D23,'6-7.강서구종합사회복지관(심리치유서비스)'!D23)</f>
        <v>0</v>
      </c>
      <c r="E23" s="337">
        <f>SUM('6-1. 강서종합사회복지관'!E23,'6-2.강서종합사회복지관(재가노인지원서비스)'!E23,'6-3.강서구종합사회복지관(강서지역아동센터)'!E23,'6-4.강서구종합사회복지관(청소년지원센터)'!E23,'6-5.강서구종합사회복지관(자원봉사센터)'!E23,'6-6.강서구종합사회복지관(발달재활서비스)'!E23,'6-7.강서구종합사회복지관(심리치유서비스)'!E23)</f>
        <v>0</v>
      </c>
      <c r="F23" s="337">
        <f>SUM('6-1. 강서종합사회복지관'!F23,'6-2.강서종합사회복지관(재가노인지원서비스)'!F23,'6-3.강서구종합사회복지관(강서지역아동센터)'!F23,'6-4.강서구종합사회복지관(청소년지원센터)'!F23,'6-5.강서구종합사회복지관(자원봉사센터)'!F23,'6-6.강서구종합사회복지관(발달재활서비스)'!F23,'6-7.강서구종합사회복지관(심리치유서비스)'!F23)</f>
        <v>0</v>
      </c>
      <c r="G23" s="235">
        <f t="shared" si="5"/>
        <v>0</v>
      </c>
      <c r="H23" s="238" t="e">
        <f t="shared" si="3"/>
        <v>#DIV/0!</v>
      </c>
      <c r="I23" s="106"/>
    </row>
    <row r="24" spans="1:9" ht="19.5" customHeight="1">
      <c r="A24" s="803"/>
      <c r="B24" s="737"/>
      <c r="C24" s="248" t="s">
        <v>81</v>
      </c>
      <c r="D24" s="337">
        <f>SUM('6-1. 강서종합사회복지관'!D24,'6-2.강서종합사회복지관(재가노인지원서비스)'!D24,'6-3.강서구종합사회복지관(강서지역아동센터)'!D24,'6-4.강서구종합사회복지관(청소년지원센터)'!D24,'6-5.강서구종합사회복지관(자원봉사센터)'!D24,'6-6.강서구종합사회복지관(발달재활서비스)'!D24,'6-7.강서구종합사회복지관(심리치유서비스)'!D24)</f>
        <v>1542535130</v>
      </c>
      <c r="E24" s="337">
        <f>SUM('6-1. 강서종합사회복지관'!E24,'6-2.강서종합사회복지관(재가노인지원서비스)'!E24,'6-3.강서구종합사회복지관(강서지역아동센터)'!E24,'6-4.강서구종합사회복지관(청소년지원센터)'!E24,'6-5.강서구종합사회복지관(자원봉사센터)'!E24,'6-6.강서구종합사회복지관(발달재활서비스)'!E24,'6-7.강서구종합사회복지관(심리치유서비스)'!E24)</f>
        <v>978597640</v>
      </c>
      <c r="F24" s="337">
        <f>SUM('6-1. 강서종합사회복지관'!F24,'6-2.강서종합사회복지관(재가노인지원서비스)'!F24,'6-3.강서구종합사회복지관(강서지역아동센터)'!F24,'6-4.강서구종합사회복지관(청소년지원센터)'!F24,'6-5.강서구종합사회복지관(자원봉사센터)'!F24,'6-6.강서구종합사회복지관(발달재활서비스)'!F24,'6-7.강서구종합사회복지관(심리치유서비스)'!F24)</f>
        <v>1612250600</v>
      </c>
      <c r="G24" s="236">
        <f t="shared" si="5"/>
        <v>69715470</v>
      </c>
      <c r="H24" s="239">
        <f t="shared" si="3"/>
        <v>4.5195385598770774E-2</v>
      </c>
      <c r="I24" s="107"/>
    </row>
    <row r="25" spans="1:9" ht="19.5" customHeight="1">
      <c r="A25" s="803"/>
      <c r="B25" s="737"/>
      <c r="C25" s="248" t="s">
        <v>38</v>
      </c>
      <c r="D25" s="337">
        <f>SUM('6-1. 강서종합사회복지관'!D25,'6-2.강서종합사회복지관(재가노인지원서비스)'!D25,'6-3.강서구종합사회복지관(강서지역아동센터)'!D25,'6-4.강서구종합사회복지관(청소년지원센터)'!D25,'6-5.강서구종합사회복지관(자원봉사센터)'!D25,'6-6.강서구종합사회복지관(발달재활서비스)'!D25,'6-7.강서구종합사회복지관(심리치유서비스)'!D25)</f>
        <v>95722600</v>
      </c>
      <c r="E25" s="337">
        <f>SUM('6-1. 강서종합사회복지관'!E25,'6-2.강서종합사회복지관(재가노인지원서비스)'!E25,'6-3.강서구종합사회복지관(강서지역아동센터)'!E25,'6-4.강서구종합사회복지관(청소년지원센터)'!E25,'6-5.강서구종합사회복지관(자원봉사센터)'!E25,'6-6.강서구종합사회복지관(발달재활서비스)'!E25,'6-7.강서구종합사회복지관(심리치유서비스)'!E25)</f>
        <v>54352000</v>
      </c>
      <c r="F25" s="337">
        <f>SUM('6-1. 강서종합사회복지관'!F25,'6-2.강서종합사회복지관(재가노인지원서비스)'!F25,'6-3.강서구종합사회복지관(강서지역아동센터)'!F25,'6-4.강서구종합사회복지관(청소년지원센터)'!F25,'6-5.강서구종합사회복지관(자원봉사센터)'!F25,'6-6.강서구종합사회복지관(발달재활서비스)'!F25,'6-7.강서구종합사회복지관(심리치유서비스)'!F25)</f>
        <v>92776000</v>
      </c>
      <c r="G25" s="236">
        <f t="shared" si="5"/>
        <v>-2946600</v>
      </c>
      <c r="H25" s="239">
        <f t="shared" si="3"/>
        <v>-3.0782699174489617E-2</v>
      </c>
      <c r="I25" s="107"/>
    </row>
    <row r="26" spans="1:9" ht="19.5" customHeight="1">
      <c r="A26" s="803"/>
      <c r="B26" s="718"/>
      <c r="C26" s="248" t="s">
        <v>82</v>
      </c>
      <c r="D26" s="337">
        <f>SUM('6-1. 강서종합사회복지관'!D26,'6-2.강서종합사회복지관(재가노인지원서비스)'!D26,'6-3.강서구종합사회복지관(강서지역아동센터)'!D26,'6-4.강서구종합사회복지관(청소년지원센터)'!D26,'6-5.강서구종합사회복지관(자원봉사센터)'!D26,'6-6.강서구종합사회복지관(발달재활서비스)'!D26,'6-7.강서구종합사회복지관(심리치유서비스)'!D26)</f>
        <v>6450000</v>
      </c>
      <c r="E26" s="337">
        <f>SUM('6-1. 강서종합사회복지관'!E26,'6-2.강서종합사회복지관(재가노인지원서비스)'!E26,'6-3.강서구종합사회복지관(강서지역아동센터)'!E26,'6-4.강서구종합사회복지관(청소년지원센터)'!E26,'6-5.강서구종합사회복지관(자원봉사센터)'!E26,'6-6.강서구종합사회복지관(발달재활서비스)'!E26,'6-7.강서구종합사회복지관(심리치유서비스)'!E26)</f>
        <v>4900000</v>
      </c>
      <c r="F26" s="337">
        <f>SUM('6-1. 강서종합사회복지관'!F26,'6-2.강서종합사회복지관(재가노인지원서비스)'!F26,'6-3.강서구종합사회복지관(강서지역아동센터)'!F26,'6-4.강서구종합사회복지관(청소년지원센터)'!F26,'6-5.강서구종합사회복지관(자원봉사센터)'!F26,'6-6.강서구종합사회복지관(발달재활서비스)'!F26,'6-7.강서구종합사회복지관(심리치유서비스)'!F26)</f>
        <v>21650000</v>
      </c>
      <c r="G26" s="236">
        <f t="shared" si="5"/>
        <v>15200000</v>
      </c>
      <c r="H26" s="239">
        <f t="shared" si="3"/>
        <v>2.3565891472868219</v>
      </c>
      <c r="I26" s="107"/>
    </row>
    <row r="27" spans="1:9" ht="17.25" thickBot="1">
      <c r="A27" s="804"/>
      <c r="B27" s="793" t="s">
        <v>47</v>
      </c>
      <c r="C27" s="794"/>
      <c r="D27" s="100">
        <f>SUM(D23:D26)</f>
        <v>1644707730</v>
      </c>
      <c r="E27" s="100">
        <f t="shared" ref="E27:F27" si="6">SUM(E23:E26)</f>
        <v>1037849640</v>
      </c>
      <c r="F27" s="100">
        <f t="shared" si="6"/>
        <v>1726676600</v>
      </c>
      <c r="G27" s="237">
        <f t="shared" si="5"/>
        <v>81968870</v>
      </c>
      <c r="H27" s="240">
        <f t="shared" si="3"/>
        <v>4.9837955099779341E-2</v>
      </c>
      <c r="I27" s="108"/>
    </row>
    <row r="28" spans="1:9" ht="20.25" customHeight="1">
      <c r="A28" s="748" t="s">
        <v>211</v>
      </c>
      <c r="B28" s="718" t="s">
        <v>212</v>
      </c>
      <c r="C28" s="226" t="s">
        <v>7</v>
      </c>
      <c r="D28" s="337">
        <f>SUM('6-1. 강서종합사회복지관'!D28,'6-2.강서종합사회복지관(재가노인지원서비스)'!D28,'6-3.강서구종합사회복지관(강서지역아동센터)'!D28,'6-4.강서구종합사회복지관(청소년지원센터)'!D28,'6-5.강서구종합사회복지관(자원봉사센터)'!D28,'6-6.강서구종합사회복지관(발달재활서비스)'!D28,'6-7.강서구종합사회복지관(심리치유서비스)'!D28)</f>
        <v>85101000</v>
      </c>
      <c r="E28" s="337">
        <f>SUM('6-1. 강서종합사회복지관'!E28,'6-2.강서종합사회복지관(재가노인지원서비스)'!E28,'6-3.강서구종합사회복지관(강서지역아동센터)'!E28,'6-4.강서구종합사회복지관(청소년지원센터)'!E28,'6-5.강서구종합사회복지관(자원봉사센터)'!E28,'6-6.강서구종합사회복지관(발달재활서비스)'!E28,'6-7.강서구종합사회복지관(심리치유서비스)'!E28)</f>
        <v>72359750</v>
      </c>
      <c r="F28" s="337">
        <f>SUM('6-1. 강서종합사회복지관'!F28,'6-2.강서종합사회복지관(재가노인지원서비스)'!F28,'6-3.강서구종합사회복지관(강서지역아동센터)'!F28,'6-4.강서구종합사회복지관(청소년지원센터)'!F28,'6-5.강서구종합사회복지관(자원봉사센터)'!F28,'6-6.강서구종합사회복지관(발달재활서비스)'!F28,'6-7.강서구종합사회복지관(심리치유서비스)'!F28)</f>
        <v>163103700</v>
      </c>
      <c r="G28" s="45">
        <f t="shared" si="5"/>
        <v>78002700</v>
      </c>
      <c r="H28" s="185">
        <f t="shared" si="3"/>
        <v>0.91658969929848066</v>
      </c>
      <c r="I28" s="109"/>
    </row>
    <row r="29" spans="1:9" ht="20.25" customHeight="1">
      <c r="A29" s="749"/>
      <c r="B29" s="719"/>
      <c r="C29" s="226" t="s">
        <v>8</v>
      </c>
      <c r="D29" s="337">
        <f>SUM('6-1. 강서종합사회복지관'!D29,'6-2.강서종합사회복지관(재가노인지원서비스)'!D29,'6-3.강서구종합사회복지관(강서지역아동센터)'!D29,'6-4.강서구종합사회복지관(청소년지원센터)'!D29,'6-5.강서구종합사회복지관(자원봉사센터)'!D29,'6-6.강서구종합사회복지관(발달재활서비스)'!D29,'6-7.강서구종합사회복지관(심리치유서비스)'!D29)</f>
        <v>188755000</v>
      </c>
      <c r="E29" s="337">
        <f>SUM('6-1. 강서종합사회복지관'!E29,'6-2.강서종합사회복지관(재가노인지원서비스)'!E29,'6-3.강서구종합사회복지관(강서지역아동센터)'!E29,'6-4.강서구종합사회복지관(청소년지원센터)'!E29,'6-5.강서구종합사회복지관(자원봉사센터)'!E29,'6-6.강서구종합사회복지관(발달재활서비스)'!E29,'6-7.강서구종합사회복지관(심리치유서비스)'!E29)</f>
        <v>37122169</v>
      </c>
      <c r="F29" s="337">
        <f>SUM('6-1. 강서종합사회복지관'!F29,'6-2.강서종합사회복지관(재가노인지원서비스)'!F29,'6-3.강서구종합사회복지관(강서지역아동센터)'!F29,'6-4.강서구종합사회복지관(청소년지원센터)'!F29,'6-5.강서구종합사회복지관(자원봉사센터)'!F29,'6-6.강서구종합사회복지관(발달재활서비스)'!F29,'6-7.강서구종합사회복지관(심리치유서비스)'!F29)</f>
        <v>188754755</v>
      </c>
      <c r="G29" s="45">
        <f t="shared" si="5"/>
        <v>-245</v>
      </c>
      <c r="H29" s="185">
        <f t="shared" si="3"/>
        <v>-1.297978861487113E-6</v>
      </c>
      <c r="I29" s="46"/>
    </row>
    <row r="30" spans="1:9" ht="17.25" thickBot="1">
      <c r="A30" s="750"/>
      <c r="B30" s="795" t="s">
        <v>47</v>
      </c>
      <c r="C30" s="795"/>
      <c r="D30" s="92">
        <f>SUM(D28:D29)</f>
        <v>273856000</v>
      </c>
      <c r="E30" s="92">
        <f t="shared" ref="E30:F30" si="7">SUM(E28:E29)</f>
        <v>109481919</v>
      </c>
      <c r="F30" s="415">
        <f t="shared" si="7"/>
        <v>351858455</v>
      </c>
      <c r="G30" s="415">
        <f t="shared" si="5"/>
        <v>78002455</v>
      </c>
      <c r="H30" s="344">
        <f t="shared" si="3"/>
        <v>0.2848301844765132</v>
      </c>
      <c r="I30" s="52"/>
    </row>
    <row r="31" spans="1:9" ht="14.25" customHeight="1">
      <c r="A31" s="902" t="s">
        <v>213</v>
      </c>
      <c r="B31" s="801" t="s">
        <v>218</v>
      </c>
      <c r="C31" s="221" t="s">
        <v>204</v>
      </c>
      <c r="D31" s="337">
        <f>SUM('6-1. 강서종합사회복지관'!D31,'6-2.강서종합사회복지관(재가노인지원서비스)'!D31,'6-3.강서구종합사회복지관(강서지역아동센터)'!D31,'6-4.강서구종합사회복지관(청소년지원센터)'!D31,'6-5.강서구종합사회복지관(자원봉사센터)'!D31,'6-6.강서구종합사회복지관(발달재활서비스)'!D31,'6-7.강서구종합사회복지관(심리치유서비스)'!D31)</f>
        <v>0</v>
      </c>
      <c r="E31" s="98"/>
      <c r="F31" s="96"/>
      <c r="G31" s="96">
        <f t="shared" si="5"/>
        <v>0</v>
      </c>
      <c r="H31" s="328" t="e">
        <f t="shared" si="3"/>
        <v>#DIV/0!</v>
      </c>
      <c r="I31" s="106"/>
    </row>
    <row r="32" spans="1:9" ht="14.25" customHeight="1">
      <c r="A32" s="900"/>
      <c r="B32" s="718"/>
      <c r="C32" s="248" t="s">
        <v>205</v>
      </c>
      <c r="D32" s="337">
        <f>SUM('6-1. 강서종합사회복지관'!D32,'6-2.강서종합사회복지관(재가노인지원서비스)'!D32,'6-3.강서구종합사회복지관(강서지역아동센터)'!D32,'6-4.강서구종합사회복지관(청소년지원센터)'!D32,'6-5.강서구종합사회복지관(자원봉사센터)'!D32,'6-6.강서구종합사회복지관(발달재활서비스)'!D32,'6-7.강서구종합사회복지관(심리치유서비스)'!D32)</f>
        <v>0</v>
      </c>
      <c r="E32" s="91"/>
      <c r="F32" s="91"/>
      <c r="G32" s="91">
        <f t="shared" si="5"/>
        <v>0</v>
      </c>
      <c r="H32" s="322" t="e">
        <f t="shared" si="3"/>
        <v>#DIV/0!</v>
      </c>
      <c r="I32" s="110"/>
    </row>
    <row r="33" spans="1:9" ht="17.25" thickBot="1">
      <c r="A33" s="901"/>
      <c r="B33" s="476"/>
      <c r="C33" s="476" t="s">
        <v>206</v>
      </c>
      <c r="D33" s="100">
        <f>SUM(D31:D32)</f>
        <v>0</v>
      </c>
      <c r="E33" s="100">
        <f t="shared" ref="E33:F33" si="8">SUM(E31:E32)</f>
        <v>0</v>
      </c>
      <c r="F33" s="100">
        <f t="shared" si="8"/>
        <v>0</v>
      </c>
      <c r="G33" s="49">
        <f t="shared" si="5"/>
        <v>0</v>
      </c>
      <c r="H33" s="339" t="e">
        <f t="shared" si="3"/>
        <v>#DIV/0!</v>
      </c>
      <c r="I33" s="108"/>
    </row>
    <row r="34" spans="1:9" ht="18.75" customHeight="1" thickBot="1">
      <c r="A34" s="482"/>
      <c r="B34" s="737" t="s">
        <v>219</v>
      </c>
      <c r="C34" s="475" t="s">
        <v>233</v>
      </c>
      <c r="D34" s="337">
        <f>SUM('6-1. 강서종합사회복지관'!D34,'6-2.강서종합사회복지관(재가노인지원서비스)'!D34,'6-3.강서구종합사회복지관(강서지역아동센터)'!D34,'6-4.강서구종합사회복지관(청소년지원센터)'!D34,'6-5.강서구종합사회복지관(자원봉사센터)'!D34,'6-6.강서구종합사회복지관(발달재활서비스)'!D34,'6-7.강서구종합사회복지관(심리치유서비스)'!D34)</f>
        <v>6725000</v>
      </c>
      <c r="E34" s="337">
        <f>SUM('6-1. 강서종합사회복지관'!E34,'6-2.강서종합사회복지관(재가노인지원서비스)'!E34,'6-3.강서구종합사회복지관(강서지역아동센터)'!E34,'6-4.강서구종합사회복지관(청소년지원센터)'!E34,'6-5.강서구종합사회복지관(자원봉사센터)'!E34,'6-6.강서구종합사회복지관(발달재활서비스)'!E34,'6-7.강서구종합사회복지관(심리치유서비스)'!E34)</f>
        <v>3000000</v>
      </c>
      <c r="F34" s="337">
        <f>SUM('6-1. 강서종합사회복지관'!F34,'6-2.강서종합사회복지관(재가노인지원서비스)'!F34,'6-3.강서구종합사회복지관(강서지역아동센터)'!F34,'6-4.강서구종합사회복지관(청소년지원센터)'!F34,'6-5.강서구종합사회복지관(자원봉사센터)'!F34,'6-6.강서구종합사회복지관(발달재활서비스)'!F34,'6-7.강서구종합사회복지관(심리치유서비스)'!F34)</f>
        <v>3000000</v>
      </c>
      <c r="G34" s="49">
        <f t="shared" si="5"/>
        <v>-3725000</v>
      </c>
      <c r="H34" s="339">
        <f t="shared" si="3"/>
        <v>-0.55390334572490707</v>
      </c>
      <c r="I34" s="346"/>
    </row>
    <row r="35" spans="1:9" ht="18.75" customHeight="1">
      <c r="A35" s="733" t="s">
        <v>4</v>
      </c>
      <c r="B35" s="718"/>
      <c r="C35" s="220" t="s">
        <v>234</v>
      </c>
      <c r="D35" s="337">
        <f>SUM('6-1. 강서종합사회복지관'!D35,'6-2.강서종합사회복지관(재가노인지원서비스)'!D35,'6-3.강서구종합사회복지관(강서지역아동센터)'!D35,'6-4.강서구종합사회복지관(청소년지원센터)'!D35,'6-5.강서구종합사회복지관(자원봉사센터)'!D35,'6-6.강서구종합사회복지관(발달재활서비스)'!D35,'6-7.강서구종합사회복지관(심리치유서비스)'!D35)</f>
        <v>5000000</v>
      </c>
      <c r="E35" s="337">
        <f>SUM('6-1. 강서종합사회복지관'!E35,'6-2.강서종합사회복지관(재가노인지원서비스)'!E35,'6-3.강서구종합사회복지관(강서지역아동센터)'!E35,'6-4.강서구종합사회복지관(청소년지원센터)'!E35,'6-5.강서구종합사회복지관(자원봉사센터)'!E35,'6-6.강서구종합사회복지관(발달재활서비스)'!E35,'6-7.강서구종합사회복지관(심리치유서비스)'!E35)</f>
        <v>10000005</v>
      </c>
      <c r="F35" s="337">
        <f>SUM('6-1. 강서종합사회복지관'!F35,'6-2.강서종합사회복지관(재가노인지원서비스)'!F35,'6-3.강서구종합사회복지관(강서지역아동센터)'!F35,'6-4.강서구종합사회복지관(청소년지원센터)'!F35,'6-5.강서구종합사회복지관(자원봉사센터)'!F35,'6-6.강서구종합사회복지관(발달재활서비스)'!F35,'6-7.강서구종합사회복지관(심리치유서비스)'!F35)</f>
        <v>10000005</v>
      </c>
      <c r="G35" s="91">
        <f t="shared" si="5"/>
        <v>5000005</v>
      </c>
      <c r="H35" s="322">
        <f t="shared" si="3"/>
        <v>1.0000009999999999</v>
      </c>
      <c r="I35" s="110"/>
    </row>
    <row r="36" spans="1:9" ht="17.25" thickBot="1">
      <c r="A36" s="734"/>
      <c r="B36" s="919" t="s">
        <v>47</v>
      </c>
      <c r="C36" s="920"/>
      <c r="D36" s="347">
        <f>SUM(D34:D35)</f>
        <v>11725000</v>
      </c>
      <c r="E36" s="347">
        <f t="shared" ref="E36:F36" si="9">SUM(E34:E35)</f>
        <v>13000005</v>
      </c>
      <c r="F36" s="347">
        <f t="shared" si="9"/>
        <v>13000005</v>
      </c>
      <c r="G36" s="233">
        <f t="shared" si="5"/>
        <v>1275005</v>
      </c>
      <c r="H36" s="242">
        <f t="shared" si="3"/>
        <v>0.10874243070362473</v>
      </c>
      <c r="I36" s="52"/>
    </row>
    <row r="37" spans="1:9" ht="20.25" customHeight="1">
      <c r="A37" s="732" t="s">
        <v>220</v>
      </c>
      <c r="B37" s="801" t="s">
        <v>221</v>
      </c>
      <c r="C37" s="223" t="s">
        <v>10</v>
      </c>
      <c r="D37" s="337">
        <f>SUM('6-1. 강서종합사회복지관'!D37,'6-2.강서종합사회복지관(재가노인지원서비스)'!D37,'6-3.강서구종합사회복지관(강서지역아동센터)'!D37,'6-4.강서구종합사회복지관(청소년지원센터)'!D37,'6-5.강서구종합사회복지관(자원봉사센터)'!D37,'6-6.강서구종합사회복지관(발달재활서비스)'!D37,'6-7.강서구종합사회복지관(심리치유서비스)'!D37)</f>
        <v>45920762</v>
      </c>
      <c r="E37" s="337">
        <f>SUM('6-1. 강서종합사회복지관'!E37,'6-2.강서종합사회복지관(재가노인지원서비스)'!E37,'6-3.강서구종합사회복지관(강서지역아동센터)'!E37,'6-4.강서구종합사회복지관(청소년지원센터)'!E37,'6-5.강서구종합사회복지관(자원봉사센터)'!E37,'6-6.강서구종합사회복지관(발달재활서비스)'!E37,'6-7.강서구종합사회복지관(심리치유서비스)'!E37)</f>
        <v>52184902</v>
      </c>
      <c r="F37" s="337">
        <f>SUM('6-1. 강서종합사회복지관'!F37,'6-2.강서종합사회복지관(재가노인지원서비스)'!F37,'6-3.강서구종합사회복지관(강서지역아동센터)'!F37,'6-4.강서구종합사회복지관(청소년지원센터)'!F37,'6-5.강서구종합사회복지관(자원봉사센터)'!F37,'6-6.강서구종합사회복지관(발달재활서비스)'!F37,'6-7.강서구종합사회복지관(심리치유서비스)'!F37)</f>
        <v>52184902</v>
      </c>
      <c r="G37" s="45">
        <f t="shared" si="5"/>
        <v>6264140</v>
      </c>
      <c r="H37" s="185">
        <f t="shared" si="3"/>
        <v>0.1364119349761661</v>
      </c>
      <c r="I37" s="101"/>
    </row>
    <row r="38" spans="1:9" ht="20.25" customHeight="1">
      <c r="A38" s="733"/>
      <c r="B38" s="718"/>
      <c r="C38" s="220" t="s">
        <v>224</v>
      </c>
      <c r="D38" s="337">
        <f>SUM('6-1. 강서종합사회복지관'!D38,'6-2.강서종합사회복지관(재가노인지원서비스)'!D38,'6-3.강서구종합사회복지관(강서지역아동센터)'!D38,'6-4.강서구종합사회복지관(청소년지원센터)'!D38,'6-5.강서구종합사회복지관(자원봉사센터)'!D38,'6-6.강서구종합사회복지관(발달재활서비스)'!D38,'6-7.강서구종합사회복지관(심리치유서비스)'!D38)</f>
        <v>272442177</v>
      </c>
      <c r="E38" s="337">
        <f>SUM('6-1. 강서종합사회복지관'!E38,'6-2.강서종합사회복지관(재가노인지원서비스)'!E38,'6-3.강서구종합사회복지관(강서지역아동센터)'!E38,'6-4.강서구종합사회복지관(청소년지원센터)'!E38,'6-5.강서구종합사회복지관(자원봉사센터)'!E38,'6-6.강서구종합사회복지관(발달재활서비스)'!E38,'6-7.강서구종합사회복지관(심리치유서비스)'!E38)</f>
        <v>324520906</v>
      </c>
      <c r="F38" s="337">
        <f>SUM('6-1. 강서종합사회복지관'!F38,'6-2.강서종합사회복지관(재가노인지원서비스)'!F38,'6-3.강서구종합사회복지관(강서지역아동센터)'!F38,'6-4.강서구종합사회복지관(청소년지원센터)'!F38,'6-5.강서구종합사회복지관(자원봉사센터)'!F38,'6-6.강서구종합사회복지관(발달재활서비스)'!F38,'6-7.강서구종합사회복지관(심리치유서비스)'!F38)</f>
        <v>324520906</v>
      </c>
      <c r="G38" s="45">
        <f t="shared" si="5"/>
        <v>52078729</v>
      </c>
      <c r="H38" s="189">
        <f t="shared" si="3"/>
        <v>0.1911551639084135</v>
      </c>
      <c r="I38" s="345"/>
    </row>
    <row r="39" spans="1:9">
      <c r="A39" s="733"/>
      <c r="B39" s="785" t="s">
        <v>47</v>
      </c>
      <c r="C39" s="786"/>
      <c r="D39" s="91">
        <f>SUM(D37:D38)</f>
        <v>318362939</v>
      </c>
      <c r="E39" s="91">
        <f t="shared" ref="E39:F39" si="10">SUM(E37:E38)</f>
        <v>376705808</v>
      </c>
      <c r="F39" s="91">
        <f t="shared" si="10"/>
        <v>376705808</v>
      </c>
      <c r="G39" s="45">
        <f t="shared" si="5"/>
        <v>58342869</v>
      </c>
      <c r="H39" s="322">
        <f t="shared" si="3"/>
        <v>0.1832589848028762</v>
      </c>
      <c r="I39" s="110"/>
    </row>
    <row r="40" spans="1:9" ht="21" customHeight="1">
      <c r="A40" s="787" t="s">
        <v>222</v>
      </c>
      <c r="B40" s="719" t="s">
        <v>222</v>
      </c>
      <c r="C40" s="248" t="s">
        <v>223</v>
      </c>
      <c r="D40" s="337">
        <f>SUM('6-1. 강서종합사회복지관'!D40,'6-2.강서종합사회복지관(재가노인지원서비스)'!D40,'6-3.강서구종합사회복지관(강서지역아동센터)'!D40,'6-4.강서구종합사회복지관(청소년지원센터)'!D40,'6-5.강서구종합사회복지관(자원봉사센터)'!D40,'6-6.강서구종합사회복지관(발달재활서비스)'!D40,'6-7.강서구종합사회복지관(심리치유서비스)'!D40)</f>
        <v>340911</v>
      </c>
      <c r="E40" s="337">
        <f>SUM('6-1. 강서종합사회복지관'!E40,'6-2.강서종합사회복지관(재가노인지원서비스)'!E40,'6-3.강서구종합사회복지관(강서지역아동센터)'!E40,'6-4.강서구종합사회복지관(청소년지원센터)'!E40,'6-5.강서구종합사회복지관(자원봉사센터)'!E40,'6-6.강서구종합사회복지관(발달재활서비스)'!E40,'6-7.강서구종합사회복지관(심리치유서비스)'!E40)</f>
        <v>2355</v>
      </c>
      <c r="F40" s="337">
        <f>SUM('6-1. 강서종합사회복지관'!F40,'6-2.강서종합사회복지관(재가노인지원서비스)'!F40,'6-3.강서구종합사회복지관(강서지역아동센터)'!F40,'6-4.강서구종합사회복지관(청소년지원센터)'!F40,'6-5.강서구종합사회복지관(자원봉사센터)'!F40,'6-6.강서구종합사회복지관(발달재활서비스)'!F40,'6-7.강서구종합사회복지관(심리치유서비스)'!F40)</f>
        <v>340132</v>
      </c>
      <c r="G40" s="45">
        <f t="shared" si="5"/>
        <v>-779</v>
      </c>
      <c r="H40" s="322">
        <f t="shared" si="3"/>
        <v>-2.2850538703649927E-3</v>
      </c>
      <c r="I40" s="110"/>
    </row>
    <row r="41" spans="1:9" ht="21" customHeight="1">
      <c r="A41" s="787"/>
      <c r="B41" s="719"/>
      <c r="C41" s="248" t="s">
        <v>225</v>
      </c>
      <c r="D41" s="337">
        <f>SUM('6-1. 강서종합사회복지관'!D41,'6-2.강서종합사회복지관(재가노인지원서비스)'!D41,'6-3.강서구종합사회복지관(강서지역아동센터)'!D41,'6-4.강서구종합사회복지관(청소년지원센터)'!D41,'6-5.강서구종합사회복지관(자원봉사센터)'!D41,'6-6.강서구종합사회복지관(발달재활서비스)'!D41,'6-7.강서구종합사회복지관(심리치유서비스)'!D41)</f>
        <v>0</v>
      </c>
      <c r="E41" s="337">
        <f>SUM('6-1. 강서종합사회복지관'!E41,'6-2.강서종합사회복지관(재가노인지원서비스)'!E41,'6-3.강서구종합사회복지관(강서지역아동센터)'!E41,'6-4.강서구종합사회복지관(청소년지원센터)'!E41,'6-5.강서구종합사회복지관(자원봉사센터)'!E41,'6-6.강서구종합사회복지관(발달재활서비스)'!E41,'6-7.강서구종합사회복지관(심리치유서비스)'!E41)</f>
        <v>0</v>
      </c>
      <c r="F41" s="337">
        <f>SUM('6-1. 강서종합사회복지관'!F41,'6-2.강서종합사회복지관(재가노인지원서비스)'!F41,'6-3.강서구종합사회복지관(강서지역아동센터)'!F41,'6-4.강서구종합사회복지관(청소년지원센터)'!F41,'6-5.강서구종합사회복지관(자원봉사센터)'!F41,'6-6.강서구종합사회복지관(발달재활서비스)'!F41,'6-7.강서구종합사회복지관(심리치유서비스)'!F41)</f>
        <v>0</v>
      </c>
      <c r="G41" s="45">
        <f t="shared" si="5"/>
        <v>0</v>
      </c>
      <c r="H41" s="322" t="e">
        <f t="shared" si="3"/>
        <v>#DIV/0!</v>
      </c>
      <c r="I41" s="110"/>
    </row>
    <row r="42" spans="1:9" ht="21" customHeight="1">
      <c r="A42" s="787"/>
      <c r="B42" s="719"/>
      <c r="C42" s="248" t="s">
        <v>12</v>
      </c>
      <c r="D42" s="337">
        <f>SUM('6-1. 강서종합사회복지관'!D42,'6-2.강서종합사회복지관(재가노인지원서비스)'!D42,'6-3.강서구종합사회복지관(강서지역아동센터)'!D42,'6-4.강서구종합사회복지관(청소년지원센터)'!D42,'6-5.강서구종합사회복지관(자원봉사센터)'!D42,'6-6.강서구종합사회복지관(발달재활서비스)'!D42,'6-7.강서구종합사회복지관(심리치유서비스)'!D42)</f>
        <v>17858800</v>
      </c>
      <c r="E42" s="337">
        <f>SUM('6-1. 강서종합사회복지관'!E42,'6-2.강서종합사회복지관(재가노인지원서비스)'!E42,'6-3.강서구종합사회복지관(강서지역아동센터)'!E42,'6-4.강서구종합사회복지관(청소년지원센터)'!E42,'6-5.강서구종합사회복지관(자원봉사센터)'!E42,'6-6.강서구종합사회복지관(발달재활서비스)'!E42,'6-7.강서구종합사회복지관(심리치유서비스)'!E42)</f>
        <v>5390000</v>
      </c>
      <c r="F42" s="337">
        <f>SUM('6-1. 강서종합사회복지관'!F42,'6-2.강서종합사회복지관(재가노인지원서비스)'!F42,'6-3.강서구종합사회복지관(강서지역아동센터)'!F42,'6-4.강서구종합사회복지관(청소년지원센터)'!F42,'6-5.강서구종합사회복지관(자원봉사센터)'!F42,'6-6.강서구종합사회복지관(발달재활서비스)'!F42,'6-7.강서구종합사회복지관(심리치유서비스)'!F42)</f>
        <v>17859000</v>
      </c>
      <c r="G42" s="45">
        <f t="shared" si="5"/>
        <v>200</v>
      </c>
      <c r="H42" s="322">
        <f t="shared" si="3"/>
        <v>1.1198960736443658E-5</v>
      </c>
      <c r="I42" s="110"/>
    </row>
    <row r="43" spans="1:9">
      <c r="A43" s="788"/>
      <c r="B43" s="789" t="s">
        <v>47</v>
      </c>
      <c r="C43" s="789"/>
      <c r="D43" s="91">
        <f>SUM(D40:D42)</f>
        <v>18199711</v>
      </c>
      <c r="E43" s="91">
        <f t="shared" ref="E43:F43" si="11">SUM(E40:E42)</f>
        <v>5392355</v>
      </c>
      <c r="F43" s="91">
        <f t="shared" si="11"/>
        <v>18199132</v>
      </c>
      <c r="G43" s="45">
        <f t="shared" si="5"/>
        <v>-579</v>
      </c>
      <c r="H43" s="322">
        <f t="shared" si="3"/>
        <v>-3.1813691986647483E-5</v>
      </c>
      <c r="I43" s="110"/>
    </row>
    <row r="44" spans="1:9" ht="27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5"/>
        <v>0</v>
      </c>
      <c r="H44" s="322" t="e">
        <f t="shared" si="3"/>
        <v>#DIV/0!</v>
      </c>
      <c r="I44" s="346"/>
    </row>
    <row r="45" spans="1:9" ht="30.75" customHeight="1">
      <c r="A45" s="749"/>
      <c r="B45" s="719"/>
      <c r="C45" s="248" t="s">
        <v>229</v>
      </c>
      <c r="D45" s="91"/>
      <c r="E45" s="91"/>
      <c r="F45" s="56"/>
      <c r="G45" s="45">
        <f t="shared" si="5"/>
        <v>0</v>
      </c>
      <c r="H45" s="322" t="e">
        <f t="shared" si="3"/>
        <v>#DIV/0!</v>
      </c>
      <c r="I45" s="110"/>
    </row>
    <row r="46" spans="1:9" ht="17.25" thickBot="1">
      <c r="A46" s="917"/>
      <c r="B46" s="789" t="s">
        <v>47</v>
      </c>
      <c r="C46" s="789"/>
      <c r="D46" s="186">
        <f>SUM(D44:D45)</f>
        <v>0</v>
      </c>
      <c r="E46" s="186">
        <f t="shared" ref="E46:F46" si="12">SUM(E44:E45)</f>
        <v>0</v>
      </c>
      <c r="F46" s="186">
        <f t="shared" si="12"/>
        <v>0</v>
      </c>
      <c r="G46" s="188">
        <f t="shared" si="5"/>
        <v>0</v>
      </c>
      <c r="H46" s="189" t="e">
        <f t="shared" si="3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2417357380</v>
      </c>
      <c r="E47" s="432">
        <f>SUM(E22,E27,E30,E36,E39,E43,E46)</f>
        <v>1590095547</v>
      </c>
      <c r="F47" s="432">
        <f>SUM(F22,F27,F30,F36,F39,F43,F46)</f>
        <v>2642850000</v>
      </c>
      <c r="G47" s="191">
        <f t="shared" si="5"/>
        <v>225492620</v>
      </c>
      <c r="H47" s="192">
        <f t="shared" si="3"/>
        <v>9.3280630272384465E-2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 ht="17.25">
      <c r="A51" s="477" t="s">
        <v>236</v>
      </c>
      <c r="B51" s="718" t="s">
        <v>237</v>
      </c>
      <c r="C51" s="323" t="s">
        <v>20</v>
      </c>
      <c r="D51" s="337">
        <f>SUM('6-1. 강서종합사회복지관'!D51,'6-2.강서종합사회복지관(재가노인지원서비스)'!D51,'6-3.강서구종합사회복지관(강서지역아동센터)'!D51,'6-4.강서구종합사회복지관(청소년지원센터)'!D51,'6-5.강서구종합사회복지관(자원봉사센터)'!D51,'6-6.강서구종합사회복지관(발달재활서비스)'!D51,'6-7.강서구종합사회복지관(심리치유서비스)'!D51)</f>
        <v>1035864720</v>
      </c>
      <c r="E51" s="337">
        <f>SUM('6-1. 강서종합사회복지관'!E51,'6-2.강서종합사회복지관(재가노인지원서비스)'!E51,'6-3.강서구종합사회복지관(강서지역아동센터)'!E51,'6-4.강서구종합사회복지관(청소년지원센터)'!E51,'6-5.강서구종합사회복지관(자원봉사센터)'!E51,'6-6.강서구종합사회복지관(발달재활서비스)'!E51,'6-7.강서구종합사회복지관(심리치유서비스)'!E51)</f>
        <v>333886355</v>
      </c>
      <c r="F51" s="337">
        <f>SUM('6-1. 강서종합사회복지관'!F51,'6-2.강서종합사회복지관(재가노인지원서비스)'!F51,'6-3.강서구종합사회복지관(강서지역아동센터)'!F51,'6-4.강서구종합사회복지관(청소년지원센터)'!F51,'6-5.강서구종합사회복지관(자원봉사센터)'!F51,'6-6.강서구종합사회복지관(발달재활서비스)'!F51,'6-7.강서구종합사회복지관(심리치유서비스)'!F51)</f>
        <v>1062115330</v>
      </c>
      <c r="G51" s="45">
        <f>F51-D51</f>
        <v>26250610</v>
      </c>
      <c r="H51" s="185">
        <f>G51/D51*100%</f>
        <v>2.5341735743254195E-2</v>
      </c>
      <c r="I51" s="46"/>
    </row>
    <row r="52" spans="1:9" ht="17.25">
      <c r="A52" s="484"/>
      <c r="B52" s="719"/>
      <c r="C52" s="225" t="s">
        <v>40</v>
      </c>
      <c r="D52" s="337">
        <f>SUM('6-1. 강서종합사회복지관'!D52,'6-2.강서종합사회복지관(재가노인지원서비스)'!D52,'6-3.강서구종합사회복지관(강서지역아동센터)'!D52,'6-4.강서구종합사회복지관(청소년지원센터)'!D52,'6-5.강서구종합사회복지관(자원봉사센터)'!D52,'6-6.강서구종합사회복지관(발달재활서비스)'!D52,'6-7.강서구종합사회복지관(심리치유서비스)'!D52)</f>
        <v>143826220</v>
      </c>
      <c r="E52" s="337">
        <f>SUM('6-1. 강서종합사회복지관'!E52,'6-2.강서종합사회복지관(재가노인지원서비스)'!E52,'6-3.강서구종합사회복지관(강서지역아동센터)'!E52,'6-4.강서구종합사회복지관(청소년지원센터)'!E52,'6-5.강서구종합사회복지관(자원봉사센터)'!E52,'6-6.강서구종합사회복지관(발달재활서비스)'!E52,'6-7.강서구종합사회복지관(심리치유서비스)'!E52)</f>
        <v>61732910</v>
      </c>
      <c r="F52" s="337">
        <f>SUM('6-1. 강서종합사회복지관'!F52,'6-2.강서종합사회복지관(재가노인지원서비스)'!F52,'6-3.강서구종합사회복지관(강서지역아동센터)'!F52,'6-4.강서구종합사회복지관(청소년지원센터)'!F52,'6-5.강서구종합사회복지관(자원봉사센터)'!F52,'6-6.강서구종합사회복지관(발달재활서비스)'!F52,'6-7.강서구종합사회복지관(심리치유서비스)'!F52)</f>
        <v>160692970</v>
      </c>
      <c r="G52" s="45">
        <f t="shared" ref="G52:G110" si="13">F52-D52</f>
        <v>16866750</v>
      </c>
      <c r="H52" s="185">
        <f t="shared" ref="H52:H110" si="14">G52/D52*100%</f>
        <v>0.117271732511638</v>
      </c>
      <c r="I52" s="46"/>
    </row>
    <row r="53" spans="1:9" ht="17.25">
      <c r="A53" s="484"/>
      <c r="B53" s="719"/>
      <c r="C53" s="225" t="s">
        <v>230</v>
      </c>
      <c r="D53" s="337">
        <f>SUM('6-1. 강서종합사회복지관'!D53,'6-2.강서종합사회복지관(재가노인지원서비스)'!D53,'6-3.강서구종합사회복지관(강서지역아동센터)'!D53,'6-4.강서구종합사회복지관(청소년지원센터)'!D53,'6-5.강서구종합사회복지관(자원봉사센터)'!D53,'6-6.강서구종합사회복지관(발달재활서비스)'!D53,'6-7.강서구종합사회복지관(심리치유서비스)'!D53)</f>
        <v>0</v>
      </c>
      <c r="E53" s="337">
        <f>SUM('6-1. 강서종합사회복지관'!E53,'6-2.강서종합사회복지관(재가노인지원서비스)'!E53,'6-3.강서구종합사회복지관(강서지역아동센터)'!E53,'6-4.강서구종합사회복지관(청소년지원센터)'!E53,'6-5.강서구종합사회복지관(자원봉사센터)'!E53,'6-6.강서구종합사회복지관(발달재활서비스)'!E53,'6-7.강서구종합사회복지관(심리치유서비스)'!E53)</f>
        <v>0</v>
      </c>
      <c r="F53" s="337">
        <f>SUM('6-1. 강서종합사회복지관'!F53,'6-2.강서종합사회복지관(재가노인지원서비스)'!F53,'6-3.강서구종합사회복지관(강서지역아동센터)'!F53,'6-4.강서구종합사회복지관(청소년지원센터)'!F53,'6-5.강서구종합사회복지관(자원봉사센터)'!F53,'6-6.강서구종합사회복지관(발달재활서비스)'!F53,'6-7.강서구종합사회복지관(심리치유서비스)'!F53)</f>
        <v>0</v>
      </c>
      <c r="G53" s="45">
        <f t="shared" si="13"/>
        <v>0</v>
      </c>
      <c r="H53" s="185" t="e">
        <f t="shared" si="14"/>
        <v>#DIV/0!</v>
      </c>
      <c r="I53" s="46"/>
    </row>
    <row r="54" spans="1:9" ht="15" customHeight="1">
      <c r="A54" s="484"/>
      <c r="B54" s="719"/>
      <c r="C54" s="225" t="s">
        <v>117</v>
      </c>
      <c r="D54" s="337">
        <f>SUM('6-1. 강서종합사회복지관'!D54,'6-2.강서종합사회복지관(재가노인지원서비스)'!D54,'6-3.강서구종합사회복지관(강서지역아동센터)'!D54,'6-4.강서구종합사회복지관(청소년지원센터)'!D54,'6-5.강서구종합사회복지관(자원봉사센터)'!D54,'6-6.강서구종합사회복지관(발달재활서비스)'!D54,'6-7.강서구종합사회복지관(심리치유서비스)'!D54)</f>
        <v>99170300</v>
      </c>
      <c r="E54" s="337">
        <f>SUM('6-1. 강서종합사회복지관'!E54,'6-2.강서종합사회복지관(재가노인지원서비스)'!E54,'6-3.강서구종합사회복지관(강서지역아동센터)'!E54,'6-4.강서구종합사회복지관(청소년지원센터)'!E54,'6-5.강서구종합사회복지관(자원봉사센터)'!E54,'6-6.강서구종합사회복지관(발달재활서비스)'!E54,'6-7.강서구종합사회복지관(심리치유서비스)'!E54)</f>
        <v>34186040</v>
      </c>
      <c r="F54" s="337">
        <f>SUM('6-1. 강서종합사회복지관'!F54,'6-2.강서종합사회복지관(재가노인지원서비스)'!F54,'6-3.강서구종합사회복지관(강서지역아동센터)'!F54,'6-4.강서구종합사회복지관(청소년지원센터)'!F54,'6-5.강서구종합사회복지관(자원봉사센터)'!F54,'6-6.강서구종합사회복지관(발달재활서비스)'!F54,'6-7.강서구종합사회복지관(심리치유서비스)'!F54)</f>
        <v>103564240</v>
      </c>
      <c r="G54" s="45">
        <f t="shared" si="13"/>
        <v>4393940</v>
      </c>
      <c r="H54" s="185">
        <f t="shared" si="14"/>
        <v>4.4307015305993833E-2</v>
      </c>
      <c r="I54" s="46"/>
    </row>
    <row r="55" spans="1:9" ht="15" customHeight="1">
      <c r="A55" s="484"/>
      <c r="B55" s="719"/>
      <c r="C55" s="225" t="s">
        <v>41</v>
      </c>
      <c r="D55" s="337">
        <f>SUM('6-1. 강서종합사회복지관'!D55,'6-2.강서종합사회복지관(재가노인지원서비스)'!D55,'6-3.강서구종합사회복지관(강서지역아동센터)'!D55,'6-4.강서구종합사회복지관(청소년지원센터)'!D55,'6-5.강서구종합사회복지관(자원봉사센터)'!D55,'6-6.강서구종합사회복지관(발달재활서비스)'!D55,'6-7.강서구종합사회복지관(심리치유서비스)'!D55)</f>
        <v>118902240</v>
      </c>
      <c r="E55" s="337">
        <f>SUM('6-1. 강서종합사회복지관'!E55,'6-2.강서종합사회복지관(재가노인지원서비스)'!E55,'6-3.강서구종합사회복지관(강서지역아동센터)'!E55,'6-4.강서구종합사회복지관(청소년지원센터)'!E55,'6-5.강서구종합사회복지관(자원봉사센터)'!E55,'6-6.강서구종합사회복지관(발달재활서비스)'!E55,'6-7.강서구종합사회복지관(심리치유서비스)'!E55)</f>
        <v>35676770</v>
      </c>
      <c r="F55" s="337">
        <f>SUM('6-1. 강서종합사회복지관'!F55,'6-2.강서종합사회복지관(재가노인지원서비스)'!F55,'6-3.강서구종합사회복지관(강서지역아동센터)'!F55,'6-4.강서구종합사회복지관(청소년지원센터)'!F55,'6-5.강서구종합사회복지관(자원봉사센터)'!F55,'6-6.강서구종합사회복지관(발달재활서비스)'!F55,'6-7.강서구종합사회복지관(심리치유서비스)'!F55)</f>
        <v>124552870</v>
      </c>
      <c r="G55" s="45">
        <f t="shared" si="13"/>
        <v>5650630</v>
      </c>
      <c r="H55" s="185">
        <f t="shared" si="14"/>
        <v>4.7523326726224835E-2</v>
      </c>
      <c r="I55" s="46"/>
    </row>
    <row r="56" spans="1:9" ht="15" customHeight="1">
      <c r="A56" s="484"/>
      <c r="B56" s="719"/>
      <c r="C56" s="225" t="s">
        <v>23</v>
      </c>
      <c r="D56" s="337">
        <f>SUM('6-1. 강서종합사회복지관'!D56,'6-2.강서종합사회복지관(재가노인지원서비스)'!D56,'6-3.강서구종합사회복지관(강서지역아동센터)'!D56,'6-4.강서구종합사회복지관(청소년지원센터)'!D56,'6-5.강서구종합사회복지관(자원봉사센터)'!D56,'6-6.강서구종합사회복지관(발달재활서비스)'!D56,'6-7.강서구종합사회복지관(심리치유서비스)'!D56)</f>
        <v>5786000</v>
      </c>
      <c r="E56" s="337">
        <f>SUM('6-1. 강서종합사회복지관'!E56,'6-2.강서종합사회복지관(재가노인지원서비스)'!E56,'6-3.강서구종합사회복지관(강서지역아동센터)'!E56,'6-4.강서구종합사회복지관(청소년지원센터)'!E56,'6-5.강서구종합사회복지관(자원봉사센터)'!E56,'6-6.강서구종합사회복지관(발달재활서비스)'!E56,'6-7.강서구종합사회복지관(심리치유서비스)'!E56)</f>
        <v>539990</v>
      </c>
      <c r="F56" s="337">
        <f>SUM('6-1. 강서종합사회복지관'!F56,'6-2.강서종합사회복지관(재가노인지원서비스)'!F56,'6-3.강서구종합사회복지관(강서지역아동센터)'!F56,'6-4.강서구종합사회복지관(청소년지원센터)'!F56,'6-5.강서구종합사회복지관(자원봉사센터)'!F56,'6-6.강서구종합사회복지관(발달재활서비스)'!F56,'6-7.강서구종합사회복지관(심리치유서비스)'!F56)</f>
        <v>5747340</v>
      </c>
      <c r="G56" s="45">
        <f t="shared" si="13"/>
        <v>-38660</v>
      </c>
      <c r="H56" s="185">
        <f t="shared" si="14"/>
        <v>-6.6816453508468715E-3</v>
      </c>
      <c r="I56" s="46"/>
    </row>
    <row r="57" spans="1:9">
      <c r="A57" s="484"/>
      <c r="B57" s="719"/>
      <c r="C57" s="324" t="s">
        <v>400</v>
      </c>
      <c r="D57" s="90">
        <f>SUM(D51:D56)</f>
        <v>1403549480</v>
      </c>
      <c r="E57" s="90">
        <f t="shared" ref="E57:F57" si="15">SUM(E51:E56)</f>
        <v>466022065</v>
      </c>
      <c r="F57" s="90">
        <f t="shared" si="15"/>
        <v>1456672750</v>
      </c>
      <c r="G57" s="45">
        <f t="shared" si="13"/>
        <v>53123270</v>
      </c>
      <c r="H57" s="185">
        <f t="shared" si="14"/>
        <v>3.7849232076948222E-2</v>
      </c>
      <c r="I57" s="47"/>
    </row>
    <row r="58" spans="1:9" ht="17.25" customHeight="1">
      <c r="A58" s="484"/>
      <c r="B58" s="719" t="s">
        <v>123</v>
      </c>
      <c r="C58" s="220" t="s">
        <v>24</v>
      </c>
      <c r="D58" s="337">
        <f>SUM('6-1. 강서종합사회복지관'!D58,'6-2.강서종합사회복지관(재가노인지원서비스)'!D58,'6-3.강서구종합사회복지관(강서지역아동센터)'!D58,'6-4.강서구종합사회복지관(청소년지원센터)'!D58,'6-5.강서구종합사회복지관(자원봉사센터)'!D58,'6-6.강서구종합사회복지관(발달재활서비스)'!D58,'6-7.강서구종합사회복지관(심리치유서비스)'!D58)</f>
        <v>2850000</v>
      </c>
      <c r="E58" s="337">
        <f>SUM('6-1. 강서종합사회복지관'!E58,'6-2.강서종합사회복지관(재가노인지원서비스)'!E58,'6-3.강서구종합사회복지관(강서지역아동센터)'!E58,'6-4.강서구종합사회복지관(청소년지원센터)'!E58,'6-5.강서구종합사회복지관(자원봉사센터)'!E58,'6-6.강서구종합사회복지관(발달재활서비스)'!E58,'6-7.강서구종합사회복지관(심리치유서비스)'!E58)</f>
        <v>250050</v>
      </c>
      <c r="F58" s="337">
        <f>SUM('6-1. 강서종합사회복지관'!F58,'6-2.강서종합사회복지관(재가노인지원서비스)'!F58,'6-3.강서구종합사회복지관(강서지역아동센터)'!F58,'6-4.강서구종합사회복지관(청소년지원센터)'!F58,'6-5.강서구종합사회복지관(자원봉사센터)'!F58,'6-6.강서구종합사회복지관(발달재활서비스)'!F58,'6-7.강서구종합사회복지관(심리치유서비스)'!F58)</f>
        <v>2850000</v>
      </c>
      <c r="G58" s="45">
        <f t="shared" si="13"/>
        <v>0</v>
      </c>
      <c r="H58" s="185">
        <f t="shared" si="14"/>
        <v>0</v>
      </c>
      <c r="I58" s="46"/>
    </row>
    <row r="59" spans="1:9" ht="17.25" customHeight="1">
      <c r="A59" s="484"/>
      <c r="B59" s="719"/>
      <c r="C59" s="323" t="s">
        <v>232</v>
      </c>
      <c r="D59" s="337">
        <f>SUM('6-1. 강서종합사회복지관'!D59,'6-2.강서종합사회복지관(재가노인지원서비스)'!D59,'6-3.강서구종합사회복지관(강서지역아동센터)'!D59,'6-4.강서구종합사회복지관(청소년지원센터)'!D59,'6-5.강서구종합사회복지관(자원봉사센터)'!D59,'6-6.강서구종합사회복지관(발달재활서비스)'!D59,'6-7.강서구종합사회복지관(심리치유서비스)'!D59)</f>
        <v>4200000</v>
      </c>
      <c r="E59" s="337">
        <f>SUM('6-1. 강서종합사회복지관'!E59,'6-2.강서종합사회복지관(재가노인지원서비스)'!E59,'6-3.강서구종합사회복지관(강서지역아동센터)'!E59,'6-4.강서구종합사회복지관(청소년지원센터)'!E59,'6-5.강서구종합사회복지관(자원봉사센터)'!E59,'6-6.강서구종합사회복지관(발달재활서비스)'!E59,'6-7.강서구종합사회복지관(심리치유서비스)'!E59)</f>
        <v>1400000</v>
      </c>
      <c r="F59" s="337">
        <f>SUM('6-1. 강서종합사회복지관'!F59,'6-2.강서종합사회복지관(재가노인지원서비스)'!F59,'6-3.강서구종합사회복지관(강서지역아동센터)'!F59,'6-4.강서구종합사회복지관(청소년지원센터)'!F59,'6-5.강서구종합사회복지관(자원봉사센터)'!F59,'6-6.강서구종합사회복지관(발달재활서비스)'!F59,'6-7.강서구종합사회복지관(심리치유서비스)'!F59)</f>
        <v>4200000</v>
      </c>
      <c r="G59" s="45">
        <f t="shared" si="13"/>
        <v>0</v>
      </c>
      <c r="H59" s="185">
        <f t="shared" si="14"/>
        <v>0</v>
      </c>
      <c r="I59" s="46"/>
    </row>
    <row r="60" spans="1:9" ht="17.25">
      <c r="A60" s="484"/>
      <c r="B60" s="719"/>
      <c r="C60" s="225" t="s">
        <v>25</v>
      </c>
      <c r="D60" s="337">
        <f>SUM('6-1. 강서종합사회복지관'!D60,'6-2.강서종합사회복지관(재가노인지원서비스)'!D60,'6-3.강서구종합사회복지관(강서지역아동센터)'!D60,'6-4.강서구종합사회복지관(청소년지원센터)'!D60,'6-5.강서구종합사회복지관(자원봉사센터)'!D60,'6-6.강서구종합사회복지관(발달재활서비스)'!D60,'6-7.강서구종합사회복지관(심리치유서비스)'!D60)</f>
        <v>3490000</v>
      </c>
      <c r="E60" s="337">
        <f>SUM('6-1. 강서종합사회복지관'!E60,'6-2.강서종합사회복지관(재가노인지원서비스)'!E60,'6-3.강서구종합사회복지관(강서지역아동센터)'!E60,'6-4.강서구종합사회복지관(청소년지원센터)'!E60,'6-5.강서구종합사회복지관(자원봉사센터)'!E60,'6-6.강서구종합사회복지관(발달재활서비스)'!E60,'6-7.강서구종합사회복지관(심리치유서비스)'!E60)</f>
        <v>854900</v>
      </c>
      <c r="F60" s="337">
        <f>SUM('6-1. 강서종합사회복지관'!F60,'6-2.강서종합사회복지관(재가노인지원서비스)'!F60,'6-3.강서구종합사회복지관(강서지역아동센터)'!F60,'6-4.강서구종합사회복지관(청소년지원센터)'!F60,'6-5.강서구종합사회복지관(자원봉사센터)'!F60,'6-6.강서구종합사회복지관(발달재활서비스)'!F60,'6-7.강서구종합사회복지관(심리치유서비스)'!F60)</f>
        <v>3740000</v>
      </c>
      <c r="G60" s="45">
        <f t="shared" si="13"/>
        <v>250000</v>
      </c>
      <c r="H60" s="185">
        <f t="shared" si="14"/>
        <v>7.1633237822349566E-2</v>
      </c>
      <c r="I60" s="46"/>
    </row>
    <row r="61" spans="1:9">
      <c r="A61" s="484"/>
      <c r="B61" s="719"/>
      <c r="C61" s="324" t="s">
        <v>401</v>
      </c>
      <c r="D61" s="90">
        <f>SUM(D58:D60)</f>
        <v>10540000</v>
      </c>
      <c r="E61" s="90">
        <f t="shared" ref="E61:F61" si="16">SUM(E58:E60)</f>
        <v>2504950</v>
      </c>
      <c r="F61" s="90">
        <f t="shared" si="16"/>
        <v>10790000</v>
      </c>
      <c r="G61" s="45">
        <f t="shared" si="13"/>
        <v>250000</v>
      </c>
      <c r="H61" s="185">
        <f t="shared" si="14"/>
        <v>2.3719165085388995E-2</v>
      </c>
      <c r="I61" s="47"/>
    </row>
    <row r="62" spans="1:9" ht="21" customHeight="1">
      <c r="A62" s="484"/>
      <c r="B62" s="719" t="s">
        <v>178</v>
      </c>
      <c r="C62" s="325" t="s">
        <v>26</v>
      </c>
      <c r="D62" s="337">
        <f>SUM('6-1. 강서종합사회복지관'!D62,'6-2.강서종합사회복지관(재가노인지원서비스)'!D62,'6-3.강서구종합사회복지관(강서지역아동센터)'!D62,'6-4.강서구종합사회복지관(청소년지원센터)'!D62,'6-5.강서구종합사회복지관(자원봉사센터)'!D62,'6-6.강서구종합사회복지관(발달재활서비스)'!D62,'6-7.강서구종합사회복지관(심리치유서비스)'!D62)</f>
        <v>8800000</v>
      </c>
      <c r="E62" s="337">
        <f>SUM('6-1. 강서종합사회복지관'!E62,'6-2.강서종합사회복지관(재가노인지원서비스)'!E62,'6-3.강서구종합사회복지관(강서지역아동센터)'!E62,'6-4.강서구종합사회복지관(청소년지원센터)'!E62,'6-5.강서구종합사회복지관(자원봉사센터)'!E62,'6-6.강서구종합사회복지관(발달재활서비스)'!E62,'6-7.강서구종합사회복지관(심리치유서비스)'!E62)</f>
        <v>3156170</v>
      </c>
      <c r="F62" s="337">
        <f>SUM('6-1. 강서종합사회복지관'!F62,'6-2.강서종합사회복지관(재가노인지원서비스)'!F62,'6-3.강서구종합사회복지관(강서지역아동센터)'!F62,'6-4.강서구종합사회복지관(청소년지원센터)'!F62,'6-5.강서구종합사회복지관(자원봉사센터)'!F62,'6-6.강서구종합사회복지관(발달재활서비스)'!F62,'6-7.강서구종합사회복지관(심리치유서비스)'!F62)</f>
        <v>9300000</v>
      </c>
      <c r="G62" s="45">
        <f t="shared" si="13"/>
        <v>500000</v>
      </c>
      <c r="H62" s="185">
        <f t="shared" si="14"/>
        <v>5.6818181818181816E-2</v>
      </c>
      <c r="I62" s="46"/>
    </row>
    <row r="63" spans="1:9" ht="21" customHeight="1">
      <c r="A63" s="484"/>
      <c r="B63" s="719"/>
      <c r="C63" s="225" t="s">
        <v>42</v>
      </c>
      <c r="D63" s="337">
        <f>SUM('6-1. 강서종합사회복지관'!D63,'6-2.강서종합사회복지관(재가노인지원서비스)'!D63,'6-3.강서구종합사회복지관(강서지역아동센터)'!D63,'6-4.강서구종합사회복지관(청소년지원센터)'!D63,'6-5.강서구종합사회복지관(자원봉사센터)'!D63,'6-6.강서구종합사회복지관(발달재활서비스)'!D63,'6-7.강서구종합사회복지관(심리치유서비스)'!D63)</f>
        <v>50156160</v>
      </c>
      <c r="E63" s="337">
        <f>SUM('6-1. 강서종합사회복지관'!E63,'6-2.강서종합사회복지관(재가노인지원서비스)'!E63,'6-3.강서구종합사회복지관(강서지역아동센터)'!E63,'6-4.강서구종합사회복지관(청소년지원센터)'!E63,'6-5.강서구종합사회복지관(자원봉사센터)'!E63,'6-6.강서구종합사회복지관(발달재활서비스)'!E63,'6-7.강서구종합사회복지관(심리치유서비스)'!E63)</f>
        <v>14719907</v>
      </c>
      <c r="F63" s="337">
        <f>SUM('6-1. 강서종합사회복지관'!F63,'6-2.강서종합사회복지관(재가노인지원서비스)'!F63,'6-3.강서구종합사회복지관(강서지역아동센터)'!F63,'6-4.강서구종합사회복지관(청소년지원센터)'!F63,'6-5.강서구종합사회복지관(자원봉사센터)'!F63,'6-6.강서구종합사회복지관(발달재활서비스)'!F63,'6-7.강서구종합사회복지관(심리치유서비스)'!F63)</f>
        <v>50087602</v>
      </c>
      <c r="G63" s="45">
        <f t="shared" si="13"/>
        <v>-68558</v>
      </c>
      <c r="H63" s="185">
        <f t="shared" si="14"/>
        <v>-1.3668909262591076E-3</v>
      </c>
      <c r="I63" s="46"/>
    </row>
    <row r="64" spans="1:9" ht="21" customHeight="1">
      <c r="A64" s="484"/>
      <c r="B64" s="719"/>
      <c r="C64" s="225" t="s">
        <v>28</v>
      </c>
      <c r="D64" s="337">
        <f>SUM('6-1. 강서종합사회복지관'!D64,'6-2.강서종합사회복지관(재가노인지원서비스)'!D64,'6-3.강서구종합사회복지관(강서지역아동센터)'!D64,'6-4.강서구종합사회복지관(청소년지원센터)'!D64,'6-5.강서구종합사회복지관(자원봉사센터)'!D64,'6-6.강서구종합사회복지관(발달재활서비스)'!D64,'6-7.강서구종합사회복지관(심리치유서비스)'!D64)</f>
        <v>23712000</v>
      </c>
      <c r="E64" s="337">
        <f>SUM('6-1. 강서종합사회복지관'!E64,'6-2.강서종합사회복지관(재가노인지원서비스)'!E64,'6-3.강서구종합사회복지관(강서지역아동센터)'!E64,'6-4.강서구종합사회복지관(청소년지원센터)'!E64,'6-5.강서구종합사회복지관(자원봉사센터)'!E64,'6-6.강서구종합사회복지관(발달재활서비스)'!E64,'6-7.강서구종합사회복지관(심리치유서비스)'!E64)</f>
        <v>7068920</v>
      </c>
      <c r="F64" s="337">
        <f>SUM('6-1. 강서종합사회복지관'!F64,'6-2.강서종합사회복지관(재가노인지원서비스)'!F64,'6-3.강서구종합사회복지관(강서지역아동센터)'!F64,'6-4.강서구종합사회복지관(청소년지원센터)'!F64,'6-5.강서구종합사회복지관(자원봉사센터)'!F64,'6-6.강서구종합사회복지관(발달재활서비스)'!F64,'6-7.강서구종합사회복지관(심리치유서비스)'!F64)</f>
        <v>23256000</v>
      </c>
      <c r="G64" s="45">
        <f t="shared" si="13"/>
        <v>-456000</v>
      </c>
      <c r="H64" s="185">
        <f t="shared" si="14"/>
        <v>-1.9230769230769232E-2</v>
      </c>
      <c r="I64" s="46"/>
    </row>
    <row r="65" spans="1:9" ht="21" customHeight="1">
      <c r="A65" s="484"/>
      <c r="B65" s="719"/>
      <c r="C65" s="225" t="s">
        <v>29</v>
      </c>
      <c r="D65" s="337">
        <f>SUM('6-1. 강서종합사회복지관'!D65,'6-2.강서종합사회복지관(재가노인지원서비스)'!D65,'6-3.강서구종합사회복지관(강서지역아동센터)'!D65,'6-4.강서구종합사회복지관(청소년지원센터)'!D65,'6-5.강서구종합사회복지관(자원봉사센터)'!D65,'6-6.강서구종합사회복지관(발달재활서비스)'!D65,'6-7.강서구종합사회복지관(심리치유서비스)'!D65)</f>
        <v>28163650</v>
      </c>
      <c r="E65" s="337">
        <f>SUM('6-1. 강서종합사회복지관'!E65,'6-2.강서종합사회복지관(재가노인지원서비스)'!E65,'6-3.강서구종합사회복지관(강서지역아동센터)'!E65,'6-4.강서구종합사회복지관(청소년지원센터)'!E65,'6-5.강서구종합사회복지관(자원봉사센터)'!E65,'6-6.강서구종합사회복지관(발달재활서비스)'!E65,'6-7.강서구종합사회복지관(심리치유서비스)'!E65)</f>
        <v>13718420</v>
      </c>
      <c r="F65" s="337">
        <f>SUM('6-1. 강서종합사회복지관'!F65,'6-2.강서종합사회복지관(재가노인지원서비스)'!F65,'6-3.강서구종합사회복지관(강서지역아동센터)'!F65,'6-4.강서구종합사회복지관(청소년지원센터)'!F65,'6-5.강서구종합사회복지관(자원봉사센터)'!F65,'6-6.강서구종합사회복지관(발달재활서비스)'!F65,'6-7.강서구종합사회복지관(심리치유서비스)'!F65)</f>
        <v>30727090</v>
      </c>
      <c r="G65" s="45">
        <f t="shared" si="13"/>
        <v>2563440</v>
      </c>
      <c r="H65" s="185">
        <f t="shared" si="14"/>
        <v>9.1019452379219309E-2</v>
      </c>
      <c r="I65" s="46"/>
    </row>
    <row r="66" spans="1:9" ht="21" customHeight="1">
      <c r="A66" s="478"/>
      <c r="B66" s="719"/>
      <c r="C66" s="225" t="s">
        <v>43</v>
      </c>
      <c r="D66" s="337">
        <f>SUM('6-1. 강서종합사회복지관'!D66,'6-2.강서종합사회복지관(재가노인지원서비스)'!D66,'6-3.강서구종합사회복지관(강서지역아동센터)'!D66,'6-4.강서구종합사회복지관(청소년지원센터)'!D66,'6-5.강서구종합사회복지관(자원봉사센터)'!D66,'6-6.강서구종합사회복지관(발달재활서비스)'!D66,'6-7.강서구종합사회복지관(심리치유서비스)'!D66)</f>
        <v>24822560</v>
      </c>
      <c r="E66" s="337">
        <f>SUM('6-1. 강서종합사회복지관'!E66,'6-2.강서종합사회복지관(재가노인지원서비스)'!E66,'6-3.강서구종합사회복지관(강서지역아동센터)'!E66,'6-4.강서구종합사회복지관(청소년지원센터)'!E66,'6-5.강서구종합사회복지관(자원봉사센터)'!E66,'6-6.강서구종합사회복지관(발달재활서비스)'!E66,'6-7.강서구종합사회복지관(심리치유서비스)'!E66)</f>
        <v>5528220</v>
      </c>
      <c r="F66" s="337">
        <f>SUM('6-1. 강서종합사회복지관'!F66,'6-2.강서종합사회복지관(재가노인지원서비스)'!F66,'6-3.강서구종합사회복지관(강서지역아동센터)'!F66,'6-4.강서구종합사회복지관(청소년지원센터)'!F66,'6-5.강서구종합사회복지관(자원봉사센터)'!F66,'6-6.강서구종합사회복지관(발달재활서비스)'!F66,'6-7.강서구종합사회복지관(심리치유서비스)'!F66)</f>
        <v>25247500</v>
      </c>
      <c r="G66" s="188">
        <f t="shared" si="13"/>
        <v>424940</v>
      </c>
      <c r="H66" s="189">
        <f t="shared" si="14"/>
        <v>1.7119104556500217E-2</v>
      </c>
      <c r="I66" s="103"/>
    </row>
    <row r="67" spans="1:9" ht="21" customHeight="1">
      <c r="A67" s="478"/>
      <c r="B67" s="719"/>
      <c r="C67" s="220" t="s">
        <v>119</v>
      </c>
      <c r="D67" s="337">
        <f>SUM('6-1. 강서종합사회복지관'!D67,'6-2.강서종합사회복지관(재가노인지원서비스)'!D67,'6-3.강서구종합사회복지관(강서지역아동센터)'!D67,'6-4.강서구종합사회복지관(청소년지원센터)'!D67,'6-5.강서구종합사회복지관(자원봉사센터)'!D67,'6-6.강서구종합사회복지관(발달재활서비스)'!D67,'6-7.강서구종합사회복지관(심리치유서비스)'!D67)</f>
        <v>5345000</v>
      </c>
      <c r="E67" s="337">
        <f>SUM('6-1. 강서종합사회복지관'!E67,'6-2.강서종합사회복지관(재가노인지원서비스)'!E67,'6-3.강서구종합사회복지관(강서지역아동센터)'!E67,'6-4.강서구종합사회복지관(청소년지원센터)'!E67,'6-5.강서구종합사회복지관(자원봉사센터)'!E67,'6-6.강서구종합사회복지관(발달재활서비스)'!E67,'6-7.강서구종합사회복지관(심리치유서비스)'!E67)</f>
        <v>1343000</v>
      </c>
      <c r="F67" s="337">
        <f>SUM('6-1. 강서종합사회복지관'!F67,'6-2.강서종합사회복지관(재가노인지원서비스)'!F67,'6-3.강서구종합사회복지관(강서지역아동센터)'!F67,'6-4.강서구종합사회복지관(청소년지원센터)'!F67,'6-5.강서구종합사회복지관(자원봉사센터)'!F67,'6-6.강서구종합사회복지관(발달재활서비스)'!F67,'6-7.강서구종합사회복지관(심리치유서비스)'!F67)</f>
        <v>5343000</v>
      </c>
      <c r="G67" s="91">
        <f t="shared" si="13"/>
        <v>-2000</v>
      </c>
      <c r="H67" s="322">
        <f t="shared" si="14"/>
        <v>-3.7418147801683815E-4</v>
      </c>
      <c r="I67" s="110"/>
    </row>
    <row r="68" spans="1:9" ht="21" customHeight="1">
      <c r="A68" s="478"/>
      <c r="B68" s="719"/>
      <c r="C68" s="220" t="s">
        <v>44</v>
      </c>
      <c r="D68" s="337">
        <f>SUM('6-1. 강서종합사회복지관'!D68,'6-2.강서종합사회복지관(재가노인지원서비스)'!D68,'6-3.강서구종합사회복지관(강서지역아동센터)'!D68,'6-4.강서구종합사회복지관(청소년지원센터)'!D68,'6-5.강서구종합사회복지관(자원봉사센터)'!D68,'6-6.강서구종합사회복지관(발달재활서비스)'!D68,'6-7.강서구종합사회복지관(심리치유서비스)'!D68)</f>
        <v>26600000</v>
      </c>
      <c r="E68" s="337">
        <f>SUM('6-1. 강서종합사회복지관'!E68,'6-2.강서종합사회복지관(재가노인지원서비스)'!E68,'6-3.강서구종합사회복지관(강서지역아동센터)'!E68,'6-4.강서구종합사회복지관(청소년지원센터)'!E68,'6-5.강서구종합사회복지관(자원봉사센터)'!E68,'6-6.강서구종합사회복지관(발달재활서비스)'!E68,'6-7.강서구종합사회복지관(심리치유서비스)'!E68)</f>
        <v>16829110</v>
      </c>
      <c r="F68" s="337">
        <f>SUM('6-1. 강서종합사회복지관'!F68,'6-2.강서종합사회복지관(재가노인지원서비스)'!F68,'6-3.강서구종합사회복지관(강서지역아동센터)'!F68,'6-4.강서구종합사회복지관(청소년지원센터)'!F68,'6-5.강서구종합사회복지관(자원봉사센터)'!F68,'6-6.강서구종합사회복지관(발달재활서비스)'!F68,'6-7.강서구종합사회복지관(심리치유서비스)'!F68)</f>
        <v>30035000</v>
      </c>
      <c r="G68" s="91">
        <f t="shared" si="13"/>
        <v>3435000</v>
      </c>
      <c r="H68" s="322">
        <f t="shared" si="14"/>
        <v>0.12913533834586466</v>
      </c>
      <c r="I68" s="110"/>
    </row>
    <row r="69" spans="1:9">
      <c r="A69" s="478"/>
      <c r="B69" s="719"/>
      <c r="C69" s="348" t="s">
        <v>402</v>
      </c>
      <c r="D69" s="430">
        <f>SUM(D62:D68)</f>
        <v>167599370</v>
      </c>
      <c r="E69" s="430">
        <f t="shared" ref="E69:F69" si="17">SUM(E62:E68)</f>
        <v>62363747</v>
      </c>
      <c r="F69" s="430">
        <f t="shared" si="17"/>
        <v>173996192</v>
      </c>
      <c r="G69" s="45">
        <f t="shared" si="13"/>
        <v>6396822</v>
      </c>
      <c r="H69" s="185">
        <f t="shared" si="14"/>
        <v>3.8167339173172311E-2</v>
      </c>
      <c r="I69" s="46"/>
    </row>
    <row r="70" spans="1:9" ht="17.25" thickBot="1">
      <c r="A70" s="479" t="s">
        <v>167</v>
      </c>
      <c r="B70" s="904" t="s">
        <v>15</v>
      </c>
      <c r="C70" s="905"/>
      <c r="D70" s="320">
        <f>SUM(D57,D61,D69)</f>
        <v>1581688850</v>
      </c>
      <c r="E70" s="429">
        <f t="shared" ref="E70:F70" si="18">SUM(E57,E61,E69)</f>
        <v>530890762</v>
      </c>
      <c r="F70" s="320">
        <f t="shared" si="18"/>
        <v>1641458942</v>
      </c>
      <c r="G70" s="49">
        <f t="shared" si="13"/>
        <v>59770092</v>
      </c>
      <c r="H70" s="189">
        <f t="shared" si="14"/>
        <v>3.7788780011947354E-2</v>
      </c>
      <c r="I70" s="51"/>
    </row>
    <row r="71" spans="1:9" ht="20.25" customHeight="1">
      <c r="A71" s="748" t="s">
        <v>240</v>
      </c>
      <c r="B71" s="718" t="s">
        <v>55</v>
      </c>
      <c r="C71" s="226" t="s">
        <v>13</v>
      </c>
      <c r="D71" s="337">
        <f>SUM('6-1. 강서종합사회복지관'!D71,'6-2.강서종합사회복지관(재가노인지원서비스)'!D71,'6-3.강서구종합사회복지관(강서지역아동센터)'!D71,'6-4.강서구종합사회복지관(청소년지원센터)'!D71,'6-5.강서구종합사회복지관(자원봉사센터)'!D71,'6-6.강서구종합사회복지관(발달재활서비스)'!D71,'6-7.강서구종합사회복지관(심리치유서비스)'!D71)</f>
        <v>12500000</v>
      </c>
      <c r="E71" s="337">
        <f>SUM('6-1. 강서종합사회복지관'!E71,'6-2.강서종합사회복지관(재가노인지원서비스)'!E71,'6-3.강서구종합사회복지관(강서지역아동센터)'!E71,'6-4.강서구종합사회복지관(청소년지원센터)'!E71,'6-5.강서구종합사회복지관(자원봉사센터)'!E71,'6-6.강서구종합사회복지관(발달재활서비스)'!E71,'6-7.강서구종합사회복지관(심리치유서비스)'!E71)</f>
        <v>5563300</v>
      </c>
      <c r="F71" s="337">
        <f>SUM('6-1. 강서종합사회복지관'!F71,'6-2.강서종합사회복지관(재가노인지원서비스)'!F71,'6-3.강서구종합사회복지관(강서지역아동센터)'!F71,'6-4.강서구종합사회복지관(청소년지원센터)'!F71,'6-5.강서구종합사회복지관(자원봉사센터)'!F71,'6-6.강서구종합사회복지관(발달재활서비스)'!F71,'6-7.강서구종합사회복지관(심리치유서비스)'!F71)</f>
        <v>20263300</v>
      </c>
      <c r="G71" s="230">
        <f t="shared" si="13"/>
        <v>7763300</v>
      </c>
      <c r="H71" s="241">
        <f t="shared" si="14"/>
        <v>0.62106399999999995</v>
      </c>
      <c r="I71" s="46"/>
    </row>
    <row r="72" spans="1:9" ht="20.25" customHeight="1">
      <c r="A72" s="749"/>
      <c r="B72" s="719"/>
      <c r="C72" s="220" t="s">
        <v>45</v>
      </c>
      <c r="D72" s="337">
        <f>SUM('6-1. 강서종합사회복지관'!D72,'6-2.강서종합사회복지관(재가노인지원서비스)'!D72,'6-3.강서구종합사회복지관(강서지역아동센터)'!D72,'6-4.강서구종합사회복지관(청소년지원센터)'!D72,'6-5.강서구종합사회복지관(자원봉사센터)'!D72,'6-6.강서구종합사회복지관(발달재활서비스)'!D72,'6-7.강서구종합사회복지관(심리치유서비스)'!D72)</f>
        <v>15495000</v>
      </c>
      <c r="E72" s="337">
        <f>SUM('6-1. 강서종합사회복지관'!E72,'6-2.강서종합사회복지관(재가노인지원서비스)'!E72,'6-3.강서구종합사회복지관(강서지역아동센터)'!E72,'6-4.강서구종합사회복지관(청소년지원센터)'!E72,'6-5.강서구종합사회복지관(자원봉사센터)'!E72,'6-6.강서구종합사회복지관(발달재활서비스)'!E72,'6-7.강서구종합사회복지관(심리치유서비스)'!E72)</f>
        <v>1518000</v>
      </c>
      <c r="F72" s="337">
        <f>SUM('6-1. 강서종합사회복지관'!F72,'6-2.강서종합사회복지관(재가노인지원서비스)'!F72,'6-3.강서구종합사회복지관(강서지역아동센터)'!F72,'6-4.강서구종합사회복지관(청소년지원센터)'!F72,'6-5.강서구종합사회복지관(자원봉사센터)'!F72,'6-6.강서구종합사회복지관(발달재활서비스)'!F72,'6-7.강서구종합사회복지관(심리치유서비스)'!F72)</f>
        <v>15495000</v>
      </c>
      <c r="G72" s="45">
        <f t="shared" si="13"/>
        <v>0</v>
      </c>
      <c r="H72" s="243">
        <f t="shared" si="14"/>
        <v>0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27995000</v>
      </c>
      <c r="E73" s="314">
        <f t="shared" ref="E73:F73" si="19">SUM(E71:E72)</f>
        <v>7081300</v>
      </c>
      <c r="F73" s="314">
        <f t="shared" si="19"/>
        <v>35758300</v>
      </c>
      <c r="G73" s="49">
        <f t="shared" si="13"/>
        <v>7763300</v>
      </c>
      <c r="H73" s="329">
        <f t="shared" si="14"/>
        <v>0.27731023397035187</v>
      </c>
      <c r="I73" s="52"/>
    </row>
    <row r="74" spans="1:9">
      <c r="A74" s="732" t="s">
        <v>262</v>
      </c>
      <c r="B74" s="735" t="s">
        <v>178</v>
      </c>
      <c r="C74" s="335" t="s">
        <v>179</v>
      </c>
      <c r="D74" s="327"/>
      <c r="E74" s="327"/>
      <c r="F74" s="327"/>
      <c r="G74" s="96">
        <f t="shared" si="13"/>
        <v>0</v>
      </c>
      <c r="H74" s="328" t="e">
        <f t="shared" si="14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3"/>
        <v>0</v>
      </c>
      <c r="H75" s="322" t="e">
        <f t="shared" si="14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3"/>
        <v>0</v>
      </c>
      <c r="H76" s="322" t="e">
        <f t="shared" si="14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3"/>
        <v>0</v>
      </c>
      <c r="H77" s="322" t="e">
        <f t="shared" si="14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3"/>
        <v>0</v>
      </c>
      <c r="H78" s="322" t="e">
        <f t="shared" si="14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20">SUM(E74:E78)</f>
        <v>0</v>
      </c>
      <c r="F79" s="91">
        <f t="shared" si="20"/>
        <v>0</v>
      </c>
      <c r="G79" s="91">
        <f t="shared" si="13"/>
        <v>0</v>
      </c>
      <c r="H79" s="322" t="e">
        <f t="shared" si="14"/>
        <v>#DIV/0!</v>
      </c>
      <c r="I79" s="110"/>
    </row>
    <row r="80" spans="1:9" ht="18.75" customHeight="1">
      <c r="A80" s="733"/>
      <c r="B80" s="933" t="s">
        <v>262</v>
      </c>
      <c r="C80" s="220" t="s">
        <v>214</v>
      </c>
      <c r="D80" s="337">
        <f>SUM('6-1. 강서종합사회복지관'!D80,'6-2.강서종합사회복지관(재가노인지원서비스)'!D80,'6-3.강서구종합사회복지관(강서지역아동센터)'!D80,'6-4.강서구종합사회복지관(청소년지원센터)'!D80,'6-5.강서구종합사회복지관(자원봉사센터)'!D80,'6-6.강서구종합사회복지관(발달재활서비스)'!D80,'6-7.강서구종합사회복지관(심리치유서비스)'!D80)</f>
        <v>36100000</v>
      </c>
      <c r="E80" s="337">
        <f>SUM('6-1. 강서종합사회복지관'!E80,'6-2.강서종합사회복지관(재가노인지원서비스)'!E80,'6-3.강서구종합사회복지관(강서지역아동센터)'!E80,'6-4.강서구종합사회복지관(청소년지원센터)'!E80,'6-5.강서구종합사회복지관(자원봉사센터)'!E80,'6-6.강서구종합사회복지관(발달재활서비스)'!E80,'6-7.강서구종합사회복지관(심리치유서비스)'!E80)</f>
        <v>3562210</v>
      </c>
      <c r="F80" s="337">
        <f>SUM('6-1. 강서종합사회복지관'!F80,'6-2.강서종합사회복지관(재가노인지원서비스)'!F80,'6-3.강서구종합사회복지관(강서지역아동센터)'!F80,'6-4.강서구종합사회복지관(청소년지원센터)'!F80,'6-5.강서구종합사회복지관(자원봉사센터)'!F80,'6-6.강서구종합사회복지관(발달재활서비스)'!F80,'6-7.강서구종합사회복지관(심리치유서비스)'!F80)</f>
        <v>37100000</v>
      </c>
      <c r="G80" s="91">
        <f t="shared" si="13"/>
        <v>1000000</v>
      </c>
      <c r="H80" s="322">
        <f t="shared" si="14"/>
        <v>2.7700831024930747E-2</v>
      </c>
      <c r="I80" s="346"/>
    </row>
    <row r="81" spans="1:9" ht="18.75" customHeight="1">
      <c r="A81" s="733"/>
      <c r="B81" s="737"/>
      <c r="C81" s="220" t="s">
        <v>242</v>
      </c>
      <c r="D81" s="337">
        <f>SUM('6-1. 강서종합사회복지관'!D81,'6-2.강서종합사회복지관(재가노인지원서비스)'!D81,'6-3.강서구종합사회복지관(강서지역아동센터)'!D81,'6-4.강서구종합사회복지관(청소년지원센터)'!D81,'6-5.강서구종합사회복지관(자원봉사센터)'!D81,'6-6.강서구종합사회복지관(발달재활서비스)'!D81,'6-7.강서구종합사회복지관(심리치유서비스)'!D81)</f>
        <v>256171000</v>
      </c>
      <c r="E81" s="337">
        <f>SUM('6-1. 강서종합사회복지관'!E81,'6-2.강서종합사회복지관(재가노인지원서비스)'!E81,'6-3.강서구종합사회복지관(강서지역아동센터)'!E81,'6-4.강서구종합사회복지관(청소년지원센터)'!E81,'6-5.강서구종합사회복지관(자원봉사센터)'!E81,'6-6.강서구종합사회복지관(발달재활서비스)'!E81,'6-7.강서구종합사회복지관(심리치유서비스)'!E81)</f>
        <v>67083239</v>
      </c>
      <c r="F81" s="337">
        <f>SUM('6-1. 강서종합사회복지관'!F81,'6-2.강서종합사회복지관(재가노인지원서비스)'!F81,'6-3.강서구종합사회복지관(강서지역아동센터)'!F81,'6-4.강서구종합사회복지관(청소년지원센터)'!F81,'6-5.강서구종합사회복지관(자원봉사센터)'!F81,'6-6.강서구종합사회복지관(발달재활서비스)'!F81,'6-7.강서구종합사회복지관(심리치유서비스)'!F81)</f>
        <v>283833820</v>
      </c>
      <c r="G81" s="91">
        <f t="shared" si="13"/>
        <v>27662820</v>
      </c>
      <c r="H81" s="322">
        <f t="shared" si="14"/>
        <v>0.10798575951220084</v>
      </c>
      <c r="I81" s="110"/>
    </row>
    <row r="82" spans="1:9" ht="18.75" customHeight="1">
      <c r="A82" s="733"/>
      <c r="B82" s="737"/>
      <c r="C82" s="220" t="s">
        <v>243</v>
      </c>
      <c r="D82" s="337">
        <f>SUM('6-1. 강서종합사회복지관'!D82,'6-2.강서종합사회복지관(재가노인지원서비스)'!D82,'6-3.강서구종합사회복지관(강서지역아동센터)'!D82,'6-4.강서구종합사회복지관(청소년지원센터)'!D82,'6-5.강서구종합사회복지관(자원봉사센터)'!D82,'6-6.강서구종합사회복지관(발달재활서비스)'!D82,'6-7.강서구종합사회복지관(심리치유서비스)'!D82)</f>
        <v>182154000</v>
      </c>
      <c r="E82" s="337">
        <f>SUM('6-1. 강서종합사회복지관'!E82,'6-2.강서종합사회복지관(재가노인지원서비스)'!E82,'6-3.강서구종합사회복지관(강서지역아동센터)'!E82,'6-4.강서구종합사회복지관(청소년지원센터)'!E82,'6-5.강서구종합사회복지관(자원봉사센터)'!E82,'6-6.강서구종합사회복지관(발달재활서비스)'!E82,'6-7.강서구종합사회복지관(심리치유서비스)'!E82)</f>
        <v>54575950</v>
      </c>
      <c r="F82" s="337">
        <f>SUM('6-1. 강서종합사회복지관'!F82,'6-2.강서종합사회복지관(재가노인지원서비스)'!F82,'6-3.강서구종합사회복지관(강서지역아동센터)'!F82,'6-4.강서구종합사회복지관(청소년지원센터)'!F82,'6-5.강서구종합사회복지관(자원봉사센터)'!F82,'6-6.강서구종합사회복지관(발달재활서비스)'!F82,'6-7.강서구종합사회복지관(심리치유서비스)'!F82)</f>
        <v>192382780</v>
      </c>
      <c r="G82" s="91">
        <f t="shared" si="13"/>
        <v>10228780</v>
      </c>
      <c r="H82" s="322">
        <f t="shared" si="14"/>
        <v>5.6154572504584034E-2</v>
      </c>
      <c r="I82" s="110"/>
    </row>
    <row r="83" spans="1:9" ht="18.75" customHeight="1">
      <c r="A83" s="733"/>
      <c r="B83" s="737"/>
      <c r="C83" s="220" t="s">
        <v>188</v>
      </c>
      <c r="D83" s="337">
        <f>SUM('6-1. 강서종합사회복지관'!D83,'6-2.강서종합사회복지관(재가노인지원서비스)'!D83,'6-3.강서구종합사회복지관(강서지역아동센터)'!D83,'6-4.강서구종합사회복지관(청소년지원센터)'!D83,'6-5.강서구종합사회복지관(자원봉사센터)'!D83,'6-6.강서구종합사회복지관(발달재활서비스)'!D83,'6-7.강서구종합사회복지관(심리치유서비스)'!D83)</f>
        <v>0</v>
      </c>
      <c r="E83" s="337">
        <f>SUM('6-1. 강서종합사회복지관'!E83,'6-2.강서종합사회복지관(재가노인지원서비스)'!E83,'6-3.강서구종합사회복지관(강서지역아동센터)'!E83,'6-4.강서구종합사회복지관(청소년지원센터)'!E83,'6-5.강서구종합사회복지관(자원봉사센터)'!E83,'6-6.강서구종합사회복지관(발달재활서비스)'!E83,'6-7.강서구종합사회복지관(심리치유서비스)'!E83)</f>
        <v>0</v>
      </c>
      <c r="F83" s="56"/>
      <c r="G83" s="91">
        <f t="shared" si="13"/>
        <v>0</v>
      </c>
      <c r="H83" s="322" t="e">
        <f t="shared" si="14"/>
        <v>#DIV/0!</v>
      </c>
      <c r="I83" s="110"/>
    </row>
    <row r="84" spans="1:9" ht="18.75" customHeight="1">
      <c r="A84" s="733"/>
      <c r="B84" s="737"/>
      <c r="C84" s="220" t="s">
        <v>185</v>
      </c>
      <c r="D84" s="337">
        <f>SUM('6-1. 강서종합사회복지관'!D84,'6-2.강서종합사회복지관(재가노인지원서비스)'!D84,'6-3.강서구종합사회복지관(강서지역아동센터)'!D84,'6-4.강서구종합사회복지관(청소년지원센터)'!D84,'6-5.강서구종합사회복지관(자원봉사센터)'!D84,'6-6.강서구종합사회복지관(발달재활서비스)'!D84,'6-7.강서구종합사회복지관(심리치유서비스)'!D84)</f>
        <v>9405000</v>
      </c>
      <c r="E84" s="337">
        <f>SUM('6-1. 강서종합사회복지관'!E84,'6-2.강서종합사회복지관(재가노인지원서비스)'!E84,'6-3.강서구종합사회복지관(강서지역아동센터)'!E84,'6-4.강서구종합사회복지관(청소년지원센터)'!E84,'6-5.강서구종합사회복지관(자원봉사센터)'!E84,'6-6.강서구종합사회복지관(발달재활서비스)'!E84,'6-7.강서구종합사회복지관(심리치유서비스)'!E84)</f>
        <v>2769690</v>
      </c>
      <c r="F84" s="337">
        <f>SUM('6-1. 강서종합사회복지관'!F84,'6-2.강서종합사회복지관(재가노인지원서비스)'!F84,'6-3.강서구종합사회복지관(강서지역아동센터)'!F84,'6-4.강서구종합사회복지관(청소년지원센터)'!F84,'6-5.강서구종합사회복지관(자원봉사센터)'!F84,'6-6.강서구종합사회복지관(발달재활서비스)'!F84,'6-7.강서구종합사회복지관(심리치유서비스)'!F84)</f>
        <v>14249700</v>
      </c>
      <c r="G84" s="91">
        <f t="shared" si="13"/>
        <v>4844700</v>
      </c>
      <c r="H84" s="322">
        <f t="shared" si="14"/>
        <v>0.51511961722488042</v>
      </c>
      <c r="I84" s="110"/>
    </row>
    <row r="85" spans="1:9" ht="18.75" customHeight="1">
      <c r="A85" s="733"/>
      <c r="B85" s="737"/>
      <c r="C85" s="220" t="s">
        <v>189</v>
      </c>
      <c r="D85" s="337">
        <f>SUM('6-1. 강서종합사회복지관'!D85,'6-2.강서종합사회복지관(재가노인지원서비스)'!D85,'6-3.강서구종합사회복지관(강서지역아동센터)'!D85,'6-4.강서구종합사회복지관(청소년지원센터)'!D85,'6-5.강서구종합사회복지관(자원봉사센터)'!D85,'6-6.강서구종합사회복지관(발달재활서비스)'!D85,'6-7.강서구종합사회복지관(심리치유서비스)'!D85)</f>
        <v>78080000</v>
      </c>
      <c r="E85" s="337">
        <f>SUM('6-1. 강서종합사회복지관'!E85,'6-2.강서종합사회복지관(재가노인지원서비스)'!E85,'6-3.강서구종합사회복지관(강서지역아동센터)'!E85,'6-4.강서구종합사회복지관(청소년지원센터)'!E85,'6-5.강서구종합사회복지관(자원봉사센터)'!E85,'6-6.강서구종합사회복지관(발달재활서비스)'!E85,'6-7.강서구종합사회복지관(심리치유서비스)'!E85)</f>
        <v>53480042</v>
      </c>
      <c r="F85" s="337">
        <f>SUM('6-1. 강서종합사회복지관'!F85,'6-2.강서종합사회복지관(재가노인지원서비스)'!F85,'6-3.강서구종합사회복지관(강서지역아동센터)'!F85,'6-4.강서구종합사회복지관(청소년지원센터)'!F85,'6-5.강서구종합사회복지관(자원봉사센터)'!F85,'6-6.강서구종합사회복지관(발달재활서비스)'!F85,'6-7.강서구종합사회복지관(심리치유서비스)'!F85)</f>
        <v>104429700</v>
      </c>
      <c r="G85" s="91">
        <f t="shared" si="13"/>
        <v>26349700</v>
      </c>
      <c r="H85" s="322">
        <f t="shared" si="14"/>
        <v>0.3374705430327869</v>
      </c>
      <c r="I85" s="110"/>
    </row>
    <row r="86" spans="1:9" ht="18.75" customHeight="1">
      <c r="A86" s="733"/>
      <c r="B86" s="737"/>
      <c r="C86" s="220" t="s">
        <v>186</v>
      </c>
      <c r="D86" s="337">
        <f>SUM('6-1. 강서종합사회복지관'!D86,'6-2.강서종합사회복지관(재가노인지원서비스)'!D86,'6-3.강서구종합사회복지관(강서지역아동센터)'!D86,'6-4.강서구종합사회복지관(청소년지원센터)'!D86,'6-5.강서구종합사회복지관(자원봉사센터)'!D86,'6-6.강서구종합사회복지관(발달재활서비스)'!D86,'6-7.강서구종합사회복지관(심리치유서비스)'!D86)</f>
        <v>21197000</v>
      </c>
      <c r="E86" s="337">
        <f>SUM('6-1. 강서종합사회복지관'!E86,'6-2.강서종합사회복지관(재가노인지원서비스)'!E86,'6-3.강서구종합사회복지관(강서지역아동센터)'!E86,'6-4.강서구종합사회복지관(청소년지원센터)'!E86,'6-5.강서구종합사회복지관(자원봉사센터)'!E86,'6-6.강서구종합사회복지관(발달재활서비스)'!E86,'6-7.강서구종합사회복지관(심리치유서비스)'!E86)</f>
        <v>4928150</v>
      </c>
      <c r="F86" s="337">
        <f>SUM('6-1. 강서종합사회복지관'!F86,'6-2.강서종합사회복지관(재가노인지원서비스)'!F86,'6-3.강서구종합사회복지관(강서지역아동센터)'!F86,'6-4.강서구종합사회복지관(청소년지원센터)'!F86,'6-5.강서구종합사회복지관(자원봉사센터)'!F86,'6-6.강서구종합사회복지관(발달재활서비스)'!F86,'6-7.강서구종합사회복지관(심리치유서비스)'!F86)</f>
        <v>20882740</v>
      </c>
      <c r="G86" s="91">
        <f t="shared" si="13"/>
        <v>-314260</v>
      </c>
      <c r="H86" s="322">
        <f t="shared" si="14"/>
        <v>-1.4825682879652781E-2</v>
      </c>
      <c r="I86" s="110"/>
    </row>
    <row r="87" spans="1:9" ht="18.75" customHeight="1">
      <c r="A87" s="733"/>
      <c r="B87" s="737"/>
      <c r="C87" s="220" t="s">
        <v>187</v>
      </c>
      <c r="D87" s="337">
        <f>SUM('6-1. 강서종합사회복지관'!D87,'6-2.강서종합사회복지관(재가노인지원서비스)'!D87,'6-3.강서구종합사회복지관(강서지역아동센터)'!D87,'6-4.강서구종합사회복지관(청소년지원센터)'!D87,'6-5.강서구종합사회복지관(자원봉사센터)'!D87,'6-6.강서구종합사회복지관(발달재활서비스)'!D87,'6-7.강서구종합사회복지관(심리치유서비스)'!D87)</f>
        <v>2312000</v>
      </c>
      <c r="E87" s="337">
        <f>SUM('6-1. 강서종합사회복지관'!E87,'6-2.강서종합사회복지관(재가노인지원서비스)'!E87,'6-3.강서구종합사회복지관(강서지역아동센터)'!E87,'6-4.강서구종합사회복지관(청소년지원센터)'!E87,'6-5.강서구종합사회복지관(자원봉사센터)'!E87,'6-6.강서구종합사회복지관(발달재활서비스)'!E87,'6-7.강서구종합사회복지관(심리치유서비스)'!E87)</f>
        <v>0</v>
      </c>
      <c r="F87" s="337">
        <f>SUM('6-1. 강서종합사회복지관'!F87,'6-2.강서종합사회복지관(재가노인지원서비스)'!F87,'6-3.강서구종합사회복지관(강서지역아동센터)'!F87,'6-4.강서구종합사회복지관(청소년지원센터)'!F87,'6-5.강서구종합사회복지관(자원봉사센터)'!F87,'6-6.강서구종합사회복지관(발달재활서비스)'!F87,'6-7.강서구종합사회복지관(심리치유서비스)'!F87)</f>
        <v>2710000</v>
      </c>
      <c r="G87" s="91">
        <f t="shared" si="13"/>
        <v>398000</v>
      </c>
      <c r="H87" s="322">
        <f t="shared" si="14"/>
        <v>0.17214532871972318</v>
      </c>
      <c r="I87" s="110"/>
    </row>
    <row r="88" spans="1:9" ht="18.75" customHeight="1">
      <c r="A88" s="733"/>
      <c r="B88" s="737"/>
      <c r="C88" s="220" t="s">
        <v>184</v>
      </c>
      <c r="D88" s="337">
        <f>SUM('6-1. 강서종합사회복지관'!D88,'6-2.강서종합사회복지관(재가노인지원서비스)'!D88,'6-3.강서구종합사회복지관(강서지역아동센터)'!D88,'6-4.강서구종합사회복지관(청소년지원센터)'!D88,'6-5.강서구종합사회복지관(자원봉사센터)'!D88,'6-6.강서구종합사회복지관(발달재활서비스)'!D88,'6-7.강서구종합사회복지관(심리치유서비스)'!D88)</f>
        <v>0</v>
      </c>
      <c r="E88" s="337">
        <f>SUM('6-1. 강서종합사회복지관'!E88,'6-2.강서종합사회복지관(재가노인지원서비스)'!E88,'6-3.강서구종합사회복지관(강서지역아동센터)'!E88,'6-4.강서구종합사회복지관(청소년지원센터)'!E88,'6-5.강서구종합사회복지관(자원봉사센터)'!E88,'6-6.강서구종합사회복지관(발달재활서비스)'!E88,'6-7.강서구종합사회복지관(심리치유서비스)'!E88)</f>
        <v>0</v>
      </c>
      <c r="F88" s="56"/>
      <c r="G88" s="91">
        <f t="shared" si="13"/>
        <v>0</v>
      </c>
      <c r="H88" s="322" t="e">
        <f t="shared" si="14"/>
        <v>#DIV/0!</v>
      </c>
      <c r="I88" s="110"/>
    </row>
    <row r="89" spans="1:9" ht="18.75" customHeight="1">
      <c r="A89" s="733"/>
      <c r="B89" s="737"/>
      <c r="C89" s="220" t="s">
        <v>183</v>
      </c>
      <c r="D89" s="56"/>
      <c r="E89" s="56"/>
      <c r="F89" s="56"/>
      <c r="G89" s="91">
        <f t="shared" si="13"/>
        <v>0</v>
      </c>
      <c r="H89" s="322" t="e">
        <f t="shared" si="14"/>
        <v>#DIV/0!</v>
      </c>
      <c r="I89" s="110"/>
    </row>
    <row r="90" spans="1:9" ht="18.75" customHeight="1">
      <c r="A90" s="733"/>
      <c r="B90" s="737"/>
      <c r="C90" s="220" t="s">
        <v>244</v>
      </c>
      <c r="D90" s="56"/>
      <c r="E90" s="56"/>
      <c r="F90" s="56"/>
      <c r="G90" s="91">
        <f t="shared" si="13"/>
        <v>0</v>
      </c>
      <c r="H90" s="322" t="e">
        <f t="shared" si="14"/>
        <v>#DIV/0!</v>
      </c>
      <c r="I90" s="110"/>
    </row>
    <row r="91" spans="1:9" ht="18.75" customHeight="1">
      <c r="A91" s="733"/>
      <c r="B91" s="737"/>
      <c r="C91" s="220" t="s">
        <v>316</v>
      </c>
      <c r="D91" s="56"/>
      <c r="E91" s="56"/>
      <c r="F91" s="56"/>
      <c r="G91" s="91">
        <f t="shared" si="13"/>
        <v>0</v>
      </c>
      <c r="H91" s="322" t="e">
        <f t="shared" si="14"/>
        <v>#DIV/0!</v>
      </c>
      <c r="I91" s="110"/>
    </row>
    <row r="92" spans="1:9" ht="18.75" customHeight="1">
      <c r="A92" s="733"/>
      <c r="B92" s="737"/>
      <c r="C92" s="220" t="s">
        <v>317</v>
      </c>
      <c r="D92" s="56"/>
      <c r="E92" s="56"/>
      <c r="F92" s="56"/>
      <c r="G92" s="91">
        <f t="shared" si="13"/>
        <v>0</v>
      </c>
      <c r="H92" s="322" t="e">
        <f t="shared" si="14"/>
        <v>#DIV/0!</v>
      </c>
      <c r="I92" s="110"/>
    </row>
    <row r="93" spans="1:9" ht="18.75" customHeight="1">
      <c r="A93" s="733"/>
      <c r="B93" s="737"/>
      <c r="C93" s="220" t="s">
        <v>318</v>
      </c>
      <c r="D93" s="337">
        <f>SUM('6-1. 강서종합사회복지관'!D93,'6-2.강서종합사회복지관(재가노인지원서비스)'!D93,'6-3.강서구종합사회복지관(강서지역아동센터)'!D93,'6-4.강서구종합사회복지관(청소년지원센터)'!D93,'6-5.강서구종합사회복지관(자원봉사센터)'!D93,'6-6.강서구종합사회복지관(발달재활서비스)'!D93,'6-7.강서구종합사회복지관(심리치유서비스)'!D93)</f>
        <v>28242600</v>
      </c>
      <c r="E93" s="337">
        <f>SUM('6-1. 강서종합사회복지관'!E93,'6-2.강서종합사회복지관(재가노인지원서비스)'!E93,'6-3.강서구종합사회복지관(강서지역아동센터)'!E93,'6-4.강서구종합사회복지관(청소년지원센터)'!E93,'6-5.강서구종합사회복지관(자원봉사센터)'!E93,'6-6.강서구종합사회복지관(발달재활서비스)'!E93,'6-7.강서구종합사회복지관(심리치유서비스)'!E93)</f>
        <v>2636740</v>
      </c>
      <c r="F93" s="337">
        <f>SUM('6-1. 강서종합사회복지관'!F93,'6-2.강서종합사회복지관(재가노인지원서비스)'!F93,'6-3.강서구종합사회복지관(강서지역아동센터)'!F93,'6-4.강서구종합사회복지관(청소년지원센터)'!F93,'6-5.강서구종합사회복지관(자원봉사센터)'!F93,'6-6.강서구종합사회복지관(발달재활서비스)'!F93,'6-7.강서구종합사회복지관(심리치유서비스)'!F93)</f>
        <v>65376000</v>
      </c>
      <c r="G93" s="91">
        <f t="shared" si="13"/>
        <v>37133400</v>
      </c>
      <c r="H93" s="322">
        <f t="shared" si="14"/>
        <v>1.3148010452295469</v>
      </c>
      <c r="I93" s="110"/>
    </row>
    <row r="94" spans="1:9" ht="18.75" customHeight="1">
      <c r="A94" s="733"/>
      <c r="B94" s="737"/>
      <c r="C94" s="220" t="s">
        <v>319</v>
      </c>
      <c r="D94" s="56"/>
      <c r="E94" s="56"/>
      <c r="F94" s="56"/>
      <c r="G94" s="91">
        <f t="shared" si="13"/>
        <v>0</v>
      </c>
      <c r="H94" s="322" t="e">
        <f t="shared" si="14"/>
        <v>#DIV/0!</v>
      </c>
      <c r="I94" s="110"/>
    </row>
    <row r="95" spans="1:9" ht="18.75" customHeight="1">
      <c r="A95" s="733"/>
      <c r="B95" s="737"/>
      <c r="C95" s="220" t="s">
        <v>320</v>
      </c>
      <c r="D95" s="56"/>
      <c r="E95" s="56"/>
      <c r="F95" s="56"/>
      <c r="G95" s="91">
        <f t="shared" si="13"/>
        <v>0</v>
      </c>
      <c r="H95" s="322" t="e">
        <f t="shared" si="14"/>
        <v>#DIV/0!</v>
      </c>
      <c r="I95" s="110"/>
    </row>
    <row r="96" spans="1:9" ht="16.5" customHeight="1">
      <c r="A96" s="733"/>
      <c r="B96" s="737"/>
      <c r="C96" s="220" t="s">
        <v>321</v>
      </c>
      <c r="D96" s="56"/>
      <c r="E96" s="56"/>
      <c r="F96" s="56"/>
      <c r="G96" s="91">
        <f t="shared" si="13"/>
        <v>0</v>
      </c>
      <c r="H96" s="322" t="e">
        <f t="shared" si="14"/>
        <v>#DIV/0!</v>
      </c>
      <c r="I96" s="110"/>
    </row>
    <row r="97" spans="1:9" ht="16.5" customHeight="1">
      <c r="A97" s="733"/>
      <c r="B97" s="737"/>
      <c r="C97" s="220" t="s">
        <v>322</v>
      </c>
      <c r="D97" s="56"/>
      <c r="E97" s="56"/>
      <c r="F97" s="56"/>
      <c r="G97" s="91">
        <f t="shared" si="13"/>
        <v>0</v>
      </c>
      <c r="H97" s="322" t="e">
        <f t="shared" si="14"/>
        <v>#DIV/0!</v>
      </c>
      <c r="I97" s="110"/>
    </row>
    <row r="98" spans="1:9" ht="16.5" customHeight="1">
      <c r="A98" s="733"/>
      <c r="B98" s="737"/>
      <c r="C98" s="220" t="s">
        <v>307</v>
      </c>
      <c r="D98" s="56"/>
      <c r="E98" s="56"/>
      <c r="F98" s="56"/>
      <c r="G98" s="91">
        <f t="shared" si="13"/>
        <v>0</v>
      </c>
      <c r="H98" s="322" t="e">
        <f t="shared" si="14"/>
        <v>#DIV/0!</v>
      </c>
      <c r="I98" s="110"/>
    </row>
    <row r="99" spans="1:9" ht="16.5" customHeight="1">
      <c r="A99" s="733"/>
      <c r="B99" s="737"/>
      <c r="C99" s="220" t="s">
        <v>308</v>
      </c>
      <c r="D99" s="56"/>
      <c r="E99" s="56"/>
      <c r="F99" s="56"/>
      <c r="G99" s="91">
        <f t="shared" si="13"/>
        <v>0</v>
      </c>
      <c r="H99" s="322" t="e">
        <f t="shared" si="14"/>
        <v>#DIV/0!</v>
      </c>
      <c r="I99" s="110"/>
    </row>
    <row r="100" spans="1:9" ht="16.5" customHeight="1">
      <c r="A100" s="733"/>
      <c r="B100" s="737"/>
      <c r="C100" s="220" t="s">
        <v>309</v>
      </c>
      <c r="D100" s="56"/>
      <c r="E100" s="56"/>
      <c r="F100" s="56"/>
      <c r="G100" s="91">
        <f t="shared" si="13"/>
        <v>0</v>
      </c>
      <c r="H100" s="322" t="e">
        <f t="shared" si="14"/>
        <v>#DIV/0!</v>
      </c>
      <c r="I100" s="110"/>
    </row>
    <row r="101" spans="1:9" ht="16.5" customHeight="1">
      <c r="A101" s="733"/>
      <c r="B101" s="737"/>
      <c r="C101" s="220" t="s">
        <v>310</v>
      </c>
      <c r="D101" s="56"/>
      <c r="E101" s="56"/>
      <c r="F101" s="56"/>
      <c r="G101" s="91">
        <f t="shared" si="13"/>
        <v>0</v>
      </c>
      <c r="H101" s="322" t="e">
        <f t="shared" si="14"/>
        <v>#DIV/0!</v>
      </c>
      <c r="I101" s="110"/>
    </row>
    <row r="102" spans="1:9" ht="19.5" customHeight="1">
      <c r="A102" s="733"/>
      <c r="B102" s="718"/>
      <c r="C102" s="321" t="s">
        <v>404</v>
      </c>
      <c r="D102" s="91">
        <f>SUM(D80:D101)</f>
        <v>613661600</v>
      </c>
      <c r="E102" s="91">
        <f>SUM(E80:E101)</f>
        <v>189036021</v>
      </c>
      <c r="F102" s="91">
        <f>SUM(F80:F101)</f>
        <v>720964740</v>
      </c>
      <c r="G102" s="91">
        <f t="shared" si="13"/>
        <v>107303140</v>
      </c>
      <c r="H102" s="322">
        <f t="shared" si="14"/>
        <v>0.17485718513265291</v>
      </c>
      <c r="I102" s="110"/>
    </row>
    <row r="103" spans="1:9" ht="24" customHeight="1" thickBot="1">
      <c r="A103" s="734"/>
      <c r="B103" s="795" t="s">
        <v>15</v>
      </c>
      <c r="C103" s="795"/>
      <c r="D103" s="100">
        <f>SUM(D79,D102)</f>
        <v>613661600</v>
      </c>
      <c r="E103" s="100">
        <f>SUM(E79,E102)</f>
        <v>189036021</v>
      </c>
      <c r="F103" s="100">
        <f>SUM(F79,F102)</f>
        <v>720964740</v>
      </c>
      <c r="G103" s="49">
        <f t="shared" si="13"/>
        <v>107303140</v>
      </c>
      <c r="H103" s="349">
        <f t="shared" si="14"/>
        <v>0.17485718513265291</v>
      </c>
      <c r="I103" s="423"/>
    </row>
    <row r="104" spans="1:9" ht="17.25">
      <c r="A104" s="733" t="s">
        <v>355</v>
      </c>
      <c r="B104" s="249" t="s">
        <v>5</v>
      </c>
      <c r="C104" s="483" t="s">
        <v>9</v>
      </c>
      <c r="D104" s="337">
        <f>SUM('6-1. 강서종합사회복지관'!D104,'6-2.강서종합사회복지관(재가노인지원서비스)'!D104,'6-3.강서구종합사회복지관(강서지역아동센터)'!D104,'6-4.강서구종합사회복지관(청소년지원센터)'!D104,'6-5.강서구종합사회복지관(자원봉사센터)'!D104,'6-6.강서구종합사회복지관(발달재활서비스)'!D104,'6-7.강서구종합사회복지관(심리치유서비스)'!D104)</f>
        <v>1000000</v>
      </c>
      <c r="E104" s="337">
        <f>SUM('6-1. 강서종합사회복지관'!E104,'6-2.강서종합사회복지관(재가노인지원서비스)'!E104,'6-3.강서구종합사회복지관(강서지역아동센터)'!E104,'6-4.강서구종합사회복지관(청소년지원센터)'!E104,'6-5.강서구종합사회복지관(자원봉사센터)'!E104,'6-6.강서구종합사회복지관(발달재활서비스)'!E104,'6-7.강서구종합사회복지관(심리치유서비스)'!E104)</f>
        <v>0</v>
      </c>
      <c r="F104" s="337">
        <f>SUM('6-1. 강서종합사회복지관'!F104,'6-2.강서종합사회복지관(재가노인지원서비스)'!F104,'6-3.강서구종합사회복지관(강서지역아동센터)'!F104,'6-4.강서구종합사회복지관(청소년지원센터)'!F104,'6-5.강서구종합사회복지관(자원봉사센터)'!F104,'6-6.강서구종합사회복지관(발달재활서비스)'!F104,'6-7.강서구종합사회복지관(심리치유서비스)'!F104)</f>
        <v>1000000</v>
      </c>
      <c r="G104" s="45">
        <f t="shared" si="13"/>
        <v>0</v>
      </c>
      <c r="H104" s="243">
        <f t="shared" si="14"/>
        <v>0</v>
      </c>
      <c r="I104" s="46"/>
    </row>
    <row r="105" spans="1:9" ht="17.25" thickBot="1">
      <c r="A105" s="734"/>
      <c r="B105" s="739" t="s">
        <v>47</v>
      </c>
      <c r="C105" s="740"/>
      <c r="D105" s="314">
        <f>D104</f>
        <v>1000000</v>
      </c>
      <c r="E105" s="314">
        <f t="shared" ref="E105:F105" si="21">E104</f>
        <v>0</v>
      </c>
      <c r="F105" s="314">
        <f t="shared" si="21"/>
        <v>1000000</v>
      </c>
      <c r="G105" s="233">
        <f t="shared" si="13"/>
        <v>0</v>
      </c>
      <c r="H105" s="242">
        <f t="shared" si="14"/>
        <v>0</v>
      </c>
      <c r="I105" s="52"/>
    </row>
    <row r="106" spans="1:9" ht="17.25">
      <c r="A106" s="716" t="s">
        <v>358</v>
      </c>
      <c r="B106" s="718" t="s">
        <v>358</v>
      </c>
      <c r="C106" s="475" t="s">
        <v>85</v>
      </c>
      <c r="D106" s="337">
        <f>SUM('6-1. 강서종합사회복지관'!D106,'6-2.강서종합사회복지관(재가노인지원서비스)'!D106,'6-3.강서구종합사회복지관(강서지역아동센터)'!D106,'6-4.강서구종합사회복지관(청소년지원센터)'!D106,'6-5.강서구종합사회복지관(자원봉사센터)'!D106,'6-6.강서구종합사회복지관(발달재활서비스)'!D106,'6-7.강서구종합사회복지관(심리치유서비스)'!D106)</f>
        <v>181575697</v>
      </c>
      <c r="E106" s="337">
        <f>SUM('6-1. 강서종합사회복지관'!E106,'6-2.강서종합사회복지관(재가노인지원서비스)'!E106,'6-3.강서구종합사회복지관(강서지역아동센터)'!E106,'6-4.강서구종합사회복지관(청소년지원센터)'!E106,'6-5.강서구종합사회복지관(자원봉사센터)'!E106,'6-6.강서구종합사회복지관(발달재활서비스)'!E106,'6-7.강서구종합사회복지관(심리치유서비스)'!E106)</f>
        <v>0</v>
      </c>
      <c r="F106" s="337">
        <f>SUM('6-1. 강서종합사회복지관'!F106,'6-2.강서종합사회복지관(재가노인지원서비스)'!F106,'6-3.강서구종합사회복지관(강서지역아동센터)'!F106,'6-4.강서구종합사회복지관(청소년지원센터)'!F106,'6-5.강서구종합사회복지관(자원봉사센터)'!F106,'6-6.강서구종합사회복지관(발달재활서비스)'!F106,'6-7.강서구종합사회복지관(심리치유서비스)'!F106)</f>
        <v>236381419</v>
      </c>
      <c r="G106" s="232">
        <f t="shared" si="13"/>
        <v>54805722</v>
      </c>
      <c r="H106" s="185">
        <f t="shared" si="14"/>
        <v>0.30183401691692252</v>
      </c>
      <c r="I106" s="48"/>
    </row>
    <row r="107" spans="1:9" ht="17.25">
      <c r="A107" s="716"/>
      <c r="B107" s="719"/>
      <c r="C107" s="248" t="s">
        <v>46</v>
      </c>
      <c r="D107" s="337">
        <f>SUM('6-1. 강서종합사회복지관'!D107,'6-2.강서종합사회복지관(재가노인지원서비스)'!D107,'6-3.강서구종합사회복지관(강서지역아동센터)'!D107,'6-4.강서구종합사회복지관(청소년지원센터)'!D107,'6-5.강서구종합사회복지관(자원봉사센터)'!D107,'6-6.강서구종합사회복지관(발달재활서비스)'!D107,'6-7.강서구종합사회복지관(심리치유서비스)'!D107)</f>
        <v>11436233</v>
      </c>
      <c r="E107" s="337">
        <f>SUM('6-1. 강서종합사회복지관'!E107,'6-2.강서종합사회복지관(재가노인지원서비스)'!E107,'6-3.강서구종합사회복지관(강서지역아동센터)'!E107,'6-4.강서구종합사회복지관(청소년지원센터)'!E107,'6-5.강서구종합사회복지관(자원봉사센터)'!E107,'6-6.강서구종합사회복지관(발달재활서비스)'!E107,'6-7.강서구종합사회복지관(심리치유서비스)'!E107)</f>
        <v>5499501</v>
      </c>
      <c r="F107" s="337">
        <f>SUM('6-1. 강서종합사회복지관'!F107,'6-2.강서종합사회복지관(재가노인지원서비스)'!F107,'6-3.강서구종합사회복지관(강서지역아동센터)'!F107,'6-4.강서구종합사회복지관(청소년지원센터)'!F107,'6-5.강서구종합사회복지관(자원봉사센터)'!F107,'6-6.강서구종합사회복지관(발달재활서비스)'!F107,'6-7.강서구종합사회복지관(심리치유서비스)'!F107)</f>
        <v>7286599</v>
      </c>
      <c r="G107" s="45">
        <f t="shared" si="13"/>
        <v>-4149634</v>
      </c>
      <c r="H107" s="185">
        <f t="shared" si="14"/>
        <v>-0.36284972507992796</v>
      </c>
      <c r="I107" s="46"/>
    </row>
    <row r="108" spans="1:9" ht="17.25" thickBot="1">
      <c r="A108" s="717"/>
      <c r="B108" s="720" t="s">
        <v>47</v>
      </c>
      <c r="C108" s="721"/>
      <c r="D108" s="431">
        <f>SUM(D106:D107)</f>
        <v>193011930</v>
      </c>
      <c r="E108" s="431">
        <f t="shared" ref="E108:F108" si="22">SUM(E106:E107)</f>
        <v>5499501</v>
      </c>
      <c r="F108" s="431">
        <f t="shared" si="22"/>
        <v>243668018</v>
      </c>
      <c r="G108" s="233">
        <f t="shared" si="13"/>
        <v>50656088</v>
      </c>
      <c r="H108" s="189">
        <f t="shared" si="14"/>
        <v>0.2624505542222183</v>
      </c>
      <c r="I108" s="52"/>
    </row>
    <row r="109" spans="1:9" ht="20.25" customHeight="1" thickBot="1">
      <c r="A109" s="488" t="s">
        <v>56</v>
      </c>
      <c r="B109" s="489" t="s">
        <v>56</v>
      </c>
      <c r="C109" s="490" t="s">
        <v>93</v>
      </c>
      <c r="D109" s="317"/>
      <c r="E109" s="327"/>
      <c r="F109" s="319"/>
      <c r="G109" s="188">
        <f t="shared" si="13"/>
        <v>0</v>
      </c>
      <c r="H109" s="244" t="e">
        <f t="shared" si="14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2417357380</v>
      </c>
      <c r="E110" s="432">
        <f>SUM(E70,E73,E103,E105,E108,E109)</f>
        <v>732507584</v>
      </c>
      <c r="F110" s="432">
        <f>SUM(F70,F73,F103,F105,F108,F109)</f>
        <v>2642850000</v>
      </c>
      <c r="G110" s="191">
        <f t="shared" si="13"/>
        <v>225492620</v>
      </c>
      <c r="H110" s="192">
        <f t="shared" si="14"/>
        <v>9.3280630272384465E-2</v>
      </c>
      <c r="I110" s="105"/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40:A43"/>
    <mergeCell ref="B40:B42"/>
    <mergeCell ref="B43:C43"/>
    <mergeCell ref="A44:A46"/>
    <mergeCell ref="B44:B45"/>
    <mergeCell ref="B46:C46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B51:B57"/>
    <mergeCell ref="B58:B61"/>
    <mergeCell ref="B62:B69"/>
    <mergeCell ref="B70:C70"/>
    <mergeCell ref="A71:A73"/>
    <mergeCell ref="B71:B72"/>
    <mergeCell ref="B73:C73"/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99FF"/>
  </sheetPr>
  <dimension ref="A2:I110"/>
  <sheetViews>
    <sheetView topLeftCell="A88" zoomScaleNormal="100" workbookViewId="0">
      <selection activeCell="I107" sqref="I107"/>
    </sheetView>
  </sheetViews>
  <sheetFormatPr defaultRowHeight="16.5"/>
  <cols>
    <col min="1" max="1" width="14.375" customWidth="1"/>
    <col min="2" max="2" width="16" customWidth="1"/>
    <col min="3" max="3" width="25.125" customWidth="1"/>
    <col min="4" max="4" width="18.875" customWidth="1"/>
    <col min="5" max="6" width="19.5" customWidth="1"/>
    <col min="7" max="7" width="23.375" customWidth="1"/>
    <col min="8" max="8" width="16.25" customWidth="1"/>
    <col min="9" max="9" width="40.75" customWidth="1"/>
  </cols>
  <sheetData>
    <row r="2" spans="1:9" ht="34.15" customHeight="1">
      <c r="A2" s="912" t="s">
        <v>296</v>
      </c>
      <c r="B2" s="913"/>
      <c r="C2" s="913"/>
      <c r="D2" s="913"/>
      <c r="E2" s="913"/>
      <c r="F2" s="913"/>
      <c r="G2" s="913"/>
      <c r="H2" s="913"/>
      <c r="I2" s="913"/>
    </row>
    <row r="3" spans="1:9">
      <c r="A3" s="858" t="s">
        <v>406</v>
      </c>
      <c r="B3" s="858"/>
      <c r="C3" s="858"/>
      <c r="D3" s="858"/>
      <c r="E3" s="858"/>
      <c r="F3" s="858"/>
      <c r="G3" s="858"/>
      <c r="H3" s="858"/>
      <c r="I3" s="858"/>
    </row>
    <row r="4" spans="1:9">
      <c r="A4" s="858"/>
      <c r="B4" s="858"/>
      <c r="C4" s="858"/>
      <c r="D4" s="858"/>
      <c r="E4" s="858"/>
      <c r="F4" s="858"/>
      <c r="G4" s="858"/>
      <c r="H4" s="858"/>
      <c r="I4" s="858"/>
    </row>
    <row r="5" spans="1:9" ht="17.25" thickBot="1">
      <c r="A5" s="914" t="s">
        <v>295</v>
      </c>
      <c r="B5" s="914"/>
      <c r="C5" s="914"/>
      <c r="D5" s="914"/>
      <c r="E5" s="914"/>
      <c r="F5" s="914"/>
      <c r="G5" s="914"/>
      <c r="H5" s="914"/>
      <c r="I5" s="914"/>
    </row>
    <row r="6" spans="1:9" ht="17.45" customHeight="1">
      <c r="A6" s="744" t="s">
        <v>37</v>
      </c>
      <c r="B6" s="745"/>
      <c r="C6" s="745"/>
      <c r="D6" s="706" t="s">
        <v>313</v>
      </c>
      <c r="E6" s="706" t="s">
        <v>314</v>
      </c>
      <c r="F6" s="706" t="s">
        <v>311</v>
      </c>
      <c r="G6" s="706" t="s">
        <v>74</v>
      </c>
      <c r="H6" s="708" t="s">
        <v>62</v>
      </c>
      <c r="I6" s="710" t="s">
        <v>76</v>
      </c>
    </row>
    <row r="7" spans="1:9" ht="18" customHeight="1" thickBot="1">
      <c r="A7" s="111" t="s">
        <v>0</v>
      </c>
      <c r="B7" s="193" t="s">
        <v>1</v>
      </c>
      <c r="C7" s="193" t="s">
        <v>2</v>
      </c>
      <c r="D7" s="707"/>
      <c r="E7" s="707"/>
      <c r="F7" s="707"/>
      <c r="G7" s="707"/>
      <c r="H7" s="709"/>
      <c r="I7" s="711"/>
    </row>
    <row r="8" spans="1:9" ht="25.5" customHeight="1">
      <c r="A8" s="900" t="s">
        <v>215</v>
      </c>
      <c r="B8" s="737" t="s">
        <v>216</v>
      </c>
      <c r="C8" s="475" t="s">
        <v>196</v>
      </c>
      <c r="D8" s="342"/>
      <c r="E8" s="342"/>
      <c r="F8" s="342"/>
      <c r="G8" s="350">
        <f>F8-D8</f>
        <v>0</v>
      </c>
      <c r="H8" s="343" t="e">
        <f>G8/D8*100%</f>
        <v>#DIV/0!</v>
      </c>
      <c r="I8" s="417"/>
    </row>
    <row r="9" spans="1:9" ht="25.5" customHeight="1">
      <c r="A9" s="900"/>
      <c r="B9" s="737"/>
      <c r="C9" s="248" t="s">
        <v>199</v>
      </c>
      <c r="D9" s="337"/>
      <c r="E9" s="337"/>
      <c r="F9" s="337"/>
      <c r="G9" s="350">
        <f t="shared" ref="G9:G20" si="0">F9-D9</f>
        <v>0</v>
      </c>
      <c r="H9" s="340" t="e">
        <f t="shared" ref="H9:H47" si="1">G9/D9*100%</f>
        <v>#DIV/0!</v>
      </c>
      <c r="I9" s="418"/>
    </row>
    <row r="10" spans="1:9" ht="25.5" customHeight="1">
      <c r="A10" s="900"/>
      <c r="B10" s="737"/>
      <c r="C10" s="248" t="s">
        <v>200</v>
      </c>
      <c r="D10" s="337"/>
      <c r="E10" s="337"/>
      <c r="F10" s="337"/>
      <c r="G10" s="350">
        <f t="shared" si="0"/>
        <v>0</v>
      </c>
      <c r="H10" s="340" t="e">
        <f t="shared" si="1"/>
        <v>#DIV/0!</v>
      </c>
      <c r="I10" s="418"/>
    </row>
    <row r="11" spans="1:9" ht="25.5" customHeight="1">
      <c r="A11" s="900"/>
      <c r="B11" s="737"/>
      <c r="C11" s="248" t="s">
        <v>201</v>
      </c>
      <c r="D11" s="337"/>
      <c r="E11" s="337"/>
      <c r="F11" s="337"/>
      <c r="G11" s="350">
        <f t="shared" si="0"/>
        <v>0</v>
      </c>
      <c r="H11" s="340" t="e">
        <f t="shared" si="1"/>
        <v>#DIV/0!</v>
      </c>
      <c r="I11" s="418"/>
    </row>
    <row r="12" spans="1:9" ht="21" customHeight="1">
      <c r="A12" s="900"/>
      <c r="B12" s="718"/>
      <c r="C12" s="248" t="s">
        <v>202</v>
      </c>
      <c r="D12" s="337"/>
      <c r="E12" s="337"/>
      <c r="F12" s="337"/>
      <c r="G12" s="350">
        <f t="shared" si="0"/>
        <v>0</v>
      </c>
      <c r="H12" s="340" t="e">
        <f t="shared" si="1"/>
        <v>#DIV/0!</v>
      </c>
      <c r="I12" s="418"/>
    </row>
    <row r="13" spans="1:9" ht="25.5" customHeight="1" thickBot="1">
      <c r="A13" s="901"/>
      <c r="B13" s="795" t="s">
        <v>15</v>
      </c>
      <c r="C13" s="795"/>
      <c r="D13" s="338">
        <f>SUM(D8:D12)</f>
        <v>0</v>
      </c>
      <c r="E13" s="338">
        <f t="shared" ref="E13:F13" si="2">SUM(E8:E12)</f>
        <v>0</v>
      </c>
      <c r="F13" s="338">
        <f t="shared" si="2"/>
        <v>0</v>
      </c>
      <c r="G13" s="351">
        <f t="shared" si="0"/>
        <v>0</v>
      </c>
      <c r="H13" s="341" t="e">
        <f t="shared" si="1"/>
        <v>#DIV/0!</v>
      </c>
      <c r="I13" s="419"/>
    </row>
    <row r="14" spans="1:9" ht="15" customHeight="1">
      <c r="A14" s="797" t="s">
        <v>3</v>
      </c>
      <c r="B14" s="737" t="s">
        <v>3</v>
      </c>
      <c r="C14" s="475" t="s">
        <v>191</v>
      </c>
      <c r="D14" s="342"/>
      <c r="E14" s="342"/>
      <c r="F14" s="342"/>
      <c r="G14" s="350">
        <f t="shared" si="0"/>
        <v>0</v>
      </c>
      <c r="H14" s="343" t="e">
        <f t="shared" si="1"/>
        <v>#DIV/0!</v>
      </c>
      <c r="I14" s="420"/>
    </row>
    <row r="15" spans="1:9" ht="15" customHeight="1">
      <c r="A15" s="797"/>
      <c r="B15" s="737"/>
      <c r="C15" s="248" t="s">
        <v>192</v>
      </c>
      <c r="D15" s="337"/>
      <c r="E15" s="337"/>
      <c r="F15" s="337"/>
      <c r="G15" s="350">
        <f t="shared" si="0"/>
        <v>0</v>
      </c>
      <c r="H15" s="340" t="e">
        <f t="shared" si="1"/>
        <v>#DIV/0!</v>
      </c>
      <c r="I15" s="421"/>
    </row>
    <row r="16" spans="1:9" ht="15" customHeight="1">
      <c r="A16" s="797"/>
      <c r="B16" s="737"/>
      <c r="C16" s="248" t="s">
        <v>193</v>
      </c>
      <c r="D16" s="337"/>
      <c r="E16" s="337"/>
      <c r="F16" s="337"/>
      <c r="G16" s="350">
        <f t="shared" si="0"/>
        <v>0</v>
      </c>
      <c r="H16" s="340" t="e">
        <f t="shared" si="1"/>
        <v>#DIV/0!</v>
      </c>
      <c r="I16" s="421"/>
    </row>
    <row r="17" spans="1:9" ht="15" customHeight="1">
      <c r="A17" s="797"/>
      <c r="B17" s="737"/>
      <c r="C17" s="248" t="s">
        <v>194</v>
      </c>
      <c r="D17" s="337"/>
      <c r="E17" s="337"/>
      <c r="F17" s="337"/>
      <c r="G17" s="350">
        <f t="shared" si="0"/>
        <v>0</v>
      </c>
      <c r="H17" s="340" t="e">
        <f t="shared" si="1"/>
        <v>#DIV/0!</v>
      </c>
      <c r="I17" s="421"/>
    </row>
    <row r="18" spans="1:9" ht="15" customHeight="1">
      <c r="A18" s="797"/>
      <c r="B18" s="737"/>
      <c r="C18" s="475" t="s">
        <v>195</v>
      </c>
      <c r="D18" s="337"/>
      <c r="E18" s="337"/>
      <c r="F18" s="337"/>
      <c r="G18" s="350">
        <f t="shared" si="0"/>
        <v>0</v>
      </c>
      <c r="H18" s="340" t="e">
        <f t="shared" si="1"/>
        <v>#DIV/0!</v>
      </c>
      <c r="I18" s="418"/>
    </row>
    <row r="19" spans="1:9" ht="15" customHeight="1">
      <c r="A19" s="797"/>
      <c r="B19" s="737"/>
      <c r="C19" s="220" t="s">
        <v>197</v>
      </c>
      <c r="D19" s="602">
        <v>8586000</v>
      </c>
      <c r="E19" s="602">
        <v>3645820</v>
      </c>
      <c r="F19" s="602">
        <v>15750000</v>
      </c>
      <c r="G19" s="350">
        <f t="shared" si="0"/>
        <v>7164000</v>
      </c>
      <c r="H19" s="340">
        <f t="shared" si="1"/>
        <v>0.83438155136268344</v>
      </c>
      <c r="I19" s="603" t="s">
        <v>414</v>
      </c>
    </row>
    <row r="20" spans="1:9" ht="15" customHeight="1">
      <c r="A20" s="797"/>
      <c r="B20" s="737"/>
      <c r="C20" s="220" t="s">
        <v>198</v>
      </c>
      <c r="D20" s="602">
        <v>2500000</v>
      </c>
      <c r="E20" s="602">
        <v>0</v>
      </c>
      <c r="F20" s="602">
        <v>2500000</v>
      </c>
      <c r="G20" s="350">
        <f t="shared" si="0"/>
        <v>0</v>
      </c>
      <c r="H20" s="340">
        <f t="shared" si="1"/>
        <v>0</v>
      </c>
      <c r="I20" s="603"/>
    </row>
    <row r="21" spans="1:9" ht="15" customHeight="1">
      <c r="A21" s="797"/>
      <c r="B21" s="718"/>
      <c r="C21" s="220" t="s">
        <v>217</v>
      </c>
      <c r="D21" s="90"/>
      <c r="E21" s="90"/>
      <c r="F21" s="44"/>
      <c r="G21" s="45">
        <f>F21-D21</f>
        <v>0</v>
      </c>
      <c r="H21" s="185" t="e">
        <f t="shared" si="1"/>
        <v>#DIV/0!</v>
      </c>
      <c r="I21" s="46"/>
    </row>
    <row r="22" spans="1:9" ht="17.25" thickBot="1">
      <c r="A22" s="903"/>
      <c r="B22" s="799" t="s">
        <v>15</v>
      </c>
      <c r="C22" s="800"/>
      <c r="D22" s="49">
        <f>SUM(D14:D21)</f>
        <v>11086000</v>
      </c>
      <c r="E22" s="49">
        <f t="shared" ref="E22:F22" si="3">SUM(E14:E21)</f>
        <v>3645820</v>
      </c>
      <c r="F22" s="49">
        <f t="shared" si="3"/>
        <v>18250000</v>
      </c>
      <c r="G22" s="188">
        <f t="shared" ref="G22:G47" si="4">F22-D22</f>
        <v>7164000</v>
      </c>
      <c r="H22" s="189">
        <f t="shared" si="1"/>
        <v>0.64622045823561247</v>
      </c>
      <c r="I22" s="52"/>
    </row>
    <row r="23" spans="1:9" ht="19.5" customHeight="1">
      <c r="A23" s="802" t="s">
        <v>209</v>
      </c>
      <c r="B23" s="801" t="s">
        <v>209</v>
      </c>
      <c r="C23" s="221" t="s">
        <v>154</v>
      </c>
      <c r="D23" s="97"/>
      <c r="E23" s="97"/>
      <c r="F23" s="98"/>
      <c r="G23" s="235">
        <f t="shared" si="4"/>
        <v>0</v>
      </c>
      <c r="H23" s="238" t="e">
        <f t="shared" si="1"/>
        <v>#DIV/0!</v>
      </c>
      <c r="I23" s="106"/>
    </row>
    <row r="24" spans="1:9" ht="19.5" customHeight="1">
      <c r="A24" s="803"/>
      <c r="B24" s="737"/>
      <c r="C24" s="248" t="s">
        <v>81</v>
      </c>
      <c r="D24" s="56">
        <v>968905000</v>
      </c>
      <c r="E24" s="56">
        <v>650589000</v>
      </c>
      <c r="F24" s="91">
        <v>999786000</v>
      </c>
      <c r="G24" s="236">
        <f t="shared" si="4"/>
        <v>30881000</v>
      </c>
      <c r="H24" s="239">
        <f t="shared" si="1"/>
        <v>3.1872061760440912E-2</v>
      </c>
      <c r="I24" s="110" t="s">
        <v>415</v>
      </c>
    </row>
    <row r="25" spans="1:9" ht="19.5" customHeight="1">
      <c r="A25" s="803"/>
      <c r="B25" s="737"/>
      <c r="C25" s="248" t="s">
        <v>38</v>
      </c>
      <c r="D25" s="56">
        <v>29500000</v>
      </c>
      <c r="E25" s="56">
        <v>18965000</v>
      </c>
      <c r="F25" s="91">
        <v>19000000</v>
      </c>
      <c r="G25" s="236">
        <f t="shared" si="4"/>
        <v>-10500000</v>
      </c>
      <c r="H25" s="239">
        <f t="shared" si="1"/>
        <v>-0.3559322033898305</v>
      </c>
      <c r="I25" s="110" t="s">
        <v>417</v>
      </c>
    </row>
    <row r="26" spans="1:9" ht="19.5" customHeight="1">
      <c r="A26" s="803"/>
      <c r="B26" s="718"/>
      <c r="C26" s="248" t="s">
        <v>82</v>
      </c>
      <c r="D26" s="56">
        <v>3950000</v>
      </c>
      <c r="E26" s="56">
        <v>2700000</v>
      </c>
      <c r="F26" s="91">
        <v>19450000</v>
      </c>
      <c r="G26" s="236">
        <f t="shared" si="4"/>
        <v>15500000</v>
      </c>
      <c r="H26" s="239">
        <f t="shared" si="1"/>
        <v>3.9240506329113924</v>
      </c>
      <c r="I26" s="110" t="s">
        <v>416</v>
      </c>
    </row>
    <row r="27" spans="1:9" ht="17.25" thickBot="1">
      <c r="A27" s="804"/>
      <c r="B27" s="793" t="s">
        <v>15</v>
      </c>
      <c r="C27" s="794"/>
      <c r="D27" s="100">
        <f>SUM(D23:D26)</f>
        <v>1002355000</v>
      </c>
      <c r="E27" s="100">
        <f t="shared" ref="E27:F27" si="5">SUM(E23:E26)</f>
        <v>672254000</v>
      </c>
      <c r="F27" s="100">
        <f t="shared" si="5"/>
        <v>1038236000</v>
      </c>
      <c r="G27" s="237">
        <f t="shared" si="4"/>
        <v>35881000</v>
      </c>
      <c r="H27" s="240">
        <f t="shared" si="1"/>
        <v>3.5796698774386321E-2</v>
      </c>
      <c r="I27" s="108"/>
    </row>
    <row r="28" spans="1:9" ht="18.75" customHeight="1">
      <c r="A28" s="748" t="s">
        <v>211</v>
      </c>
      <c r="B28" s="718" t="s">
        <v>211</v>
      </c>
      <c r="C28" s="226" t="s">
        <v>7</v>
      </c>
      <c r="D28" s="96">
        <v>85100000</v>
      </c>
      <c r="E28" s="96">
        <v>47967050</v>
      </c>
      <c r="F28" s="96">
        <v>136300000</v>
      </c>
      <c r="G28" s="45">
        <f t="shared" si="4"/>
        <v>51200000</v>
      </c>
      <c r="H28" s="185">
        <f t="shared" si="1"/>
        <v>0.6016451233842538</v>
      </c>
      <c r="I28" s="346" t="s">
        <v>418</v>
      </c>
    </row>
    <row r="29" spans="1:9" ht="18.75" customHeight="1">
      <c r="A29" s="749"/>
      <c r="B29" s="719"/>
      <c r="C29" s="226" t="s">
        <v>8</v>
      </c>
      <c r="D29" s="90">
        <v>180250000</v>
      </c>
      <c r="E29" s="90">
        <v>34301660</v>
      </c>
      <c r="F29" s="45">
        <v>180250000</v>
      </c>
      <c r="G29" s="45">
        <f t="shared" si="4"/>
        <v>0</v>
      </c>
      <c r="H29" s="185">
        <f t="shared" si="1"/>
        <v>0</v>
      </c>
      <c r="I29" s="46"/>
    </row>
    <row r="30" spans="1:9" ht="17.25" thickBot="1">
      <c r="A30" s="750"/>
      <c r="B30" s="795" t="s">
        <v>15</v>
      </c>
      <c r="C30" s="795"/>
      <c r="D30" s="92">
        <f>SUM(D28:D29)</f>
        <v>265350000</v>
      </c>
      <c r="E30" s="92">
        <f t="shared" ref="E30:F30" si="6">SUM(E28:E29)</f>
        <v>82268710</v>
      </c>
      <c r="F30" s="415">
        <f t="shared" si="6"/>
        <v>316550000</v>
      </c>
      <c r="G30" s="415">
        <f t="shared" si="4"/>
        <v>51200000</v>
      </c>
      <c r="H30" s="344">
        <f t="shared" si="1"/>
        <v>0.19295270397588091</v>
      </c>
      <c r="I30" s="52"/>
    </row>
    <row r="31" spans="1:9" ht="16.5" customHeight="1">
      <c r="A31" s="902" t="s">
        <v>213</v>
      </c>
      <c r="B31" s="801" t="s">
        <v>213</v>
      </c>
      <c r="C31" s="221" t="s">
        <v>204</v>
      </c>
      <c r="D31" s="98"/>
      <c r="E31" s="98"/>
      <c r="F31" s="96"/>
      <c r="G31" s="96">
        <f t="shared" si="4"/>
        <v>0</v>
      </c>
      <c r="H31" s="328" t="e">
        <f t="shared" si="1"/>
        <v>#DIV/0!</v>
      </c>
      <c r="I31" s="106"/>
    </row>
    <row r="32" spans="1:9" ht="16.5" customHeight="1">
      <c r="A32" s="900"/>
      <c r="B32" s="718"/>
      <c r="C32" s="248" t="s">
        <v>205</v>
      </c>
      <c r="D32" s="91"/>
      <c r="E32" s="91"/>
      <c r="F32" s="91"/>
      <c r="G32" s="91">
        <f t="shared" si="4"/>
        <v>0</v>
      </c>
      <c r="H32" s="322" t="e">
        <f t="shared" si="1"/>
        <v>#DIV/0!</v>
      </c>
      <c r="I32" s="110"/>
    </row>
    <row r="33" spans="1:9" ht="17.25" thickBot="1">
      <c r="A33" s="901"/>
      <c r="B33" s="476"/>
      <c r="C33" s="476" t="s">
        <v>15</v>
      </c>
      <c r="D33" s="100">
        <f>SUM(D31:D32)</f>
        <v>0</v>
      </c>
      <c r="E33" s="100">
        <f t="shared" ref="E33:F33" si="7">SUM(E31:E32)</f>
        <v>0</v>
      </c>
      <c r="F33" s="100">
        <f t="shared" si="7"/>
        <v>0</v>
      </c>
      <c r="G33" s="49">
        <f t="shared" si="4"/>
        <v>0</v>
      </c>
      <c r="H33" s="339" t="e">
        <f t="shared" si="1"/>
        <v>#DIV/0!</v>
      </c>
      <c r="I33" s="108"/>
    </row>
    <row r="34" spans="1:9" ht="19.5" customHeight="1" thickBot="1">
      <c r="A34" s="482"/>
      <c r="B34" s="737" t="s">
        <v>4</v>
      </c>
      <c r="C34" s="475" t="s">
        <v>233</v>
      </c>
      <c r="D34" s="96">
        <v>6725000</v>
      </c>
      <c r="E34" s="96">
        <v>3000000</v>
      </c>
      <c r="F34" s="96">
        <v>3000000</v>
      </c>
      <c r="G34" s="49">
        <f t="shared" si="4"/>
        <v>-3725000</v>
      </c>
      <c r="H34" s="339">
        <f t="shared" si="1"/>
        <v>-0.55390334572490707</v>
      </c>
      <c r="I34" s="346" t="s">
        <v>419</v>
      </c>
    </row>
    <row r="35" spans="1:9" ht="19.5" customHeight="1">
      <c r="A35" s="733" t="s">
        <v>4</v>
      </c>
      <c r="B35" s="718"/>
      <c r="C35" s="220" t="s">
        <v>234</v>
      </c>
      <c r="D35" s="91">
        <v>5000000</v>
      </c>
      <c r="E35" s="91">
        <v>10000005</v>
      </c>
      <c r="F35" s="56">
        <v>10000005</v>
      </c>
      <c r="G35" s="91">
        <f t="shared" si="4"/>
        <v>5000005</v>
      </c>
      <c r="H35" s="322">
        <f t="shared" si="1"/>
        <v>1.0000009999999999</v>
      </c>
      <c r="I35" s="110" t="s">
        <v>420</v>
      </c>
    </row>
    <row r="36" spans="1:9" ht="17.25" thickBot="1">
      <c r="A36" s="734"/>
      <c r="B36" s="919" t="s">
        <v>15</v>
      </c>
      <c r="C36" s="920"/>
      <c r="D36" s="347">
        <f>SUM(D34:D35)</f>
        <v>11725000</v>
      </c>
      <c r="E36" s="347">
        <f t="shared" ref="E36:F36" si="8">SUM(E34:E35)</f>
        <v>13000005</v>
      </c>
      <c r="F36" s="347">
        <f t="shared" si="8"/>
        <v>13000005</v>
      </c>
      <c r="G36" s="233">
        <f t="shared" si="4"/>
        <v>1275005</v>
      </c>
      <c r="H36" s="242">
        <f t="shared" si="1"/>
        <v>0.10874243070362473</v>
      </c>
      <c r="I36" s="52"/>
    </row>
    <row r="37" spans="1:9" ht="21" customHeight="1">
      <c r="A37" s="732" t="s">
        <v>220</v>
      </c>
      <c r="B37" s="801" t="s">
        <v>220</v>
      </c>
      <c r="C37" s="223" t="s">
        <v>10</v>
      </c>
      <c r="D37" s="93">
        <v>14300000</v>
      </c>
      <c r="E37" s="93">
        <v>16549870</v>
      </c>
      <c r="F37" s="53">
        <v>16549870</v>
      </c>
      <c r="G37" s="45">
        <f t="shared" si="4"/>
        <v>2249870</v>
      </c>
      <c r="H37" s="185">
        <f t="shared" si="1"/>
        <v>0.15733356643356644</v>
      </c>
      <c r="I37" s="101"/>
    </row>
    <row r="38" spans="1:9" ht="21" customHeight="1">
      <c r="A38" s="733"/>
      <c r="B38" s="718"/>
      <c r="C38" s="220" t="s">
        <v>224</v>
      </c>
      <c r="D38" s="102">
        <v>252000000</v>
      </c>
      <c r="E38" s="102">
        <v>265649753</v>
      </c>
      <c r="F38" s="188">
        <v>265649753</v>
      </c>
      <c r="G38" s="45">
        <f t="shared" si="4"/>
        <v>13649753</v>
      </c>
      <c r="H38" s="189">
        <f t="shared" si="1"/>
        <v>5.416568650793651E-2</v>
      </c>
      <c r="I38" s="345"/>
    </row>
    <row r="39" spans="1:9">
      <c r="A39" s="733"/>
      <c r="B39" s="785" t="s">
        <v>15</v>
      </c>
      <c r="C39" s="786"/>
      <c r="D39" s="91">
        <f>SUM(D37:D38)</f>
        <v>266300000</v>
      </c>
      <c r="E39" s="91">
        <f t="shared" ref="E39:F39" si="9">SUM(E37:E38)</f>
        <v>282199623</v>
      </c>
      <c r="F39" s="91">
        <f t="shared" si="9"/>
        <v>282199623</v>
      </c>
      <c r="G39" s="45">
        <f t="shared" si="4"/>
        <v>15899623</v>
      </c>
      <c r="H39" s="322">
        <f t="shared" si="1"/>
        <v>5.9705681562147957E-2</v>
      </c>
      <c r="I39" s="110"/>
    </row>
    <row r="40" spans="1:9" ht="16.5" customHeight="1">
      <c r="A40" s="787" t="s">
        <v>222</v>
      </c>
      <c r="B40" s="719" t="s">
        <v>222</v>
      </c>
      <c r="C40" s="248" t="s">
        <v>223</v>
      </c>
      <c r="D40" s="91">
        <v>184000</v>
      </c>
      <c r="E40" s="91">
        <v>2081</v>
      </c>
      <c r="F40" s="56">
        <v>184372</v>
      </c>
      <c r="G40" s="45">
        <f t="shared" si="4"/>
        <v>372</v>
      </c>
      <c r="H40" s="322">
        <f t="shared" si="1"/>
        <v>2.0217391304347826E-3</v>
      </c>
      <c r="I40" s="110"/>
    </row>
    <row r="41" spans="1:9" ht="16.5" customHeight="1">
      <c r="A41" s="787"/>
      <c r="B41" s="719"/>
      <c r="C41" s="248" t="s">
        <v>225</v>
      </c>
      <c r="D41" s="91"/>
      <c r="E41" s="91"/>
      <c r="F41" s="56"/>
      <c r="G41" s="45">
        <f t="shared" si="4"/>
        <v>0</v>
      </c>
      <c r="H41" s="322" t="e">
        <f t="shared" si="1"/>
        <v>#DIV/0!</v>
      </c>
      <c r="I41" s="110"/>
    </row>
    <row r="42" spans="1:9" ht="16.5" customHeight="1">
      <c r="A42" s="787"/>
      <c r="B42" s="719"/>
      <c r="C42" s="248" t="s">
        <v>12</v>
      </c>
      <c r="D42" s="91">
        <v>17800000</v>
      </c>
      <c r="E42" s="91">
        <v>5390000</v>
      </c>
      <c r="F42" s="56">
        <v>17800000</v>
      </c>
      <c r="G42" s="45">
        <f t="shared" si="4"/>
        <v>0</v>
      </c>
      <c r="H42" s="322">
        <f t="shared" si="1"/>
        <v>0</v>
      </c>
      <c r="I42" s="110"/>
    </row>
    <row r="43" spans="1:9">
      <c r="A43" s="788"/>
      <c r="B43" s="789" t="s">
        <v>15</v>
      </c>
      <c r="C43" s="789"/>
      <c r="D43" s="91">
        <f>SUM(D40:D42)</f>
        <v>17984000</v>
      </c>
      <c r="E43" s="91">
        <f t="shared" ref="E43:F43" si="10">SUM(E40:E42)</f>
        <v>5392081</v>
      </c>
      <c r="F43" s="91">
        <f t="shared" si="10"/>
        <v>17984372</v>
      </c>
      <c r="G43" s="45">
        <f t="shared" si="4"/>
        <v>372</v>
      </c>
      <c r="H43" s="322">
        <f t="shared" si="1"/>
        <v>2.0685053380782917E-5</v>
      </c>
      <c r="I43" s="110"/>
    </row>
    <row r="44" spans="1:9" ht="30" customHeight="1">
      <c r="A44" s="749" t="s">
        <v>226</v>
      </c>
      <c r="B44" s="719" t="s">
        <v>227</v>
      </c>
      <c r="C44" s="248" t="s">
        <v>228</v>
      </c>
      <c r="D44" s="91"/>
      <c r="E44" s="91"/>
      <c r="F44" s="56"/>
      <c r="G44" s="45">
        <f t="shared" si="4"/>
        <v>0</v>
      </c>
      <c r="H44" s="322" t="e">
        <f t="shared" si="1"/>
        <v>#DIV/0!</v>
      </c>
      <c r="I44" s="346"/>
    </row>
    <row r="45" spans="1:9" ht="21" customHeight="1">
      <c r="A45" s="749"/>
      <c r="B45" s="719"/>
      <c r="C45" s="248" t="s">
        <v>229</v>
      </c>
      <c r="D45" s="91"/>
      <c r="E45" s="91"/>
      <c r="F45" s="56"/>
      <c r="G45" s="45">
        <f t="shared" si="4"/>
        <v>0</v>
      </c>
      <c r="H45" s="322" t="e">
        <f t="shared" si="1"/>
        <v>#DIV/0!</v>
      </c>
      <c r="I45" s="110"/>
    </row>
    <row r="46" spans="1:9" ht="23.25" customHeight="1" thickBot="1">
      <c r="A46" s="917"/>
      <c r="B46" s="789" t="s">
        <v>15</v>
      </c>
      <c r="C46" s="789"/>
      <c r="D46" s="186">
        <f>SUM(D44:D45)</f>
        <v>0</v>
      </c>
      <c r="E46" s="186">
        <f t="shared" ref="E46:F46" si="11">SUM(E44:E45)</f>
        <v>0</v>
      </c>
      <c r="F46" s="186">
        <f t="shared" si="11"/>
        <v>0</v>
      </c>
      <c r="G46" s="188">
        <f t="shared" si="4"/>
        <v>0</v>
      </c>
      <c r="H46" s="189" t="e">
        <f t="shared" si="1"/>
        <v>#DIV/0!</v>
      </c>
      <c r="I46" s="190"/>
    </row>
    <row r="47" spans="1:9" ht="17.25" thickBot="1">
      <c r="A47" s="790" t="s">
        <v>53</v>
      </c>
      <c r="B47" s="791"/>
      <c r="C47" s="792"/>
      <c r="D47" s="432">
        <f>SUM(D22,D27,D30,D36,D39,D43,D46)</f>
        <v>1574800000</v>
      </c>
      <c r="E47" s="432">
        <f>SUM(E22,E27,E30,E36,E39,E43,E46)</f>
        <v>1058760239</v>
      </c>
      <c r="F47" s="432">
        <f>SUM(F22,F27,F30,F36,F39,F43,F46)</f>
        <v>1686220000</v>
      </c>
      <c r="G47" s="191">
        <f t="shared" si="4"/>
        <v>111420000</v>
      </c>
      <c r="H47" s="192">
        <f t="shared" si="1"/>
        <v>7.0751841503683008E-2</v>
      </c>
      <c r="I47" s="105"/>
    </row>
    <row r="48" spans="1:9" ht="17.25" thickBot="1">
      <c r="A48" s="915" t="s">
        <v>87</v>
      </c>
      <c r="B48" s="773"/>
      <c r="C48" s="773"/>
      <c r="D48" s="773"/>
      <c r="E48" s="773"/>
      <c r="F48" s="773"/>
      <c r="G48" s="773"/>
      <c r="H48" s="773"/>
      <c r="I48" s="916"/>
    </row>
    <row r="49" spans="1:9" ht="17.45" customHeight="1">
      <c r="A49" s="744" t="s">
        <v>37</v>
      </c>
      <c r="B49" s="745"/>
      <c r="C49" s="745"/>
      <c r="D49" s="706" t="s">
        <v>313</v>
      </c>
      <c r="E49" s="706" t="s">
        <v>314</v>
      </c>
      <c r="F49" s="706" t="s">
        <v>311</v>
      </c>
      <c r="G49" s="706" t="s">
        <v>74</v>
      </c>
      <c r="H49" s="708" t="s">
        <v>62</v>
      </c>
      <c r="I49" s="710" t="s">
        <v>76</v>
      </c>
    </row>
    <row r="50" spans="1:9" ht="18" customHeight="1" thickBot="1">
      <c r="A50" s="111" t="s">
        <v>0</v>
      </c>
      <c r="B50" s="193" t="s">
        <v>1</v>
      </c>
      <c r="C50" s="193" t="s">
        <v>2</v>
      </c>
      <c r="D50" s="707"/>
      <c r="E50" s="707"/>
      <c r="F50" s="707"/>
      <c r="G50" s="707"/>
      <c r="H50" s="709"/>
      <c r="I50" s="711"/>
    </row>
    <row r="51" spans="1:9">
      <c r="A51" s="234" t="s">
        <v>236</v>
      </c>
      <c r="B51" s="718" t="s">
        <v>237</v>
      </c>
      <c r="C51" s="323" t="s">
        <v>20</v>
      </c>
      <c r="D51" s="44">
        <v>603767340</v>
      </c>
      <c r="E51" s="44">
        <v>190793150</v>
      </c>
      <c r="F51" s="44">
        <v>607479560</v>
      </c>
      <c r="G51" s="45">
        <f>F51-D51</f>
        <v>3712220</v>
      </c>
      <c r="H51" s="185">
        <f>G51/D51*100%</f>
        <v>6.1484279689590369E-3</v>
      </c>
      <c r="I51" s="46" t="s">
        <v>421</v>
      </c>
    </row>
    <row r="52" spans="1:9">
      <c r="A52" s="89"/>
      <c r="B52" s="719"/>
      <c r="C52" s="225" t="s">
        <v>40</v>
      </c>
      <c r="D52" s="44">
        <v>76430030</v>
      </c>
      <c r="E52" s="44">
        <v>34264830</v>
      </c>
      <c r="F52" s="44">
        <v>86720440</v>
      </c>
      <c r="G52" s="45">
        <f t="shared" ref="G52:G110" si="12">F52-D52</f>
        <v>10290410</v>
      </c>
      <c r="H52" s="185">
        <f t="shared" ref="H52:H110" si="13">G52/D52*100%</f>
        <v>0.13463830905208332</v>
      </c>
      <c r="I52" s="46"/>
    </row>
    <row r="53" spans="1:9">
      <c r="A53" s="89"/>
      <c r="B53" s="719"/>
      <c r="C53" s="225" t="s">
        <v>230</v>
      </c>
      <c r="D53" s="45">
        <v>0</v>
      </c>
      <c r="E53" s="45"/>
      <c r="F53" s="44">
        <v>0</v>
      </c>
      <c r="G53" s="45">
        <f t="shared" si="12"/>
        <v>0</v>
      </c>
      <c r="H53" s="185" t="e">
        <f t="shared" si="13"/>
        <v>#DIV/0!</v>
      </c>
      <c r="I53" s="46"/>
    </row>
    <row r="54" spans="1:9" ht="21" customHeight="1">
      <c r="A54" s="89"/>
      <c r="B54" s="719"/>
      <c r="C54" s="225" t="s">
        <v>117</v>
      </c>
      <c r="D54" s="44">
        <v>55883200</v>
      </c>
      <c r="E54" s="44">
        <v>19821150</v>
      </c>
      <c r="F54" s="44">
        <v>58378000</v>
      </c>
      <c r="G54" s="45">
        <f t="shared" si="12"/>
        <v>2494800</v>
      </c>
      <c r="H54" s="185">
        <f t="shared" si="13"/>
        <v>4.4643112778079995E-2</v>
      </c>
      <c r="I54" s="46"/>
    </row>
    <row r="55" spans="1:9" ht="19.5" customHeight="1">
      <c r="A55" s="89"/>
      <c r="B55" s="719"/>
      <c r="C55" s="225" t="s">
        <v>41</v>
      </c>
      <c r="D55" s="44">
        <v>72700000</v>
      </c>
      <c r="E55" s="44">
        <v>21867380</v>
      </c>
      <c r="F55" s="44">
        <v>75000000</v>
      </c>
      <c r="G55" s="45">
        <f t="shared" si="12"/>
        <v>2300000</v>
      </c>
      <c r="H55" s="185">
        <f t="shared" si="13"/>
        <v>3.1636863823933978E-2</v>
      </c>
      <c r="I55" s="46"/>
    </row>
    <row r="56" spans="1:9" ht="19.5" customHeight="1">
      <c r="A56" s="89"/>
      <c r="B56" s="719"/>
      <c r="C56" s="225" t="s">
        <v>23</v>
      </c>
      <c r="D56" s="44">
        <v>2100000</v>
      </c>
      <c r="E56" s="44">
        <v>125000</v>
      </c>
      <c r="F56" s="44">
        <v>2100000</v>
      </c>
      <c r="G56" s="45">
        <f t="shared" si="12"/>
        <v>0</v>
      </c>
      <c r="H56" s="185">
        <f t="shared" si="13"/>
        <v>0</v>
      </c>
      <c r="I56" s="46"/>
    </row>
    <row r="57" spans="1:9">
      <c r="A57" s="89"/>
      <c r="B57" s="719"/>
      <c r="C57" s="324" t="s">
        <v>400</v>
      </c>
      <c r="D57" s="90">
        <f>SUM(D51:D56)</f>
        <v>810880570</v>
      </c>
      <c r="E57" s="90">
        <f t="shared" ref="E57:F57" si="14">SUM(E51:E56)</f>
        <v>266871510</v>
      </c>
      <c r="F57" s="90">
        <f t="shared" si="14"/>
        <v>829678000</v>
      </c>
      <c r="G57" s="45">
        <f t="shared" si="12"/>
        <v>18797430</v>
      </c>
      <c r="H57" s="185">
        <f t="shared" si="13"/>
        <v>2.318150254851957E-2</v>
      </c>
      <c r="I57" s="47"/>
    </row>
    <row r="58" spans="1:9" ht="21.75" customHeight="1">
      <c r="A58" s="89"/>
      <c r="B58" s="719" t="s">
        <v>123</v>
      </c>
      <c r="C58" s="220" t="s">
        <v>24</v>
      </c>
      <c r="D58" s="104">
        <v>350000</v>
      </c>
      <c r="E58" s="44">
        <v>113670</v>
      </c>
      <c r="F58" s="44">
        <v>350000</v>
      </c>
      <c r="G58" s="45">
        <f t="shared" si="12"/>
        <v>0</v>
      </c>
      <c r="H58" s="185">
        <f t="shared" si="13"/>
        <v>0</v>
      </c>
      <c r="I58" s="46"/>
    </row>
    <row r="59" spans="1:9" ht="21.75" customHeight="1">
      <c r="A59" s="89"/>
      <c r="B59" s="719"/>
      <c r="C59" s="323" t="s">
        <v>232</v>
      </c>
      <c r="D59" s="44">
        <v>3000000</v>
      </c>
      <c r="E59" s="44">
        <v>1000000</v>
      </c>
      <c r="F59" s="44">
        <v>3000000</v>
      </c>
      <c r="G59" s="45">
        <f t="shared" si="12"/>
        <v>0</v>
      </c>
      <c r="H59" s="185">
        <f t="shared" si="13"/>
        <v>0</v>
      </c>
      <c r="I59" s="46"/>
    </row>
    <row r="60" spans="1:9">
      <c r="A60" s="89"/>
      <c r="B60" s="719"/>
      <c r="C60" s="225" t="s">
        <v>25</v>
      </c>
      <c r="D60" s="44">
        <v>2740000</v>
      </c>
      <c r="E60" s="44">
        <v>854900</v>
      </c>
      <c r="F60" s="44">
        <v>2740000</v>
      </c>
      <c r="G60" s="45">
        <f t="shared" si="12"/>
        <v>0</v>
      </c>
      <c r="H60" s="185">
        <f t="shared" si="13"/>
        <v>0</v>
      </c>
      <c r="I60" s="46"/>
    </row>
    <row r="61" spans="1:9">
      <c r="A61" s="89"/>
      <c r="B61" s="719"/>
      <c r="C61" s="324" t="s">
        <v>401</v>
      </c>
      <c r="D61" s="90">
        <f>SUM(D58:D60)</f>
        <v>6090000</v>
      </c>
      <c r="E61" s="90">
        <f t="shared" ref="E61:F61" si="15">SUM(E58:E60)</f>
        <v>1968570</v>
      </c>
      <c r="F61" s="90">
        <f t="shared" si="15"/>
        <v>6090000</v>
      </c>
      <c r="G61" s="45">
        <f t="shared" si="12"/>
        <v>0</v>
      </c>
      <c r="H61" s="185">
        <f t="shared" si="13"/>
        <v>0</v>
      </c>
      <c r="I61" s="47"/>
    </row>
    <row r="62" spans="1:9">
      <c r="A62" s="89"/>
      <c r="B62" s="719" t="s">
        <v>178</v>
      </c>
      <c r="C62" s="325" t="s">
        <v>26</v>
      </c>
      <c r="D62" s="45">
        <v>3500000</v>
      </c>
      <c r="E62" s="188">
        <v>185600</v>
      </c>
      <c r="F62" s="44">
        <v>3500000</v>
      </c>
      <c r="G62" s="45">
        <f t="shared" si="12"/>
        <v>0</v>
      </c>
      <c r="H62" s="185">
        <f t="shared" si="13"/>
        <v>0</v>
      </c>
      <c r="I62" s="46"/>
    </row>
    <row r="63" spans="1:9">
      <c r="A63" s="89"/>
      <c r="B63" s="719"/>
      <c r="C63" s="225" t="s">
        <v>42</v>
      </c>
      <c r="D63" s="310">
        <v>39500000</v>
      </c>
      <c r="E63" s="187">
        <v>11338370</v>
      </c>
      <c r="F63" s="104">
        <v>39500000</v>
      </c>
      <c r="G63" s="45">
        <f t="shared" si="12"/>
        <v>0</v>
      </c>
      <c r="H63" s="185">
        <f t="shared" si="13"/>
        <v>0</v>
      </c>
      <c r="I63" s="46"/>
    </row>
    <row r="64" spans="1:9">
      <c r="A64" s="89"/>
      <c r="B64" s="719"/>
      <c r="C64" s="225" t="s">
        <v>28</v>
      </c>
      <c r="D64" s="310">
        <v>17736000</v>
      </c>
      <c r="E64" s="56">
        <v>5617790</v>
      </c>
      <c r="F64" s="104">
        <v>17736000</v>
      </c>
      <c r="G64" s="45">
        <f t="shared" si="12"/>
        <v>0</v>
      </c>
      <c r="H64" s="185">
        <f t="shared" si="13"/>
        <v>0</v>
      </c>
      <c r="I64" s="46"/>
    </row>
    <row r="65" spans="1:9">
      <c r="A65" s="89"/>
      <c r="B65" s="719"/>
      <c r="C65" s="225" t="s">
        <v>29</v>
      </c>
      <c r="D65" s="310">
        <v>15700000</v>
      </c>
      <c r="E65" s="56">
        <v>7365800</v>
      </c>
      <c r="F65" s="104">
        <v>15700000</v>
      </c>
      <c r="G65" s="45">
        <f t="shared" si="12"/>
        <v>0</v>
      </c>
      <c r="H65" s="185">
        <f t="shared" si="13"/>
        <v>0</v>
      </c>
      <c r="I65" s="46"/>
    </row>
    <row r="66" spans="1:9">
      <c r="A66" s="133"/>
      <c r="B66" s="719"/>
      <c r="C66" s="225" t="s">
        <v>43</v>
      </c>
      <c r="D66" s="311">
        <v>19184000</v>
      </c>
      <c r="E66" s="187">
        <v>3102000</v>
      </c>
      <c r="F66" s="231">
        <v>19184000</v>
      </c>
      <c r="G66" s="188">
        <f t="shared" si="12"/>
        <v>0</v>
      </c>
      <c r="H66" s="189">
        <f t="shared" si="13"/>
        <v>0</v>
      </c>
      <c r="I66" s="103"/>
    </row>
    <row r="67" spans="1:9">
      <c r="A67" s="133"/>
      <c r="B67" s="719"/>
      <c r="C67" s="220" t="s">
        <v>119</v>
      </c>
      <c r="D67" s="56">
        <v>4000000</v>
      </c>
      <c r="E67" s="56">
        <v>0</v>
      </c>
      <c r="F67" s="56">
        <v>4000000</v>
      </c>
      <c r="G67" s="91">
        <f t="shared" si="12"/>
        <v>0</v>
      </c>
      <c r="H67" s="322">
        <f t="shared" si="13"/>
        <v>0</v>
      </c>
      <c r="I67" s="110"/>
    </row>
    <row r="68" spans="1:9">
      <c r="A68" s="133"/>
      <c r="B68" s="719"/>
      <c r="C68" s="220" t="s">
        <v>44</v>
      </c>
      <c r="D68" s="56">
        <v>23620000</v>
      </c>
      <c r="E68" s="56">
        <v>14871370</v>
      </c>
      <c r="F68" s="56">
        <v>27955000</v>
      </c>
      <c r="G68" s="91">
        <f t="shared" si="12"/>
        <v>4335000</v>
      </c>
      <c r="H68" s="322">
        <f t="shared" si="13"/>
        <v>0.18353090601185437</v>
      </c>
      <c r="I68" s="110" t="s">
        <v>422</v>
      </c>
    </row>
    <row r="69" spans="1:9">
      <c r="A69" s="133"/>
      <c r="B69" s="719"/>
      <c r="C69" s="348" t="s">
        <v>402</v>
      </c>
      <c r="D69" s="430">
        <f>SUM(D62:D68)</f>
        <v>123240000</v>
      </c>
      <c r="E69" s="430">
        <f t="shared" ref="E69:F69" si="16">SUM(E62:E68)</f>
        <v>42480930</v>
      </c>
      <c r="F69" s="430">
        <f t="shared" si="16"/>
        <v>127575000</v>
      </c>
      <c r="G69" s="45">
        <f t="shared" si="12"/>
        <v>4335000</v>
      </c>
      <c r="H69" s="185">
        <f t="shared" si="13"/>
        <v>3.517526777020448E-2</v>
      </c>
      <c r="I69" s="46"/>
    </row>
    <row r="70" spans="1:9" ht="17.25" thickBot="1">
      <c r="A70" s="194" t="s">
        <v>167</v>
      </c>
      <c r="B70" s="904" t="s">
        <v>15</v>
      </c>
      <c r="C70" s="905"/>
      <c r="D70" s="320">
        <f>SUM(D57,D61,D69)</f>
        <v>940210570</v>
      </c>
      <c r="E70" s="429">
        <f t="shared" ref="E70:F70" si="17">SUM(E57,E61,E69)</f>
        <v>311321010</v>
      </c>
      <c r="F70" s="320">
        <f t="shared" si="17"/>
        <v>963343000</v>
      </c>
      <c r="G70" s="49">
        <f t="shared" si="12"/>
        <v>23132430</v>
      </c>
      <c r="H70" s="189">
        <f t="shared" si="13"/>
        <v>2.4603456649078089E-2</v>
      </c>
      <c r="I70" s="51"/>
    </row>
    <row r="71" spans="1:9" ht="24" customHeight="1">
      <c r="A71" s="748" t="s">
        <v>240</v>
      </c>
      <c r="B71" s="718" t="s">
        <v>55</v>
      </c>
      <c r="C71" s="226" t="s">
        <v>13</v>
      </c>
      <c r="D71" s="604">
        <v>10000000</v>
      </c>
      <c r="E71" s="327">
        <v>4050000</v>
      </c>
      <c r="F71" s="605">
        <v>10000000</v>
      </c>
      <c r="G71" s="230">
        <f t="shared" si="12"/>
        <v>0</v>
      </c>
      <c r="H71" s="241">
        <f t="shared" si="13"/>
        <v>0</v>
      </c>
      <c r="I71" s="46"/>
    </row>
    <row r="72" spans="1:9" ht="24" customHeight="1">
      <c r="A72" s="749"/>
      <c r="B72" s="719"/>
      <c r="C72" s="220" t="s">
        <v>45</v>
      </c>
      <c r="D72" s="313">
        <v>13495000</v>
      </c>
      <c r="E72" s="56">
        <v>1518000</v>
      </c>
      <c r="F72" s="104">
        <v>13495000</v>
      </c>
      <c r="G72" s="45">
        <f t="shared" si="12"/>
        <v>0</v>
      </c>
      <c r="H72" s="243">
        <f t="shared" si="13"/>
        <v>0</v>
      </c>
      <c r="I72" s="46"/>
    </row>
    <row r="73" spans="1:9" ht="17.25" thickBot="1">
      <c r="A73" s="750"/>
      <c r="B73" s="906" t="s">
        <v>15</v>
      </c>
      <c r="C73" s="907"/>
      <c r="D73" s="314">
        <f>SUM(D71:D72)</f>
        <v>23495000</v>
      </c>
      <c r="E73" s="314">
        <f t="shared" ref="E73:F73" si="18">SUM(E71:E72)</f>
        <v>5568000</v>
      </c>
      <c r="F73" s="314">
        <f t="shared" si="18"/>
        <v>23495000</v>
      </c>
      <c r="G73" s="49">
        <f t="shared" si="12"/>
        <v>0</v>
      </c>
      <c r="H73" s="329">
        <f t="shared" si="13"/>
        <v>0</v>
      </c>
      <c r="I73" s="52"/>
    </row>
    <row r="74" spans="1:9">
      <c r="A74" s="732" t="s">
        <v>359</v>
      </c>
      <c r="B74" s="735" t="s">
        <v>178</v>
      </c>
      <c r="C74" s="335" t="s">
        <v>179</v>
      </c>
      <c r="D74" s="327"/>
      <c r="E74" s="327"/>
      <c r="F74" s="327"/>
      <c r="G74" s="96">
        <f t="shared" si="12"/>
        <v>0</v>
      </c>
      <c r="H74" s="328" t="e">
        <f t="shared" si="13"/>
        <v>#DIV/0!</v>
      </c>
      <c r="I74" s="346"/>
    </row>
    <row r="75" spans="1:9">
      <c r="A75" s="733"/>
      <c r="B75" s="735"/>
      <c r="C75" s="335" t="s">
        <v>180</v>
      </c>
      <c r="D75" s="327"/>
      <c r="E75" s="327"/>
      <c r="F75" s="327"/>
      <c r="G75" s="91">
        <f t="shared" si="12"/>
        <v>0</v>
      </c>
      <c r="H75" s="322" t="e">
        <f t="shared" si="13"/>
        <v>#DIV/0!</v>
      </c>
      <c r="I75" s="346"/>
    </row>
    <row r="76" spans="1:9">
      <c r="A76" s="733"/>
      <c r="B76" s="735"/>
      <c r="C76" s="335" t="s">
        <v>245</v>
      </c>
      <c r="D76" s="327"/>
      <c r="E76" s="327"/>
      <c r="F76" s="327"/>
      <c r="G76" s="91">
        <f t="shared" si="12"/>
        <v>0</v>
      </c>
      <c r="H76" s="322" t="e">
        <f t="shared" si="13"/>
        <v>#DIV/0!</v>
      </c>
      <c r="I76" s="346"/>
    </row>
    <row r="77" spans="1:9">
      <c r="A77" s="733"/>
      <c r="B77" s="735"/>
      <c r="C77" s="336" t="s">
        <v>181</v>
      </c>
      <c r="D77" s="56"/>
      <c r="E77" s="56"/>
      <c r="F77" s="56"/>
      <c r="G77" s="91">
        <f t="shared" si="12"/>
        <v>0</v>
      </c>
      <c r="H77" s="322" t="e">
        <f t="shared" si="13"/>
        <v>#DIV/0!</v>
      </c>
      <c r="I77" s="110"/>
    </row>
    <row r="78" spans="1:9">
      <c r="A78" s="733"/>
      <c r="B78" s="735"/>
      <c r="C78" s="336" t="s">
        <v>246</v>
      </c>
      <c r="D78" s="56"/>
      <c r="E78" s="56"/>
      <c r="F78" s="56"/>
      <c r="G78" s="91">
        <f t="shared" si="12"/>
        <v>0</v>
      </c>
      <c r="H78" s="322" t="e">
        <f t="shared" si="13"/>
        <v>#DIV/0!</v>
      </c>
      <c r="I78" s="110"/>
    </row>
    <row r="79" spans="1:9">
      <c r="A79" s="733"/>
      <c r="B79" s="736"/>
      <c r="C79" s="334" t="s">
        <v>403</v>
      </c>
      <c r="D79" s="91">
        <f>SUM(D74:D78)</f>
        <v>0</v>
      </c>
      <c r="E79" s="91">
        <f t="shared" ref="E79:F79" si="19">SUM(E74:E78)</f>
        <v>0</v>
      </c>
      <c r="F79" s="91">
        <f t="shared" si="19"/>
        <v>0</v>
      </c>
      <c r="G79" s="91">
        <f t="shared" si="12"/>
        <v>0</v>
      </c>
      <c r="H79" s="322" t="e">
        <f t="shared" si="13"/>
        <v>#DIV/0!</v>
      </c>
      <c r="I79" s="110"/>
    </row>
    <row r="80" spans="1:9" ht="17.25" customHeight="1">
      <c r="A80" s="733"/>
      <c r="B80" s="933" t="s">
        <v>262</v>
      </c>
      <c r="C80" s="220" t="s">
        <v>214</v>
      </c>
      <c r="D80" s="327">
        <v>36100000</v>
      </c>
      <c r="E80" s="327">
        <v>3562210</v>
      </c>
      <c r="F80" s="327">
        <v>37100000</v>
      </c>
      <c r="G80" s="91">
        <f t="shared" si="12"/>
        <v>1000000</v>
      </c>
      <c r="H80" s="322">
        <f t="shared" si="13"/>
        <v>2.7700831024930747E-2</v>
      </c>
      <c r="I80" s="346" t="s">
        <v>424</v>
      </c>
    </row>
    <row r="81" spans="1:9" ht="17.25" customHeight="1">
      <c r="A81" s="733"/>
      <c r="B81" s="737"/>
      <c r="C81" s="220" t="s">
        <v>242</v>
      </c>
      <c r="D81" s="56">
        <v>256171000</v>
      </c>
      <c r="E81" s="56">
        <v>67083239</v>
      </c>
      <c r="F81" s="56">
        <v>283833820</v>
      </c>
      <c r="G81" s="91">
        <f t="shared" si="12"/>
        <v>27662820</v>
      </c>
      <c r="H81" s="322">
        <f t="shared" si="13"/>
        <v>0.10798575951220084</v>
      </c>
      <c r="I81" s="110" t="s">
        <v>423</v>
      </c>
    </row>
    <row r="82" spans="1:9" ht="17.25" customHeight="1">
      <c r="A82" s="733"/>
      <c r="B82" s="737"/>
      <c r="C82" s="220" t="s">
        <v>243</v>
      </c>
      <c r="D82" s="56">
        <v>182154000</v>
      </c>
      <c r="E82" s="56">
        <v>54575950</v>
      </c>
      <c r="F82" s="56">
        <v>192382780</v>
      </c>
      <c r="G82" s="91">
        <f t="shared" si="12"/>
        <v>10228780</v>
      </c>
      <c r="H82" s="322">
        <f t="shared" si="13"/>
        <v>5.6154572504584034E-2</v>
      </c>
      <c r="I82" s="110" t="s">
        <v>425</v>
      </c>
    </row>
    <row r="83" spans="1:9" ht="17.25" customHeight="1">
      <c r="A83" s="733"/>
      <c r="B83" s="737"/>
      <c r="C83" s="220" t="s">
        <v>188</v>
      </c>
      <c r="D83" s="56"/>
      <c r="E83" s="56"/>
      <c r="F83" s="56"/>
      <c r="G83" s="91">
        <f t="shared" si="12"/>
        <v>0</v>
      </c>
      <c r="H83" s="322" t="e">
        <f t="shared" si="13"/>
        <v>#DIV/0!</v>
      </c>
      <c r="I83" s="110"/>
    </row>
    <row r="84" spans="1:9" ht="17.25" customHeight="1">
      <c r="A84" s="733"/>
      <c r="B84" s="737"/>
      <c r="C84" s="220" t="s">
        <v>185</v>
      </c>
      <c r="D84" s="56"/>
      <c r="E84" s="56"/>
      <c r="F84" s="56"/>
      <c r="G84" s="91">
        <f t="shared" si="12"/>
        <v>0</v>
      </c>
      <c r="H84" s="322" t="e">
        <f t="shared" si="13"/>
        <v>#DIV/0!</v>
      </c>
      <c r="I84" s="110"/>
    </row>
    <row r="85" spans="1:9" ht="17.25" customHeight="1">
      <c r="A85" s="733"/>
      <c r="B85" s="737"/>
      <c r="C85" s="220" t="s">
        <v>189</v>
      </c>
      <c r="D85" s="56"/>
      <c r="E85" s="56"/>
      <c r="F85" s="56"/>
      <c r="G85" s="91">
        <f t="shared" si="12"/>
        <v>0</v>
      </c>
      <c r="H85" s="322" t="e">
        <f t="shared" si="13"/>
        <v>#DIV/0!</v>
      </c>
      <c r="I85" s="110"/>
    </row>
    <row r="86" spans="1:9" ht="17.25" customHeight="1">
      <c r="A86" s="733"/>
      <c r="B86" s="737"/>
      <c r="C86" s="220" t="s">
        <v>186</v>
      </c>
      <c r="D86" s="56"/>
      <c r="E86" s="56"/>
      <c r="F86" s="56"/>
      <c r="G86" s="91">
        <f t="shared" si="12"/>
        <v>0</v>
      </c>
      <c r="H86" s="322" t="e">
        <f t="shared" si="13"/>
        <v>#DIV/0!</v>
      </c>
      <c r="I86" s="110"/>
    </row>
    <row r="87" spans="1:9" ht="17.25" customHeight="1">
      <c r="A87" s="733"/>
      <c r="B87" s="737"/>
      <c r="C87" s="220" t="s">
        <v>187</v>
      </c>
      <c r="D87" s="56"/>
      <c r="E87" s="56"/>
      <c r="F87" s="56"/>
      <c r="G87" s="91">
        <f t="shared" si="12"/>
        <v>0</v>
      </c>
      <c r="H87" s="322" t="e">
        <f t="shared" si="13"/>
        <v>#DIV/0!</v>
      </c>
      <c r="I87" s="110"/>
    </row>
    <row r="88" spans="1:9" ht="17.25" customHeight="1">
      <c r="A88" s="733"/>
      <c r="B88" s="737"/>
      <c r="C88" s="220" t="s">
        <v>184</v>
      </c>
      <c r="D88" s="56"/>
      <c r="E88" s="56"/>
      <c r="F88" s="56"/>
      <c r="G88" s="91">
        <f t="shared" si="12"/>
        <v>0</v>
      </c>
      <c r="H88" s="322" t="e">
        <f t="shared" si="13"/>
        <v>#DIV/0!</v>
      </c>
      <c r="I88" s="110"/>
    </row>
    <row r="89" spans="1:9" ht="17.25" customHeight="1">
      <c r="A89" s="733"/>
      <c r="B89" s="737"/>
      <c r="C89" s="220" t="s">
        <v>183</v>
      </c>
      <c r="D89" s="56"/>
      <c r="E89" s="56"/>
      <c r="F89" s="56"/>
      <c r="G89" s="91">
        <f t="shared" si="12"/>
        <v>0</v>
      </c>
      <c r="H89" s="322" t="e">
        <f t="shared" si="13"/>
        <v>#DIV/0!</v>
      </c>
      <c r="I89" s="110"/>
    </row>
    <row r="90" spans="1:9" ht="17.25" customHeight="1">
      <c r="A90" s="733"/>
      <c r="B90" s="737"/>
      <c r="C90" s="220" t="s">
        <v>244</v>
      </c>
      <c r="D90" s="56"/>
      <c r="E90" s="56"/>
      <c r="F90" s="56"/>
      <c r="G90" s="91">
        <f t="shared" si="12"/>
        <v>0</v>
      </c>
      <c r="H90" s="322" t="e">
        <f t="shared" si="13"/>
        <v>#DIV/0!</v>
      </c>
      <c r="I90" s="110"/>
    </row>
    <row r="91" spans="1:9" ht="17.25" customHeight="1">
      <c r="A91" s="733"/>
      <c r="B91" s="737"/>
      <c r="C91" s="220" t="s">
        <v>316</v>
      </c>
      <c r="D91" s="56"/>
      <c r="E91" s="56"/>
      <c r="F91" s="56"/>
      <c r="G91" s="91">
        <f t="shared" si="12"/>
        <v>0</v>
      </c>
      <c r="H91" s="322" t="e">
        <f t="shared" si="13"/>
        <v>#DIV/0!</v>
      </c>
      <c r="I91" s="110"/>
    </row>
    <row r="92" spans="1:9" ht="17.25" customHeight="1">
      <c r="A92" s="733"/>
      <c r="B92" s="737"/>
      <c r="C92" s="220" t="s">
        <v>317</v>
      </c>
      <c r="D92" s="56"/>
      <c r="E92" s="56"/>
      <c r="F92" s="56"/>
      <c r="G92" s="91">
        <f t="shared" si="12"/>
        <v>0</v>
      </c>
      <c r="H92" s="322" t="e">
        <f t="shared" si="13"/>
        <v>#DIV/0!</v>
      </c>
      <c r="I92" s="110"/>
    </row>
    <row r="93" spans="1:9" ht="17.25" customHeight="1">
      <c r="A93" s="733"/>
      <c r="B93" s="737"/>
      <c r="C93" s="220" t="s">
        <v>318</v>
      </c>
      <c r="D93" s="56"/>
      <c r="E93" s="56"/>
      <c r="F93" s="56"/>
      <c r="G93" s="91">
        <f t="shared" si="12"/>
        <v>0</v>
      </c>
      <c r="H93" s="322" t="e">
        <f t="shared" si="13"/>
        <v>#DIV/0!</v>
      </c>
      <c r="I93" s="110"/>
    </row>
    <row r="94" spans="1:9" ht="19.5" customHeight="1">
      <c r="A94" s="733"/>
      <c r="B94" s="737"/>
      <c r="C94" s="220" t="s">
        <v>319</v>
      </c>
      <c r="D94" s="56"/>
      <c r="E94" s="56"/>
      <c r="F94" s="56"/>
      <c r="G94" s="91">
        <f t="shared" si="12"/>
        <v>0</v>
      </c>
      <c r="H94" s="322" t="e">
        <f t="shared" si="13"/>
        <v>#DIV/0!</v>
      </c>
      <c r="I94" s="110"/>
    </row>
    <row r="95" spans="1:9" ht="19.5" customHeight="1">
      <c r="A95" s="733"/>
      <c r="B95" s="737"/>
      <c r="C95" s="220" t="s">
        <v>320</v>
      </c>
      <c r="D95" s="56"/>
      <c r="E95" s="56"/>
      <c r="F95" s="56"/>
      <c r="G95" s="91">
        <f t="shared" si="12"/>
        <v>0</v>
      </c>
      <c r="H95" s="322" t="e">
        <f t="shared" si="13"/>
        <v>#DIV/0!</v>
      </c>
      <c r="I95" s="110"/>
    </row>
    <row r="96" spans="1:9" ht="19.5" customHeight="1">
      <c r="A96" s="733"/>
      <c r="B96" s="737"/>
      <c r="C96" s="220" t="s">
        <v>321</v>
      </c>
      <c r="D96" s="56"/>
      <c r="E96" s="56"/>
      <c r="F96" s="56"/>
      <c r="G96" s="91">
        <f t="shared" si="12"/>
        <v>0</v>
      </c>
      <c r="H96" s="322" t="e">
        <f t="shared" si="13"/>
        <v>#DIV/0!</v>
      </c>
      <c r="I96" s="110"/>
    </row>
    <row r="97" spans="1:9" ht="19.5" customHeight="1">
      <c r="A97" s="733"/>
      <c r="B97" s="737"/>
      <c r="C97" s="220" t="s">
        <v>322</v>
      </c>
      <c r="D97" s="56"/>
      <c r="E97" s="56"/>
      <c r="F97" s="56"/>
      <c r="G97" s="91">
        <f t="shared" si="12"/>
        <v>0</v>
      </c>
      <c r="H97" s="322" t="e">
        <f t="shared" si="13"/>
        <v>#DIV/0!</v>
      </c>
      <c r="I97" s="110"/>
    </row>
    <row r="98" spans="1:9" ht="19.5" customHeight="1">
      <c r="A98" s="733"/>
      <c r="B98" s="737"/>
      <c r="C98" s="220" t="s">
        <v>307</v>
      </c>
      <c r="D98" s="56"/>
      <c r="E98" s="56"/>
      <c r="F98" s="56"/>
      <c r="G98" s="91">
        <f t="shared" si="12"/>
        <v>0</v>
      </c>
      <c r="H98" s="322" t="e">
        <f t="shared" si="13"/>
        <v>#DIV/0!</v>
      </c>
      <c r="I98" s="110"/>
    </row>
    <row r="99" spans="1:9" ht="19.5" customHeight="1">
      <c r="A99" s="733"/>
      <c r="B99" s="737"/>
      <c r="C99" s="220" t="s">
        <v>308</v>
      </c>
      <c r="D99" s="56"/>
      <c r="E99" s="56"/>
      <c r="F99" s="56"/>
      <c r="G99" s="91">
        <f t="shared" si="12"/>
        <v>0</v>
      </c>
      <c r="H99" s="322" t="e">
        <f t="shared" si="13"/>
        <v>#DIV/0!</v>
      </c>
      <c r="I99" s="110"/>
    </row>
    <row r="100" spans="1:9" ht="19.5" customHeight="1">
      <c r="A100" s="733"/>
      <c r="B100" s="737"/>
      <c r="C100" s="220" t="s">
        <v>309</v>
      </c>
      <c r="D100" s="56"/>
      <c r="E100" s="56"/>
      <c r="F100" s="56"/>
      <c r="G100" s="91">
        <f t="shared" si="12"/>
        <v>0</v>
      </c>
      <c r="H100" s="322" t="e">
        <f t="shared" si="13"/>
        <v>#DIV/0!</v>
      </c>
      <c r="I100" s="110"/>
    </row>
    <row r="101" spans="1:9" ht="19.5" customHeight="1">
      <c r="A101" s="733"/>
      <c r="B101" s="737"/>
      <c r="C101" s="220" t="s">
        <v>310</v>
      </c>
      <c r="D101" s="56"/>
      <c r="E101" s="56"/>
      <c r="F101" s="56"/>
      <c r="G101" s="91">
        <f t="shared" si="12"/>
        <v>0</v>
      </c>
      <c r="H101" s="322" t="e">
        <f t="shared" si="13"/>
        <v>#DIV/0!</v>
      </c>
      <c r="I101" s="110"/>
    </row>
    <row r="102" spans="1:9" ht="19.5" customHeight="1">
      <c r="A102" s="733"/>
      <c r="B102" s="718"/>
      <c r="C102" s="321" t="s">
        <v>404</v>
      </c>
      <c r="D102" s="91">
        <f>SUM(D80:D101)</f>
        <v>474425000</v>
      </c>
      <c r="E102" s="91">
        <f>SUM(E80:E101)</f>
        <v>125221399</v>
      </c>
      <c r="F102" s="91">
        <f>SUM(F80:F101)</f>
        <v>513316600</v>
      </c>
      <c r="G102" s="91">
        <f t="shared" si="12"/>
        <v>38891600</v>
      </c>
      <c r="H102" s="322">
        <f t="shared" si="13"/>
        <v>8.1976287084365287E-2</v>
      </c>
      <c r="I102" s="110"/>
    </row>
    <row r="103" spans="1:9" ht="18" customHeight="1" thickBot="1">
      <c r="A103" s="734"/>
      <c r="B103" s="795" t="s">
        <v>15</v>
      </c>
      <c r="C103" s="795"/>
      <c r="D103" s="100">
        <f>SUM(D79,D102)</f>
        <v>474425000</v>
      </c>
      <c r="E103" s="100">
        <f>SUM(E79,E102)</f>
        <v>125221399</v>
      </c>
      <c r="F103" s="100">
        <f>SUM(F79,F102)</f>
        <v>513316600</v>
      </c>
      <c r="G103" s="49">
        <f t="shared" si="12"/>
        <v>38891600</v>
      </c>
      <c r="H103" s="349">
        <f t="shared" si="13"/>
        <v>8.1976287084365287E-2</v>
      </c>
      <c r="I103" s="423"/>
    </row>
    <row r="104" spans="1:9" ht="24.75" customHeight="1">
      <c r="A104" s="733" t="s">
        <v>361</v>
      </c>
      <c r="B104" s="249" t="s">
        <v>355</v>
      </c>
      <c r="C104" s="323" t="s">
        <v>9</v>
      </c>
      <c r="D104" s="320">
        <v>1000000</v>
      </c>
      <c r="E104" s="96"/>
      <c r="F104" s="104">
        <v>1000000</v>
      </c>
      <c r="G104" s="45">
        <f t="shared" si="12"/>
        <v>0</v>
      </c>
      <c r="H104" s="243">
        <f t="shared" si="13"/>
        <v>0</v>
      </c>
      <c r="I104" s="46"/>
    </row>
    <row r="105" spans="1:9" ht="17.25" thickBot="1">
      <c r="A105" s="734"/>
      <c r="B105" s="908" t="s">
        <v>15</v>
      </c>
      <c r="C105" s="909"/>
      <c r="D105" s="314">
        <f>D104</f>
        <v>1000000</v>
      </c>
      <c r="E105" s="314">
        <f t="shared" ref="E105:F105" si="20">E104</f>
        <v>0</v>
      </c>
      <c r="F105" s="314">
        <f t="shared" si="20"/>
        <v>1000000</v>
      </c>
      <c r="G105" s="233">
        <f t="shared" si="12"/>
        <v>0</v>
      </c>
      <c r="H105" s="242">
        <f t="shared" si="13"/>
        <v>0</v>
      </c>
      <c r="I105" s="52"/>
    </row>
    <row r="106" spans="1:9" ht="24.75" customHeight="1">
      <c r="A106" s="716" t="s">
        <v>267</v>
      </c>
      <c r="B106" s="718" t="s">
        <v>267</v>
      </c>
      <c r="C106" s="226" t="s">
        <v>85</v>
      </c>
      <c r="D106" s="315">
        <v>135385461</v>
      </c>
      <c r="E106" s="96"/>
      <c r="F106" s="318">
        <v>184781028</v>
      </c>
      <c r="G106" s="232">
        <f t="shared" si="12"/>
        <v>49395567</v>
      </c>
      <c r="H106" s="185">
        <f t="shared" si="13"/>
        <v>0.36485134101659555</v>
      </c>
      <c r="I106" s="48"/>
    </row>
    <row r="107" spans="1:9" ht="20.25" customHeight="1">
      <c r="A107" s="716"/>
      <c r="B107" s="719"/>
      <c r="C107" s="220" t="s">
        <v>46</v>
      </c>
      <c r="D107" s="316">
        <v>283969</v>
      </c>
      <c r="E107" s="56">
        <v>2579</v>
      </c>
      <c r="F107" s="104">
        <v>284372</v>
      </c>
      <c r="G107" s="45">
        <f t="shared" si="12"/>
        <v>403</v>
      </c>
      <c r="H107" s="185">
        <f t="shared" si="13"/>
        <v>1.4191689937986189E-3</v>
      </c>
      <c r="I107" s="46"/>
    </row>
    <row r="108" spans="1:9" ht="17.25" thickBot="1">
      <c r="A108" s="717"/>
      <c r="B108" s="910" t="s">
        <v>15</v>
      </c>
      <c r="C108" s="911"/>
      <c r="D108" s="431">
        <f>SUM(D106:D107)</f>
        <v>135669430</v>
      </c>
      <c r="E108" s="431">
        <f t="shared" ref="E108:F108" si="21">SUM(E106:E107)</f>
        <v>2579</v>
      </c>
      <c r="F108" s="431">
        <f t="shared" si="21"/>
        <v>185065400</v>
      </c>
      <c r="G108" s="233">
        <f t="shared" si="12"/>
        <v>49395970</v>
      </c>
      <c r="H108" s="189">
        <f t="shared" si="13"/>
        <v>0.36409064296945892</v>
      </c>
      <c r="I108" s="52"/>
    </row>
    <row r="109" spans="1:9" ht="23.25" customHeight="1" thickBot="1">
      <c r="A109" s="227" t="s">
        <v>56</v>
      </c>
      <c r="B109" s="228" t="s">
        <v>56</v>
      </c>
      <c r="C109" s="326" t="s">
        <v>93</v>
      </c>
      <c r="D109" s="317"/>
      <c r="E109" s="327"/>
      <c r="F109" s="319"/>
      <c r="G109" s="188">
        <f t="shared" si="12"/>
        <v>0</v>
      </c>
      <c r="H109" s="244" t="e">
        <f t="shared" si="13"/>
        <v>#DIV/0!</v>
      </c>
      <c r="I109" s="195"/>
    </row>
    <row r="110" spans="1:9" ht="17.25" thickBot="1">
      <c r="A110" s="790" t="s">
        <v>53</v>
      </c>
      <c r="B110" s="791"/>
      <c r="C110" s="792"/>
      <c r="D110" s="432">
        <f>SUM(D70,D73,D103,D105,D108,D109)</f>
        <v>1574800000</v>
      </c>
      <c r="E110" s="432">
        <f>SUM(E70,E73,E103,E105,E108,E109)</f>
        <v>442112988</v>
      </c>
      <c r="F110" s="432">
        <f>SUM(F70,F73,F103,F105,F108,F109)</f>
        <v>1686220000</v>
      </c>
      <c r="G110" s="191">
        <f t="shared" si="12"/>
        <v>111420000</v>
      </c>
      <c r="H110" s="192">
        <f t="shared" si="13"/>
        <v>7.0751841503683008E-2</v>
      </c>
      <c r="I110" s="10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2024년 추경예산(안) 지부별총괄표</vt:lpstr>
      <vt:lpstr>총괄표(세입.세출)</vt:lpstr>
      <vt:lpstr>1. 본부사무국(작성방법)</vt:lpstr>
      <vt:lpstr>2.서울지부</vt:lpstr>
      <vt:lpstr>3.부산지부</vt:lpstr>
      <vt:lpstr>4. 서울Y 봉천종합사회복지관</vt:lpstr>
      <vt:lpstr>5.서울Y누리봄</vt:lpstr>
      <vt:lpstr>6. 강서종합사회복지관(총괄)</vt:lpstr>
      <vt:lpstr>6-1. 강서종합사회복지관</vt:lpstr>
      <vt:lpstr>6-2.강서종합사회복지관(재가노인지원서비스)</vt:lpstr>
      <vt:lpstr>6-3.강서구종합사회복지관(강서지역아동센터)</vt:lpstr>
      <vt:lpstr>6-4.강서구종합사회복지관(청소년지원센터)</vt:lpstr>
      <vt:lpstr>6-5.강서구종합사회복지관(자원봉사센터)</vt:lpstr>
      <vt:lpstr>6-6.강서구종합사회복지관(발달재활서비스)</vt:lpstr>
      <vt:lpstr>6-7.강서구종합사회복지관(심리치유서비스)</vt:lpstr>
      <vt:lpstr>7. 강서구어린이집</vt:lpstr>
      <vt:lpstr>부산 강서구지역자활센터(장기요양사업)</vt:lpstr>
      <vt:lpstr>9.은학의집(총괄)</vt:lpstr>
      <vt:lpstr>9-1.은학의집(재가복지)</vt:lpstr>
      <vt:lpstr>9-2은학의집(요양시설)</vt:lpstr>
      <vt:lpstr>9.울산씨밀레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2024-04-25T07:23:57Z</cp:lastPrinted>
  <dcterms:created xsi:type="dcterms:W3CDTF">2020-12-29T07:45:36Z</dcterms:created>
  <dcterms:modified xsi:type="dcterms:W3CDTF">2024-09-12T06:59:23Z</dcterms:modified>
</cp:coreProperties>
</file>