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★★YWCA_복지사업단(20190301이후)★★\4. 법인행정사무\1. 이사회\★★회의자료★★\2024\임시이사회\제1차임시이사회(20240517)\"/>
    </mc:Choice>
  </mc:AlternateContent>
  <bookViews>
    <workbookView xWindow="14460" yWindow="90" windowWidth="14250" windowHeight="12810" tabRatio="828"/>
  </bookViews>
  <sheets>
    <sheet name="2024년 추경예산(안) 지부별총괄표" sheetId="35" r:id="rId1"/>
    <sheet name="총괄표(세입.세출)" sheetId="40" r:id="rId2"/>
    <sheet name="1. 본부" sheetId="17" state="hidden" r:id="rId3"/>
    <sheet name="2.서울" sheetId="41" state="hidden" r:id="rId4"/>
    <sheet name="3.부산" sheetId="42" r:id="rId5"/>
    <sheet name="4. 봉천복지관" sheetId="10" state="hidden" r:id="rId6"/>
    <sheet name="5. 누리봄" sheetId="43" state="hidden" r:id="rId7"/>
    <sheet name="6. 강서복지관(총괄)" sheetId="44" r:id="rId8"/>
    <sheet name="6-1. 강서종합사회복지관" sheetId="48" r:id="rId9"/>
    <sheet name="6-2. 강서종합사회복지관(재가노인지원서비스)" sheetId="55" r:id="rId10"/>
    <sheet name="6-3. 강서구종합사회복지관(강서지역아동센터) " sheetId="50" r:id="rId11"/>
    <sheet name="6-4. 강서구종합사회복지관(자원봉사센터)" sheetId="52" r:id="rId12"/>
    <sheet name="6-5. 강서구종합사회복지관(청소년지원센터) " sheetId="51" r:id="rId13"/>
    <sheet name="6-6.강서구종합사회복지관(발달재활서비스)" sheetId="53" r:id="rId14"/>
    <sheet name="6-7.강서구종합사회복지관(심리치유서비스)" sheetId="54" r:id="rId15"/>
    <sheet name="7.장기요양사업)" sheetId="47" r:id="rId16"/>
    <sheet name="8.은학의집(총괄)" sheetId="45" r:id="rId17"/>
    <sheet name="9.울산씨밀레" sheetId="46" r:id="rId18"/>
    <sheet name="9. 강서구어린이집" sheetId="37" state="hidden" r:id="rId19"/>
    <sheet name="Sheet1" sheetId="38" state="hidden" r:id="rId20"/>
  </sheets>
  <externalReferences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5" l="1"/>
  <c r="E12" i="35"/>
  <c r="D18" i="35" l="1"/>
  <c r="E18" i="35"/>
  <c r="C18" i="35"/>
  <c r="D17" i="35"/>
  <c r="E17" i="35"/>
  <c r="C17" i="35"/>
  <c r="F17" i="35" s="1"/>
  <c r="G17" i="35" s="1"/>
  <c r="D16" i="35"/>
  <c r="E16" i="35"/>
  <c r="C16" i="35"/>
  <c r="D15" i="35"/>
  <c r="E15" i="35"/>
  <c r="C15" i="35"/>
  <c r="F15" i="35" s="1"/>
  <c r="G15" i="35" s="1"/>
  <c r="D14" i="35"/>
  <c r="E14" i="35"/>
  <c r="C14" i="35"/>
  <c r="F14" i="35" s="1"/>
  <c r="G14" i="35" s="1"/>
  <c r="E13" i="35"/>
  <c r="D13" i="35"/>
  <c r="C13" i="35"/>
  <c r="F13" i="35" s="1"/>
  <c r="G13" i="35" s="1"/>
  <c r="F18" i="35"/>
  <c r="G18" i="35" s="1"/>
  <c r="F12" i="35"/>
  <c r="G12" i="35" s="1"/>
  <c r="C12" i="35"/>
  <c r="D24" i="35"/>
  <c r="E24" i="35"/>
  <c r="C24" i="35"/>
  <c r="F16" i="35" l="1"/>
  <c r="G16" i="35" s="1"/>
  <c r="F110" i="55"/>
  <c r="G110" i="55" s="1"/>
  <c r="H110" i="55" s="1"/>
  <c r="E110" i="55"/>
  <c r="D110" i="55"/>
  <c r="H109" i="55"/>
  <c r="G109" i="55"/>
  <c r="F105" i="55"/>
  <c r="G105" i="55" s="1"/>
  <c r="H105" i="55" s="1"/>
  <c r="D105" i="55"/>
  <c r="F104" i="55"/>
  <c r="G104" i="55" s="1"/>
  <c r="H104" i="55" s="1"/>
  <c r="E104" i="55"/>
  <c r="E105" i="55" s="1"/>
  <c r="D104" i="55"/>
  <c r="H86" i="55"/>
  <c r="G86" i="55"/>
  <c r="F71" i="55"/>
  <c r="G71" i="55" s="1"/>
  <c r="H71" i="55" s="1"/>
  <c r="E71" i="55"/>
  <c r="D71" i="55"/>
  <c r="H70" i="55"/>
  <c r="G70" i="55"/>
  <c r="G69" i="55"/>
  <c r="G68" i="55"/>
  <c r="H68" i="55" s="1"/>
  <c r="H67" i="55"/>
  <c r="G67" i="55"/>
  <c r="G66" i="55"/>
  <c r="H66" i="55" s="1"/>
  <c r="G65" i="55"/>
  <c r="H65" i="55" s="1"/>
  <c r="H64" i="55"/>
  <c r="G64" i="55"/>
  <c r="F59" i="55"/>
  <c r="G59" i="55" s="1"/>
  <c r="H59" i="55" s="1"/>
  <c r="E59" i="55"/>
  <c r="E72" i="55" s="1"/>
  <c r="E112" i="55" s="1"/>
  <c r="D59" i="55"/>
  <c r="D72" i="55" s="1"/>
  <c r="D112" i="55" s="1"/>
  <c r="H58" i="55"/>
  <c r="G58" i="55"/>
  <c r="G57" i="55"/>
  <c r="H57" i="55" s="1"/>
  <c r="G56" i="55"/>
  <c r="H56" i="55" s="1"/>
  <c r="H54" i="55"/>
  <c r="G54" i="55"/>
  <c r="G53" i="55"/>
  <c r="H53" i="55" s="1"/>
  <c r="F44" i="55"/>
  <c r="G44" i="55" s="1"/>
  <c r="H44" i="55" s="1"/>
  <c r="E44" i="55"/>
  <c r="D44" i="55"/>
  <c r="G41" i="55"/>
  <c r="H41" i="55" s="1"/>
  <c r="G40" i="55"/>
  <c r="H40" i="55" s="1"/>
  <c r="F40" i="55"/>
  <c r="F48" i="55" s="1"/>
  <c r="G48" i="55" s="1"/>
  <c r="H48" i="55" s="1"/>
  <c r="E40" i="55"/>
  <c r="D40" i="55"/>
  <c r="H38" i="55"/>
  <c r="G38" i="55"/>
  <c r="F31" i="55"/>
  <c r="G31" i="55" s="1"/>
  <c r="E31" i="55"/>
  <c r="D31" i="55"/>
  <c r="G29" i="55"/>
  <c r="F28" i="55"/>
  <c r="E28" i="55"/>
  <c r="E48" i="55" s="1"/>
  <c r="D28" i="55"/>
  <c r="D48" i="55" s="1"/>
  <c r="G27" i="55"/>
  <c r="G26" i="55"/>
  <c r="G25" i="55"/>
  <c r="H25" i="55" s="1"/>
  <c r="G28" i="55" l="1"/>
  <c r="H28" i="55" s="1"/>
  <c r="F72" i="55"/>
  <c r="F108" i="54"/>
  <c r="E108" i="54"/>
  <c r="D108" i="54"/>
  <c r="G108" i="54" s="1"/>
  <c r="H108" i="54" s="1"/>
  <c r="H106" i="54"/>
  <c r="G106" i="54"/>
  <c r="F70" i="54"/>
  <c r="G70" i="54" s="1"/>
  <c r="H70" i="54" s="1"/>
  <c r="E70" i="54"/>
  <c r="E110" i="54" s="1"/>
  <c r="D70" i="54"/>
  <c r="D110" i="54" s="1"/>
  <c r="F57" i="54"/>
  <c r="E57" i="54"/>
  <c r="D57" i="54"/>
  <c r="G57" i="54" s="1"/>
  <c r="H57" i="54" s="1"/>
  <c r="H54" i="54"/>
  <c r="G54" i="54"/>
  <c r="H52" i="54"/>
  <c r="G52" i="54"/>
  <c r="G51" i="54"/>
  <c r="H51" i="54" s="1"/>
  <c r="G43" i="54"/>
  <c r="H43" i="54" s="1"/>
  <c r="F43" i="54"/>
  <c r="E43" i="54"/>
  <c r="D43" i="54"/>
  <c r="G40" i="54"/>
  <c r="H40" i="54" s="1"/>
  <c r="F39" i="54"/>
  <c r="G39" i="54" s="1"/>
  <c r="H39" i="54" s="1"/>
  <c r="E39" i="54"/>
  <c r="D39" i="54"/>
  <c r="G37" i="54"/>
  <c r="H37" i="54" s="1"/>
  <c r="F22" i="54"/>
  <c r="E22" i="54"/>
  <c r="E47" i="54" s="1"/>
  <c r="D22" i="54"/>
  <c r="D47" i="54" s="1"/>
  <c r="H21" i="54"/>
  <c r="G21" i="54"/>
  <c r="F108" i="53"/>
  <c r="E108" i="53"/>
  <c r="D108" i="53"/>
  <c r="G108" i="53" s="1"/>
  <c r="H108" i="53" s="1"/>
  <c r="H106" i="53"/>
  <c r="G106" i="53"/>
  <c r="F103" i="53"/>
  <c r="G103" i="53" s="1"/>
  <c r="H103" i="53" s="1"/>
  <c r="E103" i="53"/>
  <c r="D103" i="53"/>
  <c r="F102" i="53"/>
  <c r="E102" i="53"/>
  <c r="D102" i="53"/>
  <c r="G102" i="53" s="1"/>
  <c r="H102" i="53" s="1"/>
  <c r="H87" i="53"/>
  <c r="G87" i="53"/>
  <c r="F73" i="53"/>
  <c r="G73" i="53" s="1"/>
  <c r="H73" i="53" s="1"/>
  <c r="E73" i="53"/>
  <c r="D73" i="53"/>
  <c r="G72" i="53"/>
  <c r="H72" i="53" s="1"/>
  <c r="G71" i="53"/>
  <c r="H71" i="53" s="1"/>
  <c r="F69" i="53"/>
  <c r="G69" i="53" s="1"/>
  <c r="H69" i="53" s="1"/>
  <c r="E69" i="53"/>
  <c r="D69" i="53"/>
  <c r="G68" i="53"/>
  <c r="H68" i="53" s="1"/>
  <c r="G65" i="53"/>
  <c r="H65" i="53" s="1"/>
  <c r="G64" i="53"/>
  <c r="H64" i="53" s="1"/>
  <c r="G63" i="53"/>
  <c r="H63" i="53" s="1"/>
  <c r="G57" i="53"/>
  <c r="H57" i="53" s="1"/>
  <c r="F57" i="53"/>
  <c r="F70" i="53" s="1"/>
  <c r="E57" i="53"/>
  <c r="E70" i="53" s="1"/>
  <c r="E110" i="53" s="1"/>
  <c r="D57" i="53"/>
  <c r="D70" i="53" s="1"/>
  <c r="D110" i="53" s="1"/>
  <c r="G55" i="53"/>
  <c r="H55" i="53" s="1"/>
  <c r="H54" i="53"/>
  <c r="G54" i="53"/>
  <c r="H52" i="53"/>
  <c r="G52" i="53"/>
  <c r="G51" i="53"/>
  <c r="H51" i="53" s="1"/>
  <c r="G43" i="53"/>
  <c r="H43" i="53" s="1"/>
  <c r="F43" i="53"/>
  <c r="E43" i="53"/>
  <c r="D43" i="53"/>
  <c r="G40" i="53"/>
  <c r="H40" i="53" s="1"/>
  <c r="F39" i="53"/>
  <c r="G39" i="53" s="1"/>
  <c r="H39" i="53" s="1"/>
  <c r="E39" i="53"/>
  <c r="D39" i="53"/>
  <c r="G37" i="53"/>
  <c r="H37" i="53" s="1"/>
  <c r="G22" i="53"/>
  <c r="H22" i="53" s="1"/>
  <c r="F22" i="53"/>
  <c r="E22" i="53"/>
  <c r="E47" i="53" s="1"/>
  <c r="D22" i="53"/>
  <c r="D47" i="53" s="1"/>
  <c r="H21" i="53"/>
  <c r="G21" i="53"/>
  <c r="F108" i="52"/>
  <c r="G108" i="52" s="1"/>
  <c r="H108" i="52" s="1"/>
  <c r="E108" i="52"/>
  <c r="D108" i="52"/>
  <c r="H107" i="52"/>
  <c r="G107" i="52"/>
  <c r="G106" i="52"/>
  <c r="H106" i="52" s="1"/>
  <c r="F103" i="52"/>
  <c r="F102" i="52"/>
  <c r="G102" i="52" s="1"/>
  <c r="H102" i="52" s="1"/>
  <c r="E102" i="52"/>
  <c r="E103" i="52" s="1"/>
  <c r="D102" i="52"/>
  <c r="D103" i="52" s="1"/>
  <c r="G93" i="52"/>
  <c r="H93" i="52" s="1"/>
  <c r="F73" i="52"/>
  <c r="G73" i="52" s="1"/>
  <c r="E73" i="52"/>
  <c r="D73" i="52"/>
  <c r="G71" i="52"/>
  <c r="F69" i="52"/>
  <c r="G69" i="52" s="1"/>
  <c r="H69" i="52" s="1"/>
  <c r="E69" i="52"/>
  <c r="D69" i="52"/>
  <c r="G66" i="52"/>
  <c r="H66" i="52" s="1"/>
  <c r="G65" i="52"/>
  <c r="H65" i="52" s="1"/>
  <c r="G64" i="52"/>
  <c r="H64" i="52" s="1"/>
  <c r="G63" i="52"/>
  <c r="H63" i="52" s="1"/>
  <c r="G62" i="52"/>
  <c r="H62" i="52" s="1"/>
  <c r="F61" i="52"/>
  <c r="G61" i="52" s="1"/>
  <c r="H61" i="52" s="1"/>
  <c r="E61" i="52"/>
  <c r="D61" i="52"/>
  <c r="H60" i="52"/>
  <c r="G60" i="52"/>
  <c r="G59" i="52"/>
  <c r="H59" i="52" s="1"/>
  <c r="G58" i="52"/>
  <c r="H58" i="52" s="1"/>
  <c r="F57" i="52"/>
  <c r="F70" i="52" s="1"/>
  <c r="E57" i="52"/>
  <c r="E70" i="52" s="1"/>
  <c r="D57" i="52"/>
  <c r="D70" i="52" s="1"/>
  <c r="G56" i="52"/>
  <c r="H56" i="52" s="1"/>
  <c r="G55" i="52"/>
  <c r="H55" i="52" s="1"/>
  <c r="G54" i="52"/>
  <c r="H54" i="52" s="1"/>
  <c r="G52" i="52"/>
  <c r="H52" i="52" s="1"/>
  <c r="G51" i="52"/>
  <c r="H51" i="52" s="1"/>
  <c r="E47" i="52"/>
  <c r="F43" i="52"/>
  <c r="G43" i="52" s="1"/>
  <c r="H43" i="52" s="1"/>
  <c r="E43" i="52"/>
  <c r="D43" i="52"/>
  <c r="G42" i="52"/>
  <c r="H42" i="52" s="1"/>
  <c r="G41" i="52"/>
  <c r="G40" i="52"/>
  <c r="H40" i="52" s="1"/>
  <c r="F39" i="52"/>
  <c r="G39" i="52" s="1"/>
  <c r="H39" i="52" s="1"/>
  <c r="E39" i="52"/>
  <c r="D39" i="52"/>
  <c r="G38" i="52"/>
  <c r="G37" i="52"/>
  <c r="H37" i="52" s="1"/>
  <c r="F30" i="52"/>
  <c r="F47" i="52" s="1"/>
  <c r="G47" i="52" s="1"/>
  <c r="H47" i="52" s="1"/>
  <c r="E30" i="52"/>
  <c r="D30" i="52"/>
  <c r="G28" i="52"/>
  <c r="G27" i="52"/>
  <c r="H27" i="52" s="1"/>
  <c r="F27" i="52"/>
  <c r="E27" i="52"/>
  <c r="D27" i="52"/>
  <c r="D47" i="52" s="1"/>
  <c r="G26" i="52"/>
  <c r="H26" i="52" s="1"/>
  <c r="H25" i="52"/>
  <c r="G25" i="52"/>
  <c r="G24" i="52"/>
  <c r="H24" i="52" s="1"/>
  <c r="F108" i="51"/>
  <c r="E108" i="51"/>
  <c r="D108" i="51"/>
  <c r="G108" i="51" s="1"/>
  <c r="H108" i="51" s="1"/>
  <c r="H107" i="51"/>
  <c r="G107" i="51"/>
  <c r="F103" i="51"/>
  <c r="G103" i="51" s="1"/>
  <c r="H103" i="51" s="1"/>
  <c r="E103" i="51"/>
  <c r="D103" i="51"/>
  <c r="F102" i="51"/>
  <c r="E102" i="51"/>
  <c r="D102" i="51"/>
  <c r="G102" i="51" s="1"/>
  <c r="H102" i="51" s="1"/>
  <c r="H86" i="51"/>
  <c r="G86" i="51"/>
  <c r="E70" i="51"/>
  <c r="E110" i="51" s="1"/>
  <c r="D70" i="51"/>
  <c r="D110" i="51" s="1"/>
  <c r="F69" i="51"/>
  <c r="E69" i="51"/>
  <c r="D69" i="51"/>
  <c r="G69" i="51" s="1"/>
  <c r="H69" i="51" s="1"/>
  <c r="H65" i="51"/>
  <c r="G65" i="51"/>
  <c r="H64" i="51"/>
  <c r="G64" i="51"/>
  <c r="G63" i="51"/>
  <c r="H63" i="51" s="1"/>
  <c r="F57" i="51"/>
  <c r="F70" i="51" s="1"/>
  <c r="E57" i="51"/>
  <c r="D57" i="51"/>
  <c r="G54" i="51"/>
  <c r="H54" i="51" s="1"/>
  <c r="G52" i="51"/>
  <c r="H52" i="51" s="1"/>
  <c r="G51" i="51"/>
  <c r="H51" i="51" s="1"/>
  <c r="F43" i="51"/>
  <c r="G43" i="51" s="1"/>
  <c r="H43" i="51" s="1"/>
  <c r="E43" i="51"/>
  <c r="D43" i="51"/>
  <c r="G40" i="51"/>
  <c r="H40" i="51" s="1"/>
  <c r="G39" i="51"/>
  <c r="F39" i="51"/>
  <c r="E39" i="51"/>
  <c r="E47" i="51" s="1"/>
  <c r="D39" i="51"/>
  <c r="G37" i="51"/>
  <c r="F27" i="51"/>
  <c r="F47" i="51" s="1"/>
  <c r="G47" i="51" s="1"/>
  <c r="H47" i="51" s="1"/>
  <c r="E27" i="51"/>
  <c r="D27" i="51"/>
  <c r="D47" i="51" s="1"/>
  <c r="G24" i="51"/>
  <c r="H24" i="51" s="1"/>
  <c r="G109" i="50"/>
  <c r="F108" i="50"/>
  <c r="G108" i="50" s="1"/>
  <c r="H108" i="50" s="1"/>
  <c r="E108" i="50"/>
  <c r="D108" i="50"/>
  <c r="H107" i="50"/>
  <c r="G107" i="50"/>
  <c r="G106" i="50"/>
  <c r="H106" i="50" s="1"/>
  <c r="F103" i="50"/>
  <c r="G103" i="50" s="1"/>
  <c r="H103" i="50" s="1"/>
  <c r="G102" i="50"/>
  <c r="H102" i="50" s="1"/>
  <c r="F102" i="50"/>
  <c r="E102" i="50"/>
  <c r="E103" i="50" s="1"/>
  <c r="D102" i="50"/>
  <c r="D103" i="50" s="1"/>
  <c r="G85" i="50"/>
  <c r="H85" i="50" s="1"/>
  <c r="F73" i="50"/>
  <c r="G73" i="50" s="1"/>
  <c r="H73" i="50" s="1"/>
  <c r="E73" i="50"/>
  <c r="D73" i="50"/>
  <c r="G72" i="50"/>
  <c r="G71" i="50"/>
  <c r="H71" i="50" s="1"/>
  <c r="E70" i="50"/>
  <c r="E110" i="50" s="1"/>
  <c r="F69" i="50"/>
  <c r="G69" i="50" s="1"/>
  <c r="H69" i="50" s="1"/>
  <c r="E69" i="50"/>
  <c r="D69" i="50"/>
  <c r="D70" i="50" s="1"/>
  <c r="D110" i="50" s="1"/>
  <c r="G68" i="50"/>
  <c r="G67" i="50"/>
  <c r="H67" i="50" s="1"/>
  <c r="G66" i="50"/>
  <c r="H66" i="50" s="1"/>
  <c r="G65" i="50"/>
  <c r="H65" i="50" s="1"/>
  <c r="G64" i="50"/>
  <c r="H64" i="50" s="1"/>
  <c r="G63" i="50"/>
  <c r="H63" i="50" s="1"/>
  <c r="G57" i="50"/>
  <c r="H57" i="50" s="1"/>
  <c r="F57" i="50"/>
  <c r="F70" i="50" s="1"/>
  <c r="E57" i="50"/>
  <c r="D57" i="50"/>
  <c r="H56" i="50"/>
  <c r="G56" i="50"/>
  <c r="H55" i="50"/>
  <c r="G55" i="50"/>
  <c r="G54" i="50"/>
  <c r="H54" i="50" s="1"/>
  <c r="G53" i="50"/>
  <c r="H52" i="50"/>
  <c r="G52" i="50"/>
  <c r="G51" i="50"/>
  <c r="H51" i="50" s="1"/>
  <c r="F47" i="50"/>
  <c r="G47" i="50" s="1"/>
  <c r="H47" i="50" s="1"/>
  <c r="E47" i="50"/>
  <c r="F43" i="50"/>
  <c r="E43" i="50"/>
  <c r="D43" i="50"/>
  <c r="G43" i="50" s="1"/>
  <c r="H43" i="50" s="1"/>
  <c r="G42" i="50"/>
  <c r="H42" i="50" s="1"/>
  <c r="G41" i="50"/>
  <c r="G40" i="50"/>
  <c r="H40" i="50" s="1"/>
  <c r="F39" i="50"/>
  <c r="G39" i="50" s="1"/>
  <c r="H39" i="50" s="1"/>
  <c r="E39" i="50"/>
  <c r="D39" i="50"/>
  <c r="H38" i="50"/>
  <c r="G38" i="50"/>
  <c r="F30" i="50"/>
  <c r="E30" i="50"/>
  <c r="D30" i="50"/>
  <c r="G30" i="50" s="1"/>
  <c r="H30" i="50" s="1"/>
  <c r="G29" i="50"/>
  <c r="H29" i="50" s="1"/>
  <c r="H28" i="50"/>
  <c r="G28" i="50"/>
  <c r="G27" i="50"/>
  <c r="H27" i="50" s="1"/>
  <c r="F27" i="50"/>
  <c r="E27" i="50"/>
  <c r="D27" i="50"/>
  <c r="D47" i="50" s="1"/>
  <c r="G26" i="50"/>
  <c r="H25" i="50"/>
  <c r="G25" i="50"/>
  <c r="G24" i="50"/>
  <c r="H24" i="50" s="1"/>
  <c r="G109" i="48"/>
  <c r="F108" i="48"/>
  <c r="G108" i="48" s="1"/>
  <c r="H108" i="48" s="1"/>
  <c r="E108" i="48"/>
  <c r="D108" i="48"/>
  <c r="H107" i="48"/>
  <c r="G107" i="48"/>
  <c r="G106" i="48"/>
  <c r="H106" i="48" s="1"/>
  <c r="F105" i="48"/>
  <c r="G105" i="48" s="1"/>
  <c r="H105" i="48" s="1"/>
  <c r="E105" i="48"/>
  <c r="D105" i="48"/>
  <c r="G104" i="48"/>
  <c r="H104" i="48" s="1"/>
  <c r="F102" i="48"/>
  <c r="F103" i="48" s="1"/>
  <c r="E102" i="48"/>
  <c r="E103" i="48" s="1"/>
  <c r="D102" i="48"/>
  <c r="D103" i="48" s="1"/>
  <c r="G82" i="48"/>
  <c r="H82" i="48" s="1"/>
  <c r="G81" i="48"/>
  <c r="H81" i="48" s="1"/>
  <c r="G80" i="48"/>
  <c r="H80" i="48" s="1"/>
  <c r="G73" i="48"/>
  <c r="H73" i="48" s="1"/>
  <c r="F73" i="48"/>
  <c r="E73" i="48"/>
  <c r="D73" i="48"/>
  <c r="G72" i="48"/>
  <c r="H72" i="48" s="1"/>
  <c r="H71" i="48"/>
  <c r="G71" i="48"/>
  <c r="E70" i="48"/>
  <c r="E110" i="48" s="1"/>
  <c r="F69" i="48"/>
  <c r="G69" i="48" s="1"/>
  <c r="H69" i="48" s="1"/>
  <c r="E69" i="48"/>
  <c r="D69" i="48"/>
  <c r="H68" i="48"/>
  <c r="G68" i="48"/>
  <c r="G67" i="48"/>
  <c r="H67" i="48" s="1"/>
  <c r="G66" i="48"/>
  <c r="H66" i="48" s="1"/>
  <c r="H65" i="48"/>
  <c r="G65" i="48"/>
  <c r="G64" i="48"/>
  <c r="H64" i="48" s="1"/>
  <c r="G63" i="48"/>
  <c r="H63" i="48" s="1"/>
  <c r="H62" i="48"/>
  <c r="G62" i="48"/>
  <c r="F61" i="48"/>
  <c r="G61" i="48" s="1"/>
  <c r="H61" i="48" s="1"/>
  <c r="E61" i="48"/>
  <c r="D61" i="48"/>
  <c r="D70" i="48" s="1"/>
  <c r="H60" i="48"/>
  <c r="G60" i="48"/>
  <c r="G59" i="48"/>
  <c r="H59" i="48" s="1"/>
  <c r="G58" i="48"/>
  <c r="H58" i="48" s="1"/>
  <c r="F57" i="48"/>
  <c r="G57" i="48" s="1"/>
  <c r="H57" i="48" s="1"/>
  <c r="E57" i="48"/>
  <c r="D57" i="48"/>
  <c r="H56" i="48"/>
  <c r="G56" i="48"/>
  <c r="G55" i="48"/>
  <c r="H55" i="48" s="1"/>
  <c r="G54" i="48"/>
  <c r="H54" i="48" s="1"/>
  <c r="G53" i="48"/>
  <c r="G52" i="48"/>
  <c r="H52" i="48" s="1"/>
  <c r="G51" i="48"/>
  <c r="H51" i="48" s="1"/>
  <c r="G43" i="48"/>
  <c r="H43" i="48" s="1"/>
  <c r="F43" i="48"/>
  <c r="E43" i="48"/>
  <c r="D43" i="48"/>
  <c r="G42" i="48"/>
  <c r="H42" i="48" s="1"/>
  <c r="G41" i="48"/>
  <c r="G40" i="48"/>
  <c r="H40" i="48" s="1"/>
  <c r="F39" i="48"/>
  <c r="G39" i="48" s="1"/>
  <c r="H39" i="48" s="1"/>
  <c r="E39" i="48"/>
  <c r="D39" i="48"/>
  <c r="G38" i="48"/>
  <c r="H38" i="48" s="1"/>
  <c r="G37" i="48"/>
  <c r="H37" i="48" s="1"/>
  <c r="F36" i="48"/>
  <c r="G36" i="48" s="1"/>
  <c r="H36" i="48" s="1"/>
  <c r="E36" i="48"/>
  <c r="D36" i="48"/>
  <c r="H35" i="48"/>
  <c r="G35" i="48"/>
  <c r="G34" i="48"/>
  <c r="H34" i="48" s="1"/>
  <c r="F30" i="48"/>
  <c r="G30" i="48" s="1"/>
  <c r="H30" i="48" s="1"/>
  <c r="E30" i="48"/>
  <c r="D30" i="48"/>
  <c r="G29" i="48"/>
  <c r="H29" i="48" s="1"/>
  <c r="G28" i="48"/>
  <c r="H28" i="48" s="1"/>
  <c r="F27" i="48"/>
  <c r="G27" i="48" s="1"/>
  <c r="H27" i="48" s="1"/>
  <c r="E27" i="48"/>
  <c r="D27" i="48"/>
  <c r="H26" i="48"/>
  <c r="G26" i="48"/>
  <c r="G25" i="48"/>
  <c r="H25" i="48" s="1"/>
  <c r="G24" i="48"/>
  <c r="H24" i="48" s="1"/>
  <c r="G23" i="48"/>
  <c r="F22" i="48"/>
  <c r="F47" i="48" s="1"/>
  <c r="G47" i="48" s="1"/>
  <c r="H47" i="48" s="1"/>
  <c r="E22" i="48"/>
  <c r="E47" i="48" s="1"/>
  <c r="D22" i="48"/>
  <c r="D47" i="48" s="1"/>
  <c r="G21" i="48"/>
  <c r="G20" i="48"/>
  <c r="H20" i="48" s="1"/>
  <c r="G19" i="48"/>
  <c r="H19" i="48" s="1"/>
  <c r="G72" i="55" l="1"/>
  <c r="H72" i="55" s="1"/>
  <c r="F112" i="55"/>
  <c r="G112" i="55" s="1"/>
  <c r="H112" i="55" s="1"/>
  <c r="G103" i="48"/>
  <c r="H103" i="48" s="1"/>
  <c r="D110" i="48"/>
  <c r="G22" i="54"/>
  <c r="H22" i="54" s="1"/>
  <c r="F47" i="54"/>
  <c r="G47" i="54" s="1"/>
  <c r="H47" i="54" s="1"/>
  <c r="F110" i="54"/>
  <c r="G110" i="54" s="1"/>
  <c r="H110" i="54" s="1"/>
  <c r="F110" i="53"/>
  <c r="G110" i="53" s="1"/>
  <c r="H110" i="53" s="1"/>
  <c r="G70" i="53"/>
  <c r="H70" i="53" s="1"/>
  <c r="F47" i="53"/>
  <c r="G47" i="53" s="1"/>
  <c r="H47" i="53" s="1"/>
  <c r="D110" i="52"/>
  <c r="E110" i="52"/>
  <c r="F110" i="52"/>
  <c r="G110" i="52" s="1"/>
  <c r="H110" i="52" s="1"/>
  <c r="G70" i="52"/>
  <c r="H70" i="52" s="1"/>
  <c r="G103" i="52"/>
  <c r="H103" i="52" s="1"/>
  <c r="G30" i="52"/>
  <c r="G57" i="52"/>
  <c r="H57" i="52" s="1"/>
  <c r="G70" i="51"/>
  <c r="H70" i="51" s="1"/>
  <c r="F110" i="51"/>
  <c r="G110" i="51" s="1"/>
  <c r="H110" i="51" s="1"/>
  <c r="G27" i="51"/>
  <c r="H27" i="51" s="1"/>
  <c r="G57" i="51"/>
  <c r="H57" i="51" s="1"/>
  <c r="F110" i="50"/>
  <c r="G110" i="50" s="1"/>
  <c r="H110" i="50" s="1"/>
  <c r="G70" i="50"/>
  <c r="H70" i="50" s="1"/>
  <c r="G102" i="48"/>
  <c r="H102" i="48" s="1"/>
  <c r="F70" i="48"/>
  <c r="G22" i="48"/>
  <c r="H22" i="48" s="1"/>
  <c r="G70" i="48" l="1"/>
  <c r="H70" i="48" s="1"/>
  <c r="F110" i="48"/>
  <c r="G110" i="48" s="1"/>
  <c r="H110" i="48" s="1"/>
  <c r="G74" i="46" l="1"/>
  <c r="F190" i="40" l="1"/>
  <c r="G190" i="40"/>
  <c r="D117" i="45"/>
  <c r="E190" i="40"/>
  <c r="F187" i="40"/>
  <c r="G187" i="40"/>
  <c r="E187" i="40"/>
  <c r="F179" i="40"/>
  <c r="G179" i="40"/>
  <c r="E179" i="40"/>
  <c r="G184" i="40"/>
  <c r="F184" i="40"/>
  <c r="E184" i="40"/>
  <c r="F181" i="40"/>
  <c r="G181" i="40"/>
  <c r="E181" i="40"/>
  <c r="F155" i="40"/>
  <c r="G155" i="40"/>
  <c r="E155" i="40"/>
  <c r="F148" i="40"/>
  <c r="G148" i="40"/>
  <c r="E148" i="40"/>
  <c r="G144" i="40"/>
  <c r="F144" i="40"/>
  <c r="E144" i="40"/>
  <c r="F135" i="40"/>
  <c r="G135" i="40"/>
  <c r="E135" i="40"/>
  <c r="F131" i="40"/>
  <c r="G131" i="40"/>
  <c r="E131" i="40"/>
  <c r="G189" i="40" l="1"/>
  <c r="F189" i="40"/>
  <c r="F188" i="40"/>
  <c r="G188" i="40"/>
  <c r="E189" i="40"/>
  <c r="E188" i="40"/>
  <c r="F186" i="40"/>
  <c r="F185" i="40"/>
  <c r="E186" i="40"/>
  <c r="F180" i="40"/>
  <c r="G180" i="40"/>
  <c r="E180" i="40"/>
  <c r="F182" i="40"/>
  <c r="E182" i="40"/>
  <c r="G157" i="40"/>
  <c r="G158" i="40"/>
  <c r="G159" i="40"/>
  <c r="G160" i="40"/>
  <c r="G161" i="40"/>
  <c r="G162" i="40"/>
  <c r="G163" i="40"/>
  <c r="G164" i="40"/>
  <c r="G165" i="40"/>
  <c r="G166" i="40"/>
  <c r="G167" i="40"/>
  <c r="G168" i="40"/>
  <c r="G169" i="40"/>
  <c r="G170" i="40"/>
  <c r="G171" i="40"/>
  <c r="G172" i="40"/>
  <c r="G173" i="40"/>
  <c r="G174" i="40"/>
  <c r="G175" i="40"/>
  <c r="G176" i="40"/>
  <c r="G156" i="40"/>
  <c r="F157" i="40"/>
  <c r="F158" i="40"/>
  <c r="F159" i="40"/>
  <c r="F160" i="40"/>
  <c r="F161" i="40"/>
  <c r="F162" i="40"/>
  <c r="F163" i="40"/>
  <c r="F164" i="40"/>
  <c r="F165" i="40"/>
  <c r="F166" i="40"/>
  <c r="F167" i="40"/>
  <c r="F168" i="40"/>
  <c r="F169" i="40"/>
  <c r="F170" i="40"/>
  <c r="F171" i="40"/>
  <c r="F172" i="40"/>
  <c r="F173" i="40"/>
  <c r="F174" i="40"/>
  <c r="F175" i="40"/>
  <c r="F176" i="40"/>
  <c r="F156" i="40"/>
  <c r="E157" i="40"/>
  <c r="E158" i="40"/>
  <c r="E159" i="40"/>
  <c r="E160" i="40"/>
  <c r="E161" i="40"/>
  <c r="E162" i="40"/>
  <c r="E163" i="40"/>
  <c r="E164" i="40"/>
  <c r="E165" i="40"/>
  <c r="E166" i="40"/>
  <c r="E167" i="40"/>
  <c r="E168" i="40"/>
  <c r="E169" i="40"/>
  <c r="E170" i="40"/>
  <c r="E171" i="40"/>
  <c r="E172" i="40"/>
  <c r="E173" i="40"/>
  <c r="E174" i="40"/>
  <c r="E175" i="40"/>
  <c r="E176" i="40"/>
  <c r="E156" i="40"/>
  <c r="G150" i="40"/>
  <c r="G151" i="40"/>
  <c r="G152" i="40"/>
  <c r="G153" i="40"/>
  <c r="F150" i="40"/>
  <c r="F151" i="40"/>
  <c r="F152" i="40"/>
  <c r="F153" i="40"/>
  <c r="F149" i="40"/>
  <c r="G149" i="40"/>
  <c r="E150" i="40"/>
  <c r="E151" i="40"/>
  <c r="E152" i="40"/>
  <c r="E153" i="40"/>
  <c r="E149" i="40"/>
  <c r="G146" i="40"/>
  <c r="G145" i="40"/>
  <c r="F146" i="40"/>
  <c r="F145" i="40"/>
  <c r="E146" i="40"/>
  <c r="E145" i="40"/>
  <c r="G137" i="40"/>
  <c r="G138" i="40"/>
  <c r="G139" i="40"/>
  <c r="G140" i="40"/>
  <c r="G141" i="40"/>
  <c r="G136" i="40"/>
  <c r="F137" i="40"/>
  <c r="F138" i="40"/>
  <c r="F139" i="40"/>
  <c r="F140" i="40"/>
  <c r="F141" i="40"/>
  <c r="F136" i="40"/>
  <c r="E137" i="40"/>
  <c r="E138" i="40"/>
  <c r="E139" i="40"/>
  <c r="E140" i="40"/>
  <c r="E141" i="40"/>
  <c r="E136" i="40"/>
  <c r="G133" i="40"/>
  <c r="G132" i="40"/>
  <c r="F133" i="40"/>
  <c r="F132" i="40"/>
  <c r="E133" i="40"/>
  <c r="E132" i="40"/>
  <c r="G126" i="40"/>
  <c r="G127" i="40"/>
  <c r="G128" i="40"/>
  <c r="G129" i="40"/>
  <c r="F126" i="40"/>
  <c r="F127" i="40"/>
  <c r="F128" i="40"/>
  <c r="F129" i="40"/>
  <c r="G125" i="40"/>
  <c r="F125" i="40"/>
  <c r="E126" i="40"/>
  <c r="E127" i="40"/>
  <c r="E128" i="40"/>
  <c r="E129" i="40"/>
  <c r="E125" i="40"/>
  <c r="E48" i="46" l="1"/>
  <c r="F48" i="46"/>
  <c r="D48" i="46"/>
  <c r="F67" i="40"/>
  <c r="G67" i="40"/>
  <c r="E67" i="40"/>
  <c r="G64" i="40"/>
  <c r="F64" i="40"/>
  <c r="E64" i="40"/>
  <c r="F63" i="40"/>
  <c r="G63" i="40"/>
  <c r="E63" i="40"/>
  <c r="F60" i="40"/>
  <c r="G60" i="40"/>
  <c r="E60" i="40"/>
  <c r="F57" i="40"/>
  <c r="G57" i="40"/>
  <c r="E57" i="40"/>
  <c r="F56" i="40"/>
  <c r="G56" i="40"/>
  <c r="E56" i="40"/>
  <c r="F53" i="40"/>
  <c r="G53" i="40"/>
  <c r="E53" i="40"/>
  <c r="H67" i="40" l="1"/>
  <c r="H64" i="40"/>
  <c r="I64" i="40" s="1"/>
  <c r="H63" i="40"/>
  <c r="I63" i="40" s="1"/>
  <c r="H53" i="40"/>
  <c r="I53" i="40" s="1"/>
  <c r="D23" i="35" l="1"/>
  <c r="E23" i="35"/>
  <c r="C23" i="35"/>
  <c r="E22" i="35"/>
  <c r="C22" i="35"/>
  <c r="D19" i="35"/>
  <c r="E19" i="35"/>
  <c r="C19" i="35"/>
  <c r="D8" i="35"/>
  <c r="D9" i="35" s="1"/>
  <c r="E8" i="35"/>
  <c r="E9" i="35" s="1"/>
  <c r="C8" i="35"/>
  <c r="G186" i="40" l="1"/>
  <c r="G185" i="40"/>
  <c r="E185" i="40"/>
  <c r="G182" i="40"/>
  <c r="F118" i="40"/>
  <c r="F119" i="40" s="1"/>
  <c r="G118" i="40"/>
  <c r="G119" i="40" s="1"/>
  <c r="F116" i="40"/>
  <c r="F117" i="40" s="1"/>
  <c r="G116" i="40"/>
  <c r="G117" i="40" s="1"/>
  <c r="F114" i="40"/>
  <c r="F115" i="40" s="1"/>
  <c r="G114" i="40"/>
  <c r="G115" i="40" s="1"/>
  <c r="F112" i="40"/>
  <c r="G112" i="40"/>
  <c r="F111" i="40"/>
  <c r="G111" i="40"/>
  <c r="F109" i="40"/>
  <c r="F110" i="40" s="1"/>
  <c r="G109" i="40"/>
  <c r="G110" i="40" s="1"/>
  <c r="G104" i="40"/>
  <c r="G105" i="40"/>
  <c r="G106" i="40"/>
  <c r="F104" i="40"/>
  <c r="F105" i="40"/>
  <c r="F106" i="40"/>
  <c r="F103" i="40"/>
  <c r="G103" i="40"/>
  <c r="F102" i="40"/>
  <c r="G102" i="40"/>
  <c r="F100" i="40"/>
  <c r="G100" i="40"/>
  <c r="F99" i="40"/>
  <c r="G99" i="40"/>
  <c r="E118" i="40"/>
  <c r="E119" i="40" s="1"/>
  <c r="E116" i="40"/>
  <c r="E117" i="40" s="1"/>
  <c r="E114" i="40"/>
  <c r="E115" i="40" s="1"/>
  <c r="E112" i="40"/>
  <c r="E111" i="40"/>
  <c r="E109" i="40"/>
  <c r="E110" i="40" s="1"/>
  <c r="E106" i="40"/>
  <c r="E105" i="40"/>
  <c r="E104" i="40"/>
  <c r="E103" i="40"/>
  <c r="E102" i="40"/>
  <c r="E100" i="40"/>
  <c r="E99" i="40"/>
  <c r="G95" i="40"/>
  <c r="G96" i="40"/>
  <c r="G97" i="40"/>
  <c r="F95" i="40"/>
  <c r="F96" i="40"/>
  <c r="F97" i="40"/>
  <c r="E95" i="40"/>
  <c r="E96" i="40"/>
  <c r="E97" i="40"/>
  <c r="F94" i="40"/>
  <c r="G94" i="40"/>
  <c r="E94" i="40"/>
  <c r="F50" i="40"/>
  <c r="G50" i="40"/>
  <c r="F47" i="40"/>
  <c r="G47" i="40"/>
  <c r="F46" i="40"/>
  <c r="G46" i="40"/>
  <c r="F45" i="40"/>
  <c r="G45" i="40"/>
  <c r="F42" i="40"/>
  <c r="G42" i="40"/>
  <c r="F41" i="40"/>
  <c r="G41" i="40"/>
  <c r="F40" i="40"/>
  <c r="G40" i="40"/>
  <c r="F39" i="40"/>
  <c r="G39" i="40"/>
  <c r="F38" i="40"/>
  <c r="G38" i="40"/>
  <c r="F37" i="40"/>
  <c r="G37" i="40"/>
  <c r="F36" i="40"/>
  <c r="G36" i="40"/>
  <c r="F101" i="40" l="1"/>
  <c r="G98" i="40"/>
  <c r="G101" i="40"/>
  <c r="G107" i="40"/>
  <c r="G113" i="40"/>
  <c r="F98" i="40"/>
  <c r="E107" i="40"/>
  <c r="F107" i="40"/>
  <c r="E98" i="40"/>
  <c r="E101" i="40"/>
  <c r="E113" i="40"/>
  <c r="F113" i="40"/>
  <c r="G108" i="40" l="1"/>
  <c r="G120" i="40" s="1"/>
  <c r="F108" i="40"/>
  <c r="F120" i="40" s="1"/>
  <c r="E108" i="40"/>
  <c r="E120" i="40" s="1"/>
  <c r="F23" i="40" l="1"/>
  <c r="G23" i="40"/>
  <c r="F22" i="40"/>
  <c r="G22" i="40"/>
  <c r="F21" i="40"/>
  <c r="G21" i="40"/>
  <c r="F19" i="40"/>
  <c r="G19" i="40"/>
  <c r="F18" i="40"/>
  <c r="G18" i="40"/>
  <c r="F17" i="40"/>
  <c r="G17" i="40"/>
  <c r="F15" i="40"/>
  <c r="F16" i="40" s="1"/>
  <c r="G15" i="40"/>
  <c r="F13" i="40"/>
  <c r="G13" i="40"/>
  <c r="F12" i="40"/>
  <c r="G12" i="40"/>
  <c r="F33" i="40"/>
  <c r="G33" i="40"/>
  <c r="F32" i="40"/>
  <c r="G32" i="40"/>
  <c r="F31" i="40"/>
  <c r="G31" i="40"/>
  <c r="H57" i="40"/>
  <c r="I57" i="40" s="1"/>
  <c r="E50" i="40"/>
  <c r="E47" i="40"/>
  <c r="E46" i="40"/>
  <c r="E45" i="40"/>
  <c r="E37" i="40"/>
  <c r="E38" i="40"/>
  <c r="E39" i="40"/>
  <c r="E40" i="40"/>
  <c r="E41" i="40"/>
  <c r="E42" i="40"/>
  <c r="E36" i="40"/>
  <c r="E31" i="40"/>
  <c r="E32" i="40"/>
  <c r="E33" i="40"/>
  <c r="F30" i="40"/>
  <c r="G30" i="40"/>
  <c r="E30" i="40"/>
  <c r="E23" i="40"/>
  <c r="E22" i="40"/>
  <c r="E21" i="40"/>
  <c r="E19" i="40"/>
  <c r="E18" i="40"/>
  <c r="E17" i="40"/>
  <c r="E15" i="40"/>
  <c r="E16" i="40" s="1"/>
  <c r="E13" i="40"/>
  <c r="E12" i="40"/>
  <c r="D8" i="41"/>
  <c r="F117" i="45"/>
  <c r="E117" i="45"/>
  <c r="E114" i="45"/>
  <c r="F114" i="45"/>
  <c r="D114" i="45"/>
  <c r="H73" i="45"/>
  <c r="G39" i="45"/>
  <c r="G38" i="45"/>
  <c r="G20" i="40" l="1"/>
  <c r="H19" i="40"/>
  <c r="H18" i="40"/>
  <c r="G14" i="40"/>
  <c r="F14" i="40"/>
  <c r="E14" i="40"/>
  <c r="F20" i="40"/>
  <c r="F24" i="40"/>
  <c r="H12" i="40"/>
  <c r="H21" i="40"/>
  <c r="H13" i="40"/>
  <c r="H15" i="40"/>
  <c r="G24" i="40"/>
  <c r="E20" i="40"/>
  <c r="E24" i="40"/>
  <c r="H22" i="40"/>
  <c r="H23" i="40"/>
  <c r="H17" i="40"/>
  <c r="G16" i="40"/>
  <c r="H16" i="40" s="1"/>
  <c r="H20" i="40" l="1"/>
  <c r="H24" i="40"/>
  <c r="H14" i="40"/>
  <c r="F29" i="45" l="1"/>
  <c r="E29" i="45"/>
  <c r="D29" i="45"/>
  <c r="F28" i="45"/>
  <c r="E28" i="45"/>
  <c r="D28" i="45"/>
  <c r="G110" i="46" l="1"/>
  <c r="G77" i="46"/>
  <c r="G78" i="46"/>
  <c r="G79" i="46"/>
  <c r="G81" i="46"/>
  <c r="H81" i="46" s="1"/>
  <c r="G76" i="46"/>
  <c r="H76" i="46" s="1"/>
  <c r="E82" i="46"/>
  <c r="F82" i="46"/>
  <c r="G82" i="46" s="1"/>
  <c r="D82" i="46"/>
  <c r="H78" i="46"/>
  <c r="H77" i="46"/>
  <c r="H79" i="46"/>
  <c r="G104" i="46"/>
  <c r="H104" i="46" s="1"/>
  <c r="G103" i="46"/>
  <c r="H103" i="46" s="1"/>
  <c r="G102" i="46"/>
  <c r="H102" i="46" s="1"/>
  <c r="G101" i="46"/>
  <c r="H101" i="46" s="1"/>
  <c r="H82" i="46" l="1"/>
  <c r="G69" i="46"/>
  <c r="H69" i="46" s="1"/>
  <c r="G67" i="46"/>
  <c r="H67" i="46" s="1"/>
  <c r="G66" i="46"/>
  <c r="H66" i="46" s="1"/>
  <c r="G65" i="46"/>
  <c r="H65" i="46" s="1"/>
  <c r="G64" i="46"/>
  <c r="H64" i="46" s="1"/>
  <c r="G63" i="46"/>
  <c r="H63" i="46" s="1"/>
  <c r="F62" i="46"/>
  <c r="E62" i="46"/>
  <c r="D62" i="46"/>
  <c r="G39" i="46"/>
  <c r="G38" i="46"/>
  <c r="G107" i="44" l="1"/>
  <c r="H107" i="44" s="1"/>
  <c r="E108" i="44"/>
  <c r="F108" i="44"/>
  <c r="D108" i="44"/>
  <c r="G29" i="44"/>
  <c r="G28" i="44"/>
  <c r="G108" i="44" l="1"/>
  <c r="H108" i="44" s="1"/>
  <c r="G71" i="47"/>
  <c r="H71" i="47" s="1"/>
  <c r="G72" i="47"/>
  <c r="G73" i="47"/>
  <c r="H73" i="47" s="1"/>
  <c r="H72" i="47"/>
  <c r="F12" i="47" l="1"/>
  <c r="G34" i="40" s="1"/>
  <c r="G35" i="40" s="1"/>
  <c r="E12" i="47"/>
  <c r="D12" i="47"/>
  <c r="E34" i="40" s="1"/>
  <c r="E35" i="40" s="1"/>
  <c r="F34" i="40" l="1"/>
  <c r="F35" i="40" s="1"/>
  <c r="F54" i="42"/>
  <c r="D54" i="42"/>
  <c r="F50" i="42"/>
  <c r="E50" i="42"/>
  <c r="D50" i="42"/>
  <c r="F48" i="42"/>
  <c r="E48" i="42"/>
  <c r="D48" i="42"/>
  <c r="F42" i="42"/>
  <c r="D42" i="42"/>
  <c r="F36" i="42"/>
  <c r="D36" i="42"/>
  <c r="D43" i="42" s="1"/>
  <c r="F33" i="42"/>
  <c r="F43" i="42" s="1"/>
  <c r="E33" i="42"/>
  <c r="E43" i="42" s="1"/>
  <c r="D33" i="42"/>
  <c r="H13" i="42"/>
  <c r="H14" i="42"/>
  <c r="H15" i="42"/>
  <c r="H16" i="42"/>
  <c r="H21" i="42"/>
  <c r="H23" i="42"/>
  <c r="F24" i="42"/>
  <c r="E24" i="42"/>
  <c r="D24" i="42"/>
  <c r="F20" i="42"/>
  <c r="E20" i="42"/>
  <c r="D20" i="42"/>
  <c r="F16" i="42"/>
  <c r="D16" i="42"/>
  <c r="F14" i="42"/>
  <c r="E14" i="42"/>
  <c r="D14" i="42"/>
  <c r="H31" i="40"/>
  <c r="I31" i="40" s="1"/>
  <c r="H32" i="40"/>
  <c r="I32" i="40" s="1"/>
  <c r="H33" i="40"/>
  <c r="I33" i="40" s="1"/>
  <c r="H34" i="40"/>
  <c r="I34" i="40" s="1"/>
  <c r="H35" i="40"/>
  <c r="I35" i="40" s="1"/>
  <c r="H36" i="40"/>
  <c r="H37" i="40"/>
  <c r="H38" i="40"/>
  <c r="H39" i="40"/>
  <c r="H40" i="40"/>
  <c r="I40" i="40" s="1"/>
  <c r="H41" i="40"/>
  <c r="I41" i="40" s="1"/>
  <c r="H42" i="40"/>
  <c r="I42" i="40" s="1"/>
  <c r="H45" i="40"/>
  <c r="I45" i="40" s="1"/>
  <c r="H30" i="40"/>
  <c r="H55" i="17" l="1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29" i="17"/>
  <c r="H25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8" i="17"/>
  <c r="G34" i="47"/>
  <c r="H34" i="47" s="1"/>
  <c r="G112" i="45"/>
  <c r="H112" i="45" s="1"/>
  <c r="G113" i="45"/>
  <c r="H113" i="45" s="1"/>
  <c r="G114" i="45"/>
  <c r="H114" i="45" s="1"/>
  <c r="G115" i="45"/>
  <c r="H115" i="45" s="1"/>
  <c r="G116" i="45"/>
  <c r="H116" i="45" s="1"/>
  <c r="G117" i="45"/>
  <c r="H117" i="45" s="1"/>
  <c r="G35" i="44"/>
  <c r="H35" i="44" s="1"/>
  <c r="G111" i="43"/>
  <c r="G112" i="43"/>
  <c r="H112" i="43" s="1"/>
  <c r="G113" i="43"/>
  <c r="H113" i="43" s="1"/>
  <c r="G114" i="43"/>
  <c r="G115" i="43"/>
  <c r="G116" i="43"/>
  <c r="H116" i="43" s="1"/>
  <c r="G117" i="43"/>
  <c r="H117" i="43" s="1"/>
  <c r="E119" i="43"/>
  <c r="F119" i="43"/>
  <c r="D119" i="43"/>
  <c r="H111" i="43"/>
  <c r="H114" i="43"/>
  <c r="H115" i="43"/>
  <c r="H52" i="43"/>
  <c r="H21" i="43"/>
  <c r="H8" i="43"/>
  <c r="G35" i="43"/>
  <c r="H35" i="43" s="1"/>
  <c r="G112" i="10"/>
  <c r="H112" i="10" s="1"/>
  <c r="G113" i="10"/>
  <c r="H113" i="10" s="1"/>
  <c r="G114" i="10"/>
  <c r="H114" i="10" s="1"/>
  <c r="G115" i="10"/>
  <c r="H115" i="10" s="1"/>
  <c r="G116" i="10"/>
  <c r="H116" i="10" s="1"/>
  <c r="G117" i="10"/>
  <c r="H117" i="10" s="1"/>
  <c r="G118" i="10"/>
  <c r="H118" i="10" s="1"/>
  <c r="H52" i="10"/>
  <c r="E37" i="10"/>
  <c r="F37" i="10"/>
  <c r="D37" i="10"/>
  <c r="H21" i="10"/>
  <c r="H8" i="10"/>
  <c r="G36" i="10"/>
  <c r="H36" i="10" s="1"/>
  <c r="H185" i="40"/>
  <c r="I185" i="40" s="1"/>
  <c r="H186" i="40"/>
  <c r="I186" i="40" s="1"/>
  <c r="H187" i="40"/>
  <c r="I187" i="40" s="1"/>
  <c r="H188" i="40"/>
  <c r="I188" i="40" s="1"/>
  <c r="H189" i="40"/>
  <c r="I189" i="40" s="1"/>
  <c r="H190" i="40"/>
  <c r="I190" i="40" s="1"/>
  <c r="I15" i="40" l="1"/>
  <c r="I16" i="40"/>
  <c r="F25" i="40"/>
  <c r="G25" i="40"/>
  <c r="E25" i="40"/>
  <c r="G15" i="42"/>
  <c r="G16" i="42"/>
  <c r="G17" i="42"/>
  <c r="E25" i="42"/>
  <c r="F25" i="42"/>
  <c r="D25" i="42"/>
  <c r="H15" i="41"/>
  <c r="H16" i="41"/>
  <c r="G15" i="41"/>
  <c r="G16" i="41"/>
  <c r="E25" i="41"/>
  <c r="F25" i="41"/>
  <c r="D25" i="41"/>
  <c r="H25" i="40" l="1"/>
  <c r="H167" i="40"/>
  <c r="I167" i="40" s="1"/>
  <c r="H168" i="40"/>
  <c r="I168" i="40" s="1"/>
  <c r="H169" i="40"/>
  <c r="I169" i="40" s="1"/>
  <c r="H170" i="40"/>
  <c r="I170" i="40" s="1"/>
  <c r="H171" i="40"/>
  <c r="I171" i="40" s="1"/>
  <c r="H172" i="40"/>
  <c r="I172" i="40" s="1"/>
  <c r="H173" i="40"/>
  <c r="I173" i="40" s="1"/>
  <c r="H174" i="40"/>
  <c r="I174" i="40" s="1"/>
  <c r="H175" i="40"/>
  <c r="I175" i="40" s="1"/>
  <c r="G93" i="10"/>
  <c r="H93" i="10" s="1"/>
  <c r="G94" i="10"/>
  <c r="H94" i="10" s="1"/>
  <c r="G95" i="10"/>
  <c r="H95" i="10" s="1"/>
  <c r="G96" i="10"/>
  <c r="H96" i="10" s="1"/>
  <c r="G97" i="10"/>
  <c r="H97" i="10" s="1"/>
  <c r="G98" i="10"/>
  <c r="H98" i="10" s="1"/>
  <c r="G99" i="10"/>
  <c r="H99" i="10" s="1"/>
  <c r="G100" i="10"/>
  <c r="H100" i="10" s="1"/>
  <c r="G101" i="10"/>
  <c r="H101" i="10" s="1"/>
  <c r="G102" i="10"/>
  <c r="H102" i="10" s="1"/>
  <c r="G103" i="10"/>
  <c r="H103" i="10" s="1"/>
  <c r="H176" i="40" l="1"/>
  <c r="I176" i="40" s="1"/>
  <c r="G240" i="40" l="1"/>
  <c r="E240" i="40"/>
  <c r="H239" i="40"/>
  <c r="I239" i="40" s="1"/>
  <c r="H238" i="40"/>
  <c r="I238" i="40" s="1"/>
  <c r="H237" i="40"/>
  <c r="I237" i="40" s="1"/>
  <c r="H236" i="40"/>
  <c r="I236" i="40" s="1"/>
  <c r="H235" i="40"/>
  <c r="I235" i="40" s="1"/>
  <c r="H234" i="40"/>
  <c r="I234" i="40" s="1"/>
  <c r="H233" i="40"/>
  <c r="I233" i="40" s="1"/>
  <c r="H232" i="40"/>
  <c r="I232" i="40" s="1"/>
  <c r="H231" i="40"/>
  <c r="I231" i="40" s="1"/>
  <c r="H230" i="40"/>
  <c r="I230" i="40" s="1"/>
  <c r="H229" i="40"/>
  <c r="I229" i="40" s="1"/>
  <c r="H228" i="40"/>
  <c r="I228" i="40" s="1"/>
  <c r="H227" i="40"/>
  <c r="I227" i="40" s="1"/>
  <c r="H226" i="40"/>
  <c r="I226" i="40" s="1"/>
  <c r="H225" i="40"/>
  <c r="I225" i="40" s="1"/>
  <c r="H224" i="40"/>
  <c r="I224" i="40" s="1"/>
  <c r="H223" i="40"/>
  <c r="I223" i="40" s="1"/>
  <c r="H222" i="40"/>
  <c r="I222" i="40" s="1"/>
  <c r="H221" i="40"/>
  <c r="I221" i="40" s="1"/>
  <c r="H220" i="40"/>
  <c r="I220" i="40" s="1"/>
  <c r="H219" i="40"/>
  <c r="I219" i="40" s="1"/>
  <c r="H218" i="40"/>
  <c r="I218" i="40" s="1"/>
  <c r="H217" i="40"/>
  <c r="I217" i="40" s="1"/>
  <c r="H216" i="40"/>
  <c r="I216" i="40" s="1"/>
  <c r="H215" i="40"/>
  <c r="I215" i="40" s="1"/>
  <c r="H214" i="40"/>
  <c r="I214" i="40" s="1"/>
  <c r="H213" i="40"/>
  <c r="I213" i="40" s="1"/>
  <c r="H212" i="40"/>
  <c r="I212" i="40" s="1"/>
  <c r="H211" i="40"/>
  <c r="I211" i="40" s="1"/>
  <c r="H210" i="40"/>
  <c r="I210" i="40" s="1"/>
  <c r="H209" i="40"/>
  <c r="I209" i="40" s="1"/>
  <c r="H208" i="40"/>
  <c r="I208" i="40" s="1"/>
  <c r="H207" i="40"/>
  <c r="I207" i="40" s="1"/>
  <c r="H206" i="40"/>
  <c r="I206" i="40" s="1"/>
  <c r="H205" i="40"/>
  <c r="I205" i="40" s="1"/>
  <c r="H204" i="40"/>
  <c r="I204" i="40" s="1"/>
  <c r="H203" i="40"/>
  <c r="I203" i="40" s="1"/>
  <c r="H202" i="40"/>
  <c r="I202" i="40" s="1"/>
  <c r="H201" i="40"/>
  <c r="I201" i="40" s="1"/>
  <c r="H200" i="40"/>
  <c r="I200" i="40" s="1"/>
  <c r="H199" i="40"/>
  <c r="I199" i="40" s="1"/>
  <c r="H198" i="40"/>
  <c r="I198" i="40" s="1"/>
  <c r="H197" i="40"/>
  <c r="I197" i="40" s="1"/>
  <c r="H196" i="40"/>
  <c r="I196" i="40" s="1"/>
  <c r="H182" i="40"/>
  <c r="I182" i="40" s="1"/>
  <c r="H180" i="40"/>
  <c r="I180" i="40" s="1"/>
  <c r="H166" i="40"/>
  <c r="I166" i="40" s="1"/>
  <c r="H165" i="40"/>
  <c r="I165" i="40" s="1"/>
  <c r="H164" i="40"/>
  <c r="H163" i="40"/>
  <c r="I163" i="40" s="1"/>
  <c r="H162" i="40"/>
  <c r="I162" i="40" s="1"/>
  <c r="H161" i="40"/>
  <c r="I161" i="40" s="1"/>
  <c r="H160" i="40"/>
  <c r="I160" i="40" s="1"/>
  <c r="H159" i="40"/>
  <c r="H158" i="40"/>
  <c r="I158" i="40" s="1"/>
  <c r="H157" i="40"/>
  <c r="I157" i="40" s="1"/>
  <c r="H156" i="40"/>
  <c r="I156" i="40" s="1"/>
  <c r="H152" i="40"/>
  <c r="I152" i="40" s="1"/>
  <c r="H151" i="40"/>
  <c r="I151" i="40" s="1"/>
  <c r="H150" i="40"/>
  <c r="I150" i="40" s="1"/>
  <c r="H149" i="40"/>
  <c r="I149" i="40" s="1"/>
  <c r="H145" i="40"/>
  <c r="I145" i="40" s="1"/>
  <c r="H141" i="40"/>
  <c r="I141" i="40" s="1"/>
  <c r="H140" i="40"/>
  <c r="I140" i="40" s="1"/>
  <c r="H139" i="40"/>
  <c r="I139" i="40" s="1"/>
  <c r="H138" i="40"/>
  <c r="I138" i="40" s="1"/>
  <c r="H137" i="40"/>
  <c r="I137" i="40" s="1"/>
  <c r="H136" i="40"/>
  <c r="I136" i="40" s="1"/>
  <c r="H129" i="40"/>
  <c r="I129" i="40" s="1"/>
  <c r="H128" i="40"/>
  <c r="I128" i="40" s="1"/>
  <c r="H127" i="40"/>
  <c r="I127" i="40" s="1"/>
  <c r="H126" i="40"/>
  <c r="I126" i="40" s="1"/>
  <c r="H125" i="40"/>
  <c r="I125" i="40" s="1"/>
  <c r="G117" i="47"/>
  <c r="F110" i="47"/>
  <c r="E110" i="47"/>
  <c r="F183" i="40" s="1"/>
  <c r="D110" i="47"/>
  <c r="E183" i="40" s="1"/>
  <c r="G109" i="47"/>
  <c r="G108" i="47"/>
  <c r="H108" i="47" s="1"/>
  <c r="F104" i="47"/>
  <c r="G177" i="40" s="1"/>
  <c r="E104" i="47"/>
  <c r="F177" i="40" s="1"/>
  <c r="D104" i="47"/>
  <c r="E177" i="40" s="1"/>
  <c r="G92" i="47"/>
  <c r="H92" i="47" s="1"/>
  <c r="F81" i="47"/>
  <c r="E81" i="47"/>
  <c r="F154" i="40" s="1"/>
  <c r="D81" i="47"/>
  <c r="E154" i="40" s="1"/>
  <c r="F74" i="47"/>
  <c r="G147" i="40" s="1"/>
  <c r="E74" i="47"/>
  <c r="F147" i="40" s="1"/>
  <c r="D74" i="47"/>
  <c r="E147" i="40" s="1"/>
  <c r="F69" i="47"/>
  <c r="G142" i="40" s="1"/>
  <c r="E69" i="47"/>
  <c r="F142" i="40" s="1"/>
  <c r="D69" i="47"/>
  <c r="E142" i="40" s="1"/>
  <c r="G68" i="47"/>
  <c r="H68" i="47" s="1"/>
  <c r="G66" i="47"/>
  <c r="H66" i="47" s="1"/>
  <c r="G65" i="47"/>
  <c r="H65" i="47" s="1"/>
  <c r="G64" i="47"/>
  <c r="H64" i="47" s="1"/>
  <c r="G63" i="47"/>
  <c r="H63" i="47" s="1"/>
  <c r="G62" i="47"/>
  <c r="H62" i="47" s="1"/>
  <c r="F61" i="47"/>
  <c r="G134" i="40" s="1"/>
  <c r="E61" i="47"/>
  <c r="F134" i="40" s="1"/>
  <c r="D61" i="47"/>
  <c r="E134" i="40" s="1"/>
  <c r="G60" i="47"/>
  <c r="H60" i="47" s="1"/>
  <c r="G59" i="47"/>
  <c r="H59" i="47" s="1"/>
  <c r="G58" i="47"/>
  <c r="H58" i="47" s="1"/>
  <c r="F57" i="47"/>
  <c r="G130" i="40" s="1"/>
  <c r="E57" i="47"/>
  <c r="D57" i="47"/>
  <c r="E130" i="40" s="1"/>
  <c r="G56" i="47"/>
  <c r="H56" i="47" s="1"/>
  <c r="G55" i="47"/>
  <c r="H55" i="47" s="1"/>
  <c r="G54" i="47"/>
  <c r="H54" i="47" s="1"/>
  <c r="G52" i="47"/>
  <c r="H52" i="47" s="1"/>
  <c r="G51" i="47"/>
  <c r="H51" i="47" s="1"/>
  <c r="F46" i="47"/>
  <c r="G68" i="40" s="1"/>
  <c r="E46" i="47"/>
  <c r="F68" i="40" s="1"/>
  <c r="F69" i="40" s="1"/>
  <c r="D46" i="47"/>
  <c r="E68" i="40" s="1"/>
  <c r="E69" i="40" s="1"/>
  <c r="F43" i="47"/>
  <c r="E43" i="47"/>
  <c r="F65" i="40" s="1"/>
  <c r="F66" i="40" s="1"/>
  <c r="D43" i="47"/>
  <c r="E65" i="40" s="1"/>
  <c r="G42" i="47"/>
  <c r="H42" i="47" s="1"/>
  <c r="G40" i="47"/>
  <c r="H40" i="47" s="1"/>
  <c r="F39" i="47"/>
  <c r="G61" i="40" s="1"/>
  <c r="G62" i="40" s="1"/>
  <c r="E39" i="47"/>
  <c r="F61" i="40" s="1"/>
  <c r="F62" i="40" s="1"/>
  <c r="D39" i="47"/>
  <c r="E61" i="40" s="1"/>
  <c r="E62" i="40" s="1"/>
  <c r="G37" i="47"/>
  <c r="H37" i="47" s="1"/>
  <c r="F36" i="47"/>
  <c r="G58" i="40" s="1"/>
  <c r="E36" i="47"/>
  <c r="F58" i="40" s="1"/>
  <c r="D36" i="47"/>
  <c r="E58" i="40" s="1"/>
  <c r="G35" i="47"/>
  <c r="H35" i="47" s="1"/>
  <c r="G33" i="47"/>
  <c r="H33" i="47" s="1"/>
  <c r="F32" i="47"/>
  <c r="G54" i="40" s="1"/>
  <c r="E32" i="47"/>
  <c r="D32" i="47"/>
  <c r="E54" i="40" s="1"/>
  <c r="E55" i="40" s="1"/>
  <c r="G31" i="47"/>
  <c r="H31" i="47" s="1"/>
  <c r="G30" i="47"/>
  <c r="H30" i="47" s="1"/>
  <c r="F29" i="47"/>
  <c r="G51" i="40" s="1"/>
  <c r="G52" i="40" s="1"/>
  <c r="E29" i="47"/>
  <c r="F51" i="40" s="1"/>
  <c r="F52" i="40" s="1"/>
  <c r="D29" i="47"/>
  <c r="E51" i="40" s="1"/>
  <c r="E52" i="40" s="1"/>
  <c r="G28" i="47"/>
  <c r="H28" i="47" s="1"/>
  <c r="G27" i="47"/>
  <c r="H27" i="47" s="1"/>
  <c r="F26" i="47"/>
  <c r="G48" i="40" s="1"/>
  <c r="G49" i="40" s="1"/>
  <c r="E26" i="47"/>
  <c r="F48" i="40" s="1"/>
  <c r="F49" i="40" s="1"/>
  <c r="D26" i="47"/>
  <c r="E48" i="40" s="1"/>
  <c r="E49" i="40" s="1"/>
  <c r="G25" i="47"/>
  <c r="H25" i="47" s="1"/>
  <c r="G24" i="47"/>
  <c r="H24" i="47" s="1"/>
  <c r="G23" i="47"/>
  <c r="H23" i="47" s="1"/>
  <c r="G22" i="47"/>
  <c r="H22" i="47" s="1"/>
  <c r="F21" i="47"/>
  <c r="G43" i="40" s="1"/>
  <c r="E21" i="47"/>
  <c r="F43" i="40" s="1"/>
  <c r="F44" i="40" s="1"/>
  <c r="D21" i="47"/>
  <c r="E43" i="40" s="1"/>
  <c r="E44" i="40" s="1"/>
  <c r="G20" i="47"/>
  <c r="H20" i="47" s="1"/>
  <c r="G19" i="47"/>
  <c r="H19" i="47" s="1"/>
  <c r="G18" i="47"/>
  <c r="H18" i="47" s="1"/>
  <c r="G17" i="47"/>
  <c r="H17" i="47" s="1"/>
  <c r="G16" i="47"/>
  <c r="H16" i="47" s="1"/>
  <c r="G15" i="47"/>
  <c r="H15" i="47" s="1"/>
  <c r="G14" i="47"/>
  <c r="H14" i="47" s="1"/>
  <c r="G13" i="47"/>
  <c r="H13" i="47" s="1"/>
  <c r="G12" i="47"/>
  <c r="H12" i="47" s="1"/>
  <c r="G8" i="47"/>
  <c r="H8" i="47" s="1"/>
  <c r="H130" i="40" l="1"/>
  <c r="I130" i="40" s="1"/>
  <c r="H142" i="40"/>
  <c r="I142" i="40" s="1"/>
  <c r="H177" i="40"/>
  <c r="I177" i="40" s="1"/>
  <c r="H147" i="40"/>
  <c r="I147" i="40" s="1"/>
  <c r="G43" i="47"/>
  <c r="H43" i="47" s="1"/>
  <c r="G65" i="40"/>
  <c r="G66" i="40" s="1"/>
  <c r="H54" i="40"/>
  <c r="I54" i="40" s="1"/>
  <c r="G55" i="40"/>
  <c r="H55" i="40" s="1"/>
  <c r="I55" i="40" s="1"/>
  <c r="E70" i="47"/>
  <c r="F130" i="40"/>
  <c r="E66" i="40"/>
  <c r="F105" i="47"/>
  <c r="G178" i="40" s="1"/>
  <c r="G154" i="40"/>
  <c r="H154" i="40" s="1"/>
  <c r="I154" i="40" s="1"/>
  <c r="G44" i="40"/>
  <c r="H44" i="40" s="1"/>
  <c r="I44" i="40" s="1"/>
  <c r="H43" i="40"/>
  <c r="I43" i="40" s="1"/>
  <c r="F54" i="40"/>
  <c r="F55" i="40" s="1"/>
  <c r="E47" i="47"/>
  <c r="D20" i="35" s="1"/>
  <c r="G110" i="47"/>
  <c r="H110" i="47" s="1"/>
  <c r="G183" i="40"/>
  <c r="H183" i="40" s="1"/>
  <c r="I183" i="40" s="1"/>
  <c r="H68" i="40"/>
  <c r="I68" i="40" s="1"/>
  <c r="G69" i="40"/>
  <c r="G74" i="47"/>
  <c r="H74" i="47" s="1"/>
  <c r="G59" i="40"/>
  <c r="F47" i="47"/>
  <c r="E20" i="35" s="1"/>
  <c r="E25" i="35" s="1"/>
  <c r="D105" i="47"/>
  <c r="E105" i="47"/>
  <c r="F178" i="40" s="1"/>
  <c r="D47" i="47"/>
  <c r="C20" i="35" s="1"/>
  <c r="G29" i="47"/>
  <c r="H29" i="47" s="1"/>
  <c r="F59" i="40"/>
  <c r="G104" i="47"/>
  <c r="H104" i="47" s="1"/>
  <c r="G61" i="47"/>
  <c r="H61" i="47" s="1"/>
  <c r="G21" i="47"/>
  <c r="H21" i="47" s="1"/>
  <c r="G32" i="47"/>
  <c r="H32" i="47" s="1"/>
  <c r="H155" i="40"/>
  <c r="I155" i="40" s="1"/>
  <c r="H240" i="40"/>
  <c r="I240" i="40" s="1"/>
  <c r="G39" i="47"/>
  <c r="H39" i="47" s="1"/>
  <c r="G36" i="47"/>
  <c r="H36" i="47" s="1"/>
  <c r="H181" i="40"/>
  <c r="I181" i="40" s="1"/>
  <c r="D70" i="47"/>
  <c r="G26" i="47"/>
  <c r="H26" i="47" s="1"/>
  <c r="G69" i="47"/>
  <c r="H69" i="47" s="1"/>
  <c r="G57" i="47"/>
  <c r="H57" i="47" s="1"/>
  <c r="H148" i="40"/>
  <c r="I148" i="40" s="1"/>
  <c r="H131" i="40"/>
  <c r="I131" i="40" s="1"/>
  <c r="H184" i="40"/>
  <c r="I184" i="40" s="1"/>
  <c r="F70" i="47"/>
  <c r="F111" i="46"/>
  <c r="E111" i="46"/>
  <c r="D111" i="46"/>
  <c r="F105" i="46"/>
  <c r="F106" i="46" s="1"/>
  <c r="E105" i="46"/>
  <c r="E106" i="46" s="1"/>
  <c r="D105" i="46"/>
  <c r="D106" i="46" s="1"/>
  <c r="G92" i="46"/>
  <c r="H92" i="46" s="1"/>
  <c r="F75" i="46"/>
  <c r="E75" i="46"/>
  <c r="D75" i="46"/>
  <c r="G72" i="46"/>
  <c r="H72" i="46" s="1"/>
  <c r="F70" i="46"/>
  <c r="E70" i="46"/>
  <c r="D70" i="46"/>
  <c r="G62" i="46"/>
  <c r="H62" i="46" s="1"/>
  <c r="G59" i="46"/>
  <c r="H59" i="46" s="1"/>
  <c r="F58" i="46"/>
  <c r="E58" i="46"/>
  <c r="D58" i="46"/>
  <c r="G57" i="46"/>
  <c r="H57" i="46" s="1"/>
  <c r="G56" i="46"/>
  <c r="H56" i="46" s="1"/>
  <c r="G55" i="46"/>
  <c r="H55" i="46" s="1"/>
  <c r="G53" i="46"/>
  <c r="H53" i="46" s="1"/>
  <c r="G52" i="46"/>
  <c r="H52" i="46" s="1"/>
  <c r="F47" i="46"/>
  <c r="E47" i="46"/>
  <c r="D47" i="46"/>
  <c r="G46" i="46"/>
  <c r="G45" i="46"/>
  <c r="F44" i="46"/>
  <c r="E44" i="46"/>
  <c r="D44" i="46"/>
  <c r="G44" i="46" s="1"/>
  <c r="H44" i="46" s="1"/>
  <c r="G43" i="46"/>
  <c r="G42" i="46"/>
  <c r="G41" i="46"/>
  <c r="H41" i="46" s="1"/>
  <c r="F40" i="46"/>
  <c r="E40" i="46"/>
  <c r="D40" i="46"/>
  <c r="H39" i="46"/>
  <c r="F30" i="46"/>
  <c r="E30" i="46"/>
  <c r="D30" i="46"/>
  <c r="G29" i="46"/>
  <c r="H29" i="46" s="1"/>
  <c r="G28" i="46"/>
  <c r="H28" i="46" s="1"/>
  <c r="F27" i="46"/>
  <c r="E27" i="46"/>
  <c r="D27" i="46"/>
  <c r="G24" i="46"/>
  <c r="H24" i="46" s="1"/>
  <c r="G23" i="46"/>
  <c r="H23" i="46" s="1"/>
  <c r="G118" i="45"/>
  <c r="F111" i="45"/>
  <c r="E111" i="45"/>
  <c r="D111" i="45"/>
  <c r="G109" i="45"/>
  <c r="H109" i="45" s="1"/>
  <c r="F108" i="45"/>
  <c r="E108" i="45"/>
  <c r="D108" i="45"/>
  <c r="G107" i="45"/>
  <c r="H107" i="45" s="1"/>
  <c r="F105" i="45"/>
  <c r="E105" i="45"/>
  <c r="D105" i="45"/>
  <c r="G100" i="45"/>
  <c r="H100" i="45" s="1"/>
  <c r="G99" i="45"/>
  <c r="H99" i="45" s="1"/>
  <c r="G98" i="45"/>
  <c r="H98" i="45" s="1"/>
  <c r="G97" i="45"/>
  <c r="H97" i="45" s="1"/>
  <c r="G96" i="45"/>
  <c r="H96" i="45" s="1"/>
  <c r="G95" i="45"/>
  <c r="H95" i="45" s="1"/>
  <c r="G94" i="45"/>
  <c r="H94" i="45" s="1"/>
  <c r="G93" i="45"/>
  <c r="H93" i="45" s="1"/>
  <c r="F82" i="45"/>
  <c r="E82" i="45"/>
  <c r="D82" i="45"/>
  <c r="G81" i="45"/>
  <c r="H81" i="45" s="1"/>
  <c r="G79" i="45"/>
  <c r="H79" i="45" s="1"/>
  <c r="G78" i="45"/>
  <c r="G77" i="45"/>
  <c r="H77" i="45" s="1"/>
  <c r="G76" i="45"/>
  <c r="H76" i="45" s="1"/>
  <c r="F75" i="45"/>
  <c r="E75" i="45"/>
  <c r="D75" i="45"/>
  <c r="G74" i="45"/>
  <c r="H74" i="45" s="1"/>
  <c r="G72" i="45"/>
  <c r="H72" i="45" s="1"/>
  <c r="F70" i="45"/>
  <c r="E70" i="45"/>
  <c r="D70" i="45"/>
  <c r="G69" i="45"/>
  <c r="H69" i="45" s="1"/>
  <c r="G68" i="45"/>
  <c r="G67" i="45"/>
  <c r="H67" i="45" s="1"/>
  <c r="G66" i="45"/>
  <c r="G65" i="45"/>
  <c r="H65" i="45" s="1"/>
  <c r="G64" i="45"/>
  <c r="H64" i="45" s="1"/>
  <c r="G63" i="45"/>
  <c r="H63" i="45" s="1"/>
  <c r="F62" i="45"/>
  <c r="E62" i="45"/>
  <c r="D62" i="45"/>
  <c r="G61" i="45"/>
  <c r="H61" i="45" s="1"/>
  <c r="G60" i="45"/>
  <c r="H60" i="45" s="1"/>
  <c r="G59" i="45"/>
  <c r="H59" i="45" s="1"/>
  <c r="F58" i="45"/>
  <c r="E58" i="45"/>
  <c r="D58" i="45"/>
  <c r="G56" i="45"/>
  <c r="H56" i="45" s="1"/>
  <c r="G55" i="45"/>
  <c r="H55" i="45" s="1"/>
  <c r="G54" i="45"/>
  <c r="H54" i="45" s="1"/>
  <c r="G53" i="45"/>
  <c r="H53" i="45" s="1"/>
  <c r="G52" i="45"/>
  <c r="H52" i="45" s="1"/>
  <c r="F47" i="45"/>
  <c r="E47" i="45"/>
  <c r="D47" i="45"/>
  <c r="G46" i="45"/>
  <c r="H46" i="45" s="1"/>
  <c r="G45" i="45"/>
  <c r="H45" i="45" s="1"/>
  <c r="F44" i="45"/>
  <c r="G44" i="45" s="1"/>
  <c r="H44" i="45" s="1"/>
  <c r="E44" i="45"/>
  <c r="D44" i="45"/>
  <c r="G43" i="45"/>
  <c r="H43" i="45" s="1"/>
  <c r="G42" i="45"/>
  <c r="H42" i="45" s="1"/>
  <c r="G41" i="45"/>
  <c r="H41" i="45" s="1"/>
  <c r="F40" i="45"/>
  <c r="E40" i="45"/>
  <c r="D40" i="45"/>
  <c r="H39" i="45"/>
  <c r="H38" i="45"/>
  <c r="F37" i="45"/>
  <c r="E37" i="45"/>
  <c r="D37" i="45"/>
  <c r="G36" i="45"/>
  <c r="H36" i="45" s="1"/>
  <c r="F33" i="45"/>
  <c r="E33" i="45"/>
  <c r="D33" i="45"/>
  <c r="G32" i="45"/>
  <c r="H32" i="45" s="1"/>
  <c r="G31" i="45"/>
  <c r="H31" i="45" s="1"/>
  <c r="F30" i="45"/>
  <c r="E30" i="45"/>
  <c r="D30" i="45"/>
  <c r="D48" i="45" s="1"/>
  <c r="G29" i="45"/>
  <c r="H29" i="45" s="1"/>
  <c r="G28" i="45"/>
  <c r="F27" i="45"/>
  <c r="E27" i="45"/>
  <c r="D27" i="45"/>
  <c r="G26" i="45"/>
  <c r="H26" i="45" s="1"/>
  <c r="G25" i="45"/>
  <c r="H25" i="45" s="1"/>
  <c r="G22" i="45"/>
  <c r="H22" i="45" s="1"/>
  <c r="F22" i="45"/>
  <c r="E22" i="45"/>
  <c r="D22" i="45"/>
  <c r="G18" i="45"/>
  <c r="H18" i="45" s="1"/>
  <c r="F13" i="45"/>
  <c r="E13" i="45"/>
  <c r="E48" i="45" s="1"/>
  <c r="D22" i="35" s="1"/>
  <c r="D13" i="45"/>
  <c r="G12" i="45"/>
  <c r="H12" i="45" s="1"/>
  <c r="G11" i="45"/>
  <c r="H11" i="45" s="1"/>
  <c r="G10" i="45"/>
  <c r="H10" i="45" s="1"/>
  <c r="G9" i="45"/>
  <c r="H9" i="45" s="1"/>
  <c r="G8" i="45"/>
  <c r="F111" i="44"/>
  <c r="E111" i="44"/>
  <c r="D111" i="44"/>
  <c r="G110" i="44"/>
  <c r="H110" i="44" s="1"/>
  <c r="G109" i="44"/>
  <c r="H109" i="44" s="1"/>
  <c r="F105" i="44"/>
  <c r="F106" i="44" s="1"/>
  <c r="E105" i="44"/>
  <c r="E106" i="44" s="1"/>
  <c r="D105" i="44"/>
  <c r="D106" i="44" s="1"/>
  <c r="G96" i="44"/>
  <c r="H96" i="44" s="1"/>
  <c r="G90" i="44"/>
  <c r="H90" i="44" s="1"/>
  <c r="G89" i="44"/>
  <c r="H89" i="44" s="1"/>
  <c r="G88" i="44"/>
  <c r="H88" i="44" s="1"/>
  <c r="G87" i="44"/>
  <c r="H87" i="44" s="1"/>
  <c r="G85" i="44"/>
  <c r="H85" i="44" s="1"/>
  <c r="G84" i="44"/>
  <c r="H84" i="44" s="1"/>
  <c r="G83" i="44"/>
  <c r="H83" i="44" s="1"/>
  <c r="F75" i="44"/>
  <c r="E75" i="44"/>
  <c r="D75" i="44"/>
  <c r="G74" i="44"/>
  <c r="H74" i="44" s="1"/>
  <c r="G72" i="44"/>
  <c r="H72" i="44" s="1"/>
  <c r="F70" i="44"/>
  <c r="E70" i="44"/>
  <c r="D70" i="44"/>
  <c r="G69" i="44"/>
  <c r="H69" i="44" s="1"/>
  <c r="G68" i="44"/>
  <c r="H68" i="44" s="1"/>
  <c r="G67" i="44"/>
  <c r="H67" i="44" s="1"/>
  <c r="G66" i="44"/>
  <c r="H66" i="44" s="1"/>
  <c r="G65" i="44"/>
  <c r="H65" i="44" s="1"/>
  <c r="G64" i="44"/>
  <c r="H64" i="44" s="1"/>
  <c r="G63" i="44"/>
  <c r="H63" i="44" s="1"/>
  <c r="F62" i="44"/>
  <c r="E62" i="44"/>
  <c r="D62" i="44"/>
  <c r="G61" i="44"/>
  <c r="H61" i="44" s="1"/>
  <c r="G60" i="44"/>
  <c r="H60" i="44" s="1"/>
  <c r="G59" i="44"/>
  <c r="H59" i="44" s="1"/>
  <c r="F58" i="44"/>
  <c r="E58" i="44"/>
  <c r="D58" i="44"/>
  <c r="G57" i="44"/>
  <c r="H57" i="44" s="1"/>
  <c r="G56" i="44"/>
  <c r="H56" i="44" s="1"/>
  <c r="G55" i="44"/>
  <c r="H55" i="44" s="1"/>
  <c r="G53" i="44"/>
  <c r="H53" i="44" s="1"/>
  <c r="G52" i="44"/>
  <c r="H52" i="44" s="1"/>
  <c r="F44" i="44"/>
  <c r="E44" i="44"/>
  <c r="D44" i="44"/>
  <c r="G43" i="44"/>
  <c r="H43" i="44" s="1"/>
  <c r="G41" i="44"/>
  <c r="H41" i="44" s="1"/>
  <c r="F40" i="44"/>
  <c r="E40" i="44"/>
  <c r="D40" i="44"/>
  <c r="G39" i="44"/>
  <c r="H39" i="44" s="1"/>
  <c r="G38" i="44"/>
  <c r="H38" i="44" s="1"/>
  <c r="F37" i="44"/>
  <c r="E37" i="44"/>
  <c r="D37" i="44"/>
  <c r="G34" i="44"/>
  <c r="H34" i="44" s="1"/>
  <c r="F30" i="44"/>
  <c r="E30" i="44"/>
  <c r="D30" i="44"/>
  <c r="H29" i="44"/>
  <c r="H28" i="44"/>
  <c r="F27" i="44"/>
  <c r="E27" i="44"/>
  <c r="D27" i="44"/>
  <c r="G26" i="44"/>
  <c r="H26" i="44" s="1"/>
  <c r="G25" i="44"/>
  <c r="H25" i="44" s="1"/>
  <c r="G24" i="44"/>
  <c r="H24" i="44" s="1"/>
  <c r="F22" i="44"/>
  <c r="E22" i="44"/>
  <c r="D22" i="44"/>
  <c r="G21" i="44"/>
  <c r="H21" i="44" s="1"/>
  <c r="G20" i="44"/>
  <c r="H20" i="44" s="1"/>
  <c r="G19" i="44"/>
  <c r="H19" i="44" s="1"/>
  <c r="G118" i="43"/>
  <c r="H118" i="43" s="1"/>
  <c r="F111" i="43"/>
  <c r="E111" i="43"/>
  <c r="D111" i="43"/>
  <c r="G110" i="43"/>
  <c r="H110" i="43" s="1"/>
  <c r="G109" i="43"/>
  <c r="H109" i="43" s="1"/>
  <c r="F108" i="43"/>
  <c r="G108" i="43" s="1"/>
  <c r="H108" i="43" s="1"/>
  <c r="E108" i="43"/>
  <c r="D108" i="43"/>
  <c r="G107" i="43"/>
  <c r="H107" i="43" s="1"/>
  <c r="F105" i="43"/>
  <c r="G105" i="43" s="1"/>
  <c r="H105" i="43" s="1"/>
  <c r="E105" i="43"/>
  <c r="D105" i="43"/>
  <c r="G104" i="43"/>
  <c r="H104" i="43" s="1"/>
  <c r="G103" i="43"/>
  <c r="H103" i="43" s="1"/>
  <c r="G102" i="43"/>
  <c r="H102" i="43" s="1"/>
  <c r="G101" i="43"/>
  <c r="H101" i="43" s="1"/>
  <c r="G100" i="43"/>
  <c r="H100" i="43" s="1"/>
  <c r="G99" i="43"/>
  <c r="H99" i="43" s="1"/>
  <c r="G98" i="43"/>
  <c r="H98" i="43" s="1"/>
  <c r="G97" i="43"/>
  <c r="H97" i="43" s="1"/>
  <c r="G96" i="43"/>
  <c r="H96" i="43" s="1"/>
  <c r="G95" i="43"/>
  <c r="H95" i="43" s="1"/>
  <c r="G94" i="43"/>
  <c r="H94" i="43" s="1"/>
  <c r="G93" i="43"/>
  <c r="H93" i="43" s="1"/>
  <c r="G92" i="43"/>
  <c r="H92" i="43" s="1"/>
  <c r="G91" i="43"/>
  <c r="H91" i="43" s="1"/>
  <c r="G90" i="43"/>
  <c r="H90" i="43" s="1"/>
  <c r="G89" i="43"/>
  <c r="H89" i="43" s="1"/>
  <c r="G88" i="43"/>
  <c r="H88" i="43" s="1"/>
  <c r="G87" i="43"/>
  <c r="H87" i="43" s="1"/>
  <c r="G86" i="43"/>
  <c r="H86" i="43" s="1"/>
  <c r="G85" i="43"/>
  <c r="H85" i="43" s="1"/>
  <c r="G84" i="43"/>
  <c r="H84" i="43" s="1"/>
  <c r="G83" i="43"/>
  <c r="H83" i="43" s="1"/>
  <c r="F82" i="43"/>
  <c r="G82" i="43" s="1"/>
  <c r="H82" i="43" s="1"/>
  <c r="E82" i="43"/>
  <c r="D82" i="43"/>
  <c r="D106" i="43" s="1"/>
  <c r="G81" i="43"/>
  <c r="H81" i="43" s="1"/>
  <c r="G79" i="43"/>
  <c r="H79" i="43" s="1"/>
  <c r="G78" i="43"/>
  <c r="H78" i="43" s="1"/>
  <c r="G77" i="43"/>
  <c r="H77" i="43" s="1"/>
  <c r="G76" i="43"/>
  <c r="H76" i="43" s="1"/>
  <c r="F75" i="43"/>
  <c r="E75" i="43"/>
  <c r="D75" i="43"/>
  <c r="G74" i="43"/>
  <c r="H74" i="43" s="1"/>
  <c r="G72" i="43"/>
  <c r="H72" i="43" s="1"/>
  <c r="F70" i="43"/>
  <c r="E70" i="43"/>
  <c r="D70" i="43"/>
  <c r="G69" i="43"/>
  <c r="H69" i="43" s="1"/>
  <c r="G68" i="43"/>
  <c r="H68" i="43" s="1"/>
  <c r="G67" i="43"/>
  <c r="H67" i="43" s="1"/>
  <c r="G66" i="43"/>
  <c r="H66" i="43" s="1"/>
  <c r="G65" i="43"/>
  <c r="H65" i="43" s="1"/>
  <c r="G64" i="43"/>
  <c r="H64" i="43" s="1"/>
  <c r="G63" i="43"/>
  <c r="H63" i="43" s="1"/>
  <c r="F62" i="43"/>
  <c r="E62" i="43"/>
  <c r="D62" i="43"/>
  <c r="G61" i="43"/>
  <c r="H61" i="43" s="1"/>
  <c r="G60" i="43"/>
  <c r="H60" i="43" s="1"/>
  <c r="G59" i="43"/>
  <c r="H59" i="43" s="1"/>
  <c r="F58" i="43"/>
  <c r="E58" i="43"/>
  <c r="D58" i="43"/>
  <c r="D71" i="43" s="1"/>
  <c r="G57" i="43"/>
  <c r="H57" i="43" s="1"/>
  <c r="G56" i="43"/>
  <c r="H56" i="43" s="1"/>
  <c r="G55" i="43"/>
  <c r="H55" i="43" s="1"/>
  <c r="G54" i="43"/>
  <c r="H54" i="43" s="1"/>
  <c r="G53" i="43"/>
  <c r="H53" i="43" s="1"/>
  <c r="G52" i="43"/>
  <c r="F47" i="43"/>
  <c r="E47" i="43"/>
  <c r="D47" i="43"/>
  <c r="G46" i="43"/>
  <c r="H46" i="43" s="1"/>
  <c r="G45" i="43"/>
  <c r="H45" i="43" s="1"/>
  <c r="F44" i="43"/>
  <c r="G44" i="43" s="1"/>
  <c r="H44" i="43" s="1"/>
  <c r="E44" i="43"/>
  <c r="D44" i="43"/>
  <c r="G43" i="43"/>
  <c r="H43" i="43" s="1"/>
  <c r="G42" i="43"/>
  <c r="H42" i="43" s="1"/>
  <c r="G41" i="43"/>
  <c r="H41" i="43" s="1"/>
  <c r="F40" i="43"/>
  <c r="G40" i="43" s="1"/>
  <c r="H40" i="43" s="1"/>
  <c r="E40" i="43"/>
  <c r="D40" i="43"/>
  <c r="G39" i="43"/>
  <c r="H39" i="43" s="1"/>
  <c r="G38" i="43"/>
  <c r="H38" i="43" s="1"/>
  <c r="F37" i="43"/>
  <c r="G37" i="43" s="1"/>
  <c r="H37" i="43" s="1"/>
  <c r="E37" i="43"/>
  <c r="D37" i="43"/>
  <c r="G36" i="43"/>
  <c r="H36" i="43" s="1"/>
  <c r="G34" i="43"/>
  <c r="H34" i="43" s="1"/>
  <c r="F33" i="43"/>
  <c r="G33" i="43" s="1"/>
  <c r="H33" i="43" s="1"/>
  <c r="E33" i="43"/>
  <c r="D33" i="43"/>
  <c r="G32" i="43"/>
  <c r="H32" i="43" s="1"/>
  <c r="G31" i="43"/>
  <c r="H31" i="43" s="1"/>
  <c r="F30" i="43"/>
  <c r="E30" i="43"/>
  <c r="D30" i="43"/>
  <c r="G29" i="43"/>
  <c r="H29" i="43" s="1"/>
  <c r="G28" i="43"/>
  <c r="H28" i="43" s="1"/>
  <c r="F27" i="43"/>
  <c r="E27" i="43"/>
  <c r="D27" i="43"/>
  <c r="G26" i="43"/>
  <c r="H26" i="43" s="1"/>
  <c r="G25" i="43"/>
  <c r="H25" i="43" s="1"/>
  <c r="G24" i="43"/>
  <c r="H24" i="43" s="1"/>
  <c r="G23" i="43"/>
  <c r="H23" i="43" s="1"/>
  <c r="F22" i="43"/>
  <c r="E22" i="43"/>
  <c r="E48" i="43" s="1"/>
  <c r="D22" i="43"/>
  <c r="D48" i="43" s="1"/>
  <c r="G21" i="43"/>
  <c r="G20" i="43"/>
  <c r="H20" i="43" s="1"/>
  <c r="G19" i="43"/>
  <c r="H19" i="43" s="1"/>
  <c r="G18" i="43"/>
  <c r="H18" i="43" s="1"/>
  <c r="G17" i="43"/>
  <c r="H17" i="43" s="1"/>
  <c r="G16" i="43"/>
  <c r="H16" i="43" s="1"/>
  <c r="G15" i="43"/>
  <c r="H15" i="43" s="1"/>
  <c r="G14" i="43"/>
  <c r="H14" i="43" s="1"/>
  <c r="F13" i="43"/>
  <c r="E13" i="43"/>
  <c r="D13" i="43"/>
  <c r="G13" i="43" s="1"/>
  <c r="H13" i="43" s="1"/>
  <c r="G12" i="43"/>
  <c r="H12" i="43" s="1"/>
  <c r="G11" i="43"/>
  <c r="H11" i="43" s="1"/>
  <c r="G10" i="43"/>
  <c r="H10" i="43" s="1"/>
  <c r="G9" i="43"/>
  <c r="H9" i="43" s="1"/>
  <c r="G8" i="43"/>
  <c r="E111" i="10"/>
  <c r="F111" i="10"/>
  <c r="D111" i="10"/>
  <c r="E108" i="10"/>
  <c r="F108" i="10"/>
  <c r="D108" i="10"/>
  <c r="E106" i="10"/>
  <c r="E105" i="10"/>
  <c r="F105" i="10"/>
  <c r="D105" i="10"/>
  <c r="G105" i="10" s="1"/>
  <c r="H105" i="10" s="1"/>
  <c r="E82" i="10"/>
  <c r="F82" i="10"/>
  <c r="D82" i="10"/>
  <c r="E75" i="10"/>
  <c r="F75" i="10"/>
  <c r="D75" i="10"/>
  <c r="E70" i="10"/>
  <c r="F70" i="10"/>
  <c r="D70" i="10"/>
  <c r="E62" i="10"/>
  <c r="F62" i="10"/>
  <c r="F71" i="10" s="1"/>
  <c r="D62" i="10"/>
  <c r="G58" i="10"/>
  <c r="H58" i="10" s="1"/>
  <c r="E58" i="10"/>
  <c r="F58" i="10"/>
  <c r="D58" i="10"/>
  <c r="E47" i="10"/>
  <c r="F47" i="10"/>
  <c r="D47" i="10"/>
  <c r="G41" i="10"/>
  <c r="H41" i="10" s="1"/>
  <c r="G42" i="10"/>
  <c r="H42" i="10" s="1"/>
  <c r="G43" i="10"/>
  <c r="H43" i="10" s="1"/>
  <c r="G44" i="10"/>
  <c r="H44" i="10" s="1"/>
  <c r="G45" i="10"/>
  <c r="H45" i="10" s="1"/>
  <c r="G46" i="10"/>
  <c r="H46" i="10" s="1"/>
  <c r="E44" i="10"/>
  <c r="F44" i="10"/>
  <c r="D44" i="10"/>
  <c r="E40" i="10"/>
  <c r="F40" i="10"/>
  <c r="G40" i="10" s="1"/>
  <c r="H40" i="10" s="1"/>
  <c r="D40" i="10"/>
  <c r="G31" i="10"/>
  <c r="H31" i="10" s="1"/>
  <c r="G32" i="10"/>
  <c r="H32" i="10" s="1"/>
  <c r="G34" i="10"/>
  <c r="H34" i="10" s="1"/>
  <c r="E33" i="10"/>
  <c r="F33" i="10"/>
  <c r="D33" i="10"/>
  <c r="E30" i="10"/>
  <c r="F30" i="10"/>
  <c r="D30" i="10"/>
  <c r="E27" i="10"/>
  <c r="F27" i="10"/>
  <c r="D27" i="10"/>
  <c r="E22" i="10"/>
  <c r="F22" i="10"/>
  <c r="D22" i="10"/>
  <c r="E13" i="10"/>
  <c r="F13" i="10"/>
  <c r="G13" i="10" s="1"/>
  <c r="H13" i="10" s="1"/>
  <c r="D13" i="10"/>
  <c r="F55" i="42"/>
  <c r="E55" i="42"/>
  <c r="D55" i="42"/>
  <c r="G54" i="42"/>
  <c r="H54" i="42" s="1"/>
  <c r="G53" i="42"/>
  <c r="H53" i="42" s="1"/>
  <c r="G52" i="42"/>
  <c r="G51" i="42"/>
  <c r="G50" i="42"/>
  <c r="H50" i="42" s="1"/>
  <c r="G49" i="42"/>
  <c r="H49" i="42" s="1"/>
  <c r="G48" i="42"/>
  <c r="H48" i="42" s="1"/>
  <c r="G47" i="42"/>
  <c r="H47" i="42" s="1"/>
  <c r="G46" i="42"/>
  <c r="G45" i="42"/>
  <c r="G44" i="42"/>
  <c r="G43" i="42"/>
  <c r="H43" i="42" s="1"/>
  <c r="G42" i="42"/>
  <c r="H42" i="42" s="1"/>
  <c r="G41" i="42"/>
  <c r="G40" i="42"/>
  <c r="G39" i="42"/>
  <c r="H39" i="42" s="1"/>
  <c r="G38" i="42"/>
  <c r="G37" i="42"/>
  <c r="H37" i="42" s="1"/>
  <c r="G36" i="42"/>
  <c r="H36" i="42" s="1"/>
  <c r="G35" i="42"/>
  <c r="G34" i="42"/>
  <c r="H34" i="42" s="1"/>
  <c r="G33" i="42"/>
  <c r="H33" i="42" s="1"/>
  <c r="G32" i="42"/>
  <c r="H32" i="42" s="1"/>
  <c r="G31" i="42"/>
  <c r="H31" i="42" s="1"/>
  <c r="G30" i="42"/>
  <c r="H30" i="42" s="1"/>
  <c r="G29" i="42"/>
  <c r="H29" i="42" s="1"/>
  <c r="G25" i="42"/>
  <c r="H25" i="42" s="1"/>
  <c r="G24" i="42"/>
  <c r="H24" i="42" s="1"/>
  <c r="G23" i="42"/>
  <c r="G21" i="42"/>
  <c r="G20" i="42"/>
  <c r="H20" i="42" s="1"/>
  <c r="G19" i="42"/>
  <c r="G18" i="42"/>
  <c r="G14" i="42"/>
  <c r="G13" i="42"/>
  <c r="G12" i="42"/>
  <c r="G11" i="42"/>
  <c r="G10" i="42"/>
  <c r="G9" i="42"/>
  <c r="G8" i="42"/>
  <c r="E55" i="41"/>
  <c r="D55" i="41"/>
  <c r="G54" i="41"/>
  <c r="H54" i="41" s="1"/>
  <c r="H53" i="41"/>
  <c r="G53" i="41"/>
  <c r="G52" i="41"/>
  <c r="H52" i="41" s="1"/>
  <c r="F52" i="41"/>
  <c r="F55" i="41" s="1"/>
  <c r="G55" i="41" s="1"/>
  <c r="H55" i="41" s="1"/>
  <c r="G51" i="41"/>
  <c r="H51" i="41" s="1"/>
  <c r="G50" i="41"/>
  <c r="H50" i="41" s="1"/>
  <c r="H49" i="41"/>
  <c r="G49" i="41"/>
  <c r="G48" i="41"/>
  <c r="H48" i="41" s="1"/>
  <c r="G47" i="41"/>
  <c r="H47" i="41" s="1"/>
  <c r="H46" i="41"/>
  <c r="G46" i="41"/>
  <c r="G45" i="41"/>
  <c r="H45" i="41" s="1"/>
  <c r="G44" i="41"/>
  <c r="H44" i="41" s="1"/>
  <c r="H43" i="41"/>
  <c r="G43" i="41"/>
  <c r="G42" i="41"/>
  <c r="H42" i="41" s="1"/>
  <c r="G41" i="41"/>
  <c r="H41" i="41" s="1"/>
  <c r="H40" i="41"/>
  <c r="G40" i="41"/>
  <c r="G39" i="41"/>
  <c r="H39" i="41" s="1"/>
  <c r="G38" i="41"/>
  <c r="H38" i="41" s="1"/>
  <c r="H37" i="41"/>
  <c r="G37" i="41"/>
  <c r="G36" i="41"/>
  <c r="H36" i="41" s="1"/>
  <c r="G35" i="41"/>
  <c r="H35" i="41" s="1"/>
  <c r="H34" i="41"/>
  <c r="G34" i="41"/>
  <c r="G33" i="41"/>
  <c r="H33" i="41" s="1"/>
  <c r="G32" i="41"/>
  <c r="H32" i="41" s="1"/>
  <c r="H31" i="41"/>
  <c r="G31" i="41"/>
  <c r="G30" i="41"/>
  <c r="H30" i="41" s="1"/>
  <c r="H29" i="41"/>
  <c r="G29" i="41"/>
  <c r="G25" i="41"/>
  <c r="H25" i="41" s="1"/>
  <c r="G24" i="41"/>
  <c r="H24" i="41" s="1"/>
  <c r="G23" i="41"/>
  <c r="H23" i="41" s="1"/>
  <c r="H22" i="41"/>
  <c r="G22" i="41"/>
  <c r="G21" i="41"/>
  <c r="H21" i="41" s="1"/>
  <c r="G20" i="41"/>
  <c r="H20" i="41" s="1"/>
  <c r="H19" i="41"/>
  <c r="G19" i="41"/>
  <c r="G18" i="41"/>
  <c r="H18" i="41" s="1"/>
  <c r="G17" i="41"/>
  <c r="H17" i="41" s="1"/>
  <c r="H14" i="41"/>
  <c r="G14" i="41"/>
  <c r="G13" i="41"/>
  <c r="H13" i="41" s="1"/>
  <c r="G12" i="41"/>
  <c r="H12" i="41" s="1"/>
  <c r="H11" i="41"/>
  <c r="G11" i="41"/>
  <c r="G10" i="41"/>
  <c r="H10" i="41" s="1"/>
  <c r="G9" i="41"/>
  <c r="H9" i="41" s="1"/>
  <c r="G8" i="41"/>
  <c r="H8" i="41" s="1"/>
  <c r="E25" i="17"/>
  <c r="D25" i="17"/>
  <c r="E55" i="17"/>
  <c r="D55" i="17"/>
  <c r="G10" i="17"/>
  <c r="G9" i="17"/>
  <c r="G76" i="10"/>
  <c r="H76" i="10" s="1"/>
  <c r="G77" i="10"/>
  <c r="H77" i="10" s="1"/>
  <c r="G78" i="10"/>
  <c r="H78" i="10" s="1"/>
  <c r="G79" i="10"/>
  <c r="H79" i="10" s="1"/>
  <c r="G81" i="10"/>
  <c r="H81" i="10" s="1"/>
  <c r="G82" i="10"/>
  <c r="H82" i="10" s="1"/>
  <c r="G83" i="10"/>
  <c r="H83" i="10" s="1"/>
  <c r="G84" i="10"/>
  <c r="H84" i="10" s="1"/>
  <c r="G85" i="10"/>
  <c r="H85" i="10" s="1"/>
  <c r="G86" i="10"/>
  <c r="H86" i="10" s="1"/>
  <c r="G87" i="10"/>
  <c r="H87" i="10" s="1"/>
  <c r="G88" i="10"/>
  <c r="H88" i="10" s="1"/>
  <c r="G89" i="10"/>
  <c r="H89" i="10" s="1"/>
  <c r="G90" i="10"/>
  <c r="H90" i="10" s="1"/>
  <c r="G91" i="10"/>
  <c r="H91" i="10" s="1"/>
  <c r="G92" i="10"/>
  <c r="H92" i="10" s="1"/>
  <c r="G104" i="10"/>
  <c r="H104" i="10" s="1"/>
  <c r="G60" i="10"/>
  <c r="H60" i="10" s="1"/>
  <c r="G68" i="10"/>
  <c r="H68" i="10" s="1"/>
  <c r="G14" i="10"/>
  <c r="H14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9" i="10"/>
  <c r="H9" i="10" s="1"/>
  <c r="G10" i="10"/>
  <c r="H10" i="10" s="1"/>
  <c r="G11" i="10"/>
  <c r="H11" i="10" s="1"/>
  <c r="G12" i="10"/>
  <c r="H12" i="10" s="1"/>
  <c r="G8" i="10"/>
  <c r="H119" i="40"/>
  <c r="I119" i="40" s="1"/>
  <c r="H118" i="40"/>
  <c r="I118" i="40" s="1"/>
  <c r="H117" i="40"/>
  <c r="H116" i="40"/>
  <c r="H115" i="40"/>
  <c r="I115" i="40" s="1"/>
  <c r="H114" i="40"/>
  <c r="I114" i="40" s="1"/>
  <c r="H113" i="40"/>
  <c r="I113" i="40" s="1"/>
  <c r="H112" i="40"/>
  <c r="I112" i="40" s="1"/>
  <c r="H111" i="40"/>
  <c r="H110" i="40"/>
  <c r="H109" i="40"/>
  <c r="H108" i="40"/>
  <c r="I108" i="40" s="1"/>
  <c r="H107" i="40"/>
  <c r="I107" i="40" s="1"/>
  <c r="H106" i="40"/>
  <c r="H105" i="40"/>
  <c r="H104" i="40"/>
  <c r="I104" i="40" s="1"/>
  <c r="H103" i="40"/>
  <c r="H102" i="40"/>
  <c r="I102" i="40" s="1"/>
  <c r="H101" i="40"/>
  <c r="I101" i="40" s="1"/>
  <c r="H100" i="40"/>
  <c r="H99" i="40"/>
  <c r="I99" i="40" s="1"/>
  <c r="H98" i="40"/>
  <c r="I98" i="40" s="1"/>
  <c r="H97" i="40"/>
  <c r="I97" i="40" s="1"/>
  <c r="H96" i="40"/>
  <c r="I96" i="40" s="1"/>
  <c r="H95" i="40"/>
  <c r="I95" i="40" s="1"/>
  <c r="H94" i="40"/>
  <c r="I94" i="40" s="1"/>
  <c r="G90" i="40"/>
  <c r="E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69" i="40"/>
  <c r="I69" i="40" s="1"/>
  <c r="I67" i="40"/>
  <c r="H62" i="40"/>
  <c r="I62" i="40" s="1"/>
  <c r="H61" i="40"/>
  <c r="I61" i="40" s="1"/>
  <c r="H60" i="40"/>
  <c r="I60" i="40" s="1"/>
  <c r="H56" i="40"/>
  <c r="I56" i="40" s="1"/>
  <c r="H52" i="40"/>
  <c r="I52" i="40" s="1"/>
  <c r="H51" i="40"/>
  <c r="I51" i="40" s="1"/>
  <c r="H50" i="40"/>
  <c r="I50" i="40" s="1"/>
  <c r="H49" i="40"/>
  <c r="I49" i="40" s="1"/>
  <c r="H48" i="40"/>
  <c r="I48" i="40" s="1"/>
  <c r="H47" i="40"/>
  <c r="I47" i="40" s="1"/>
  <c r="H46" i="40"/>
  <c r="I46" i="40" s="1"/>
  <c r="I25" i="40"/>
  <c r="I24" i="40"/>
  <c r="I23" i="40"/>
  <c r="I21" i="40"/>
  <c r="I20" i="40"/>
  <c r="I18" i="40"/>
  <c r="I17" i="40"/>
  <c r="I14" i="40"/>
  <c r="I13" i="40"/>
  <c r="G70" i="40" l="1"/>
  <c r="G55" i="42"/>
  <c r="H55" i="42" s="1"/>
  <c r="H65" i="40"/>
  <c r="I65" i="40" s="1"/>
  <c r="F118" i="47"/>
  <c r="G191" i="40" s="1"/>
  <c r="G143" i="40"/>
  <c r="D118" i="47"/>
  <c r="E191" i="40" s="1"/>
  <c r="E192" i="40" s="1"/>
  <c r="E243" i="40" s="1"/>
  <c r="E143" i="40"/>
  <c r="D25" i="35"/>
  <c r="H66" i="40"/>
  <c r="I66" i="40" s="1"/>
  <c r="G105" i="47"/>
  <c r="H105" i="47" s="1"/>
  <c r="E178" i="40"/>
  <c r="H178" i="40" s="1"/>
  <c r="I178" i="40" s="1"/>
  <c r="E118" i="47"/>
  <c r="F191" i="40" s="1"/>
  <c r="F192" i="40" s="1"/>
  <c r="F143" i="40"/>
  <c r="F70" i="40"/>
  <c r="G75" i="44"/>
  <c r="H75" i="44" s="1"/>
  <c r="D71" i="45"/>
  <c r="D71" i="46"/>
  <c r="G70" i="45"/>
  <c r="H70" i="45" s="1"/>
  <c r="G111" i="45"/>
  <c r="H111" i="45" s="1"/>
  <c r="G62" i="45"/>
  <c r="H62" i="45" s="1"/>
  <c r="G75" i="45"/>
  <c r="H75" i="45" s="1"/>
  <c r="D48" i="44"/>
  <c r="E48" i="44"/>
  <c r="F48" i="44"/>
  <c r="H58" i="40"/>
  <c r="I58" i="40" s="1"/>
  <c r="E59" i="40"/>
  <c r="H134" i="40"/>
  <c r="I134" i="40" s="1"/>
  <c r="H133" i="40"/>
  <c r="I133" i="40" s="1"/>
  <c r="H132" i="40"/>
  <c r="I132" i="40" s="1"/>
  <c r="E106" i="45"/>
  <c r="F106" i="45"/>
  <c r="G106" i="45" s="1"/>
  <c r="H106" i="45" s="1"/>
  <c r="D106" i="45"/>
  <c r="G30" i="45"/>
  <c r="H30" i="45" s="1"/>
  <c r="F48" i="45"/>
  <c r="D119" i="46"/>
  <c r="G27" i="45"/>
  <c r="H27" i="45" s="1"/>
  <c r="G111" i="46"/>
  <c r="H111" i="46" s="1"/>
  <c r="G105" i="46"/>
  <c r="H105" i="46" s="1"/>
  <c r="G75" i="46"/>
  <c r="G111" i="44"/>
  <c r="H111" i="44" s="1"/>
  <c r="G58" i="44"/>
  <c r="H58" i="44" s="1"/>
  <c r="G44" i="44"/>
  <c r="H44" i="44" s="1"/>
  <c r="G37" i="44"/>
  <c r="H37" i="44" s="1"/>
  <c r="G27" i="44"/>
  <c r="H27" i="44" s="1"/>
  <c r="G22" i="44"/>
  <c r="H22" i="44" s="1"/>
  <c r="H179" i="40"/>
  <c r="I179" i="40" s="1"/>
  <c r="G30" i="46"/>
  <c r="H30" i="46" s="1"/>
  <c r="G58" i="46"/>
  <c r="H58" i="46" s="1"/>
  <c r="E71" i="46"/>
  <c r="E119" i="46" s="1"/>
  <c r="G70" i="46"/>
  <c r="H70" i="46" s="1"/>
  <c r="G40" i="46"/>
  <c r="H40" i="46" s="1"/>
  <c r="G47" i="46"/>
  <c r="G40" i="45"/>
  <c r="H40" i="45" s="1"/>
  <c r="G33" i="45"/>
  <c r="H33" i="45" s="1"/>
  <c r="G105" i="45"/>
  <c r="H105" i="45" s="1"/>
  <c r="E71" i="45"/>
  <c r="G58" i="45"/>
  <c r="H58" i="45" s="1"/>
  <c r="G47" i="45"/>
  <c r="H47" i="45" s="1"/>
  <c r="G13" i="45"/>
  <c r="H13" i="45" s="1"/>
  <c r="G37" i="45"/>
  <c r="H37" i="45" s="1"/>
  <c r="G82" i="45"/>
  <c r="H82" i="45" s="1"/>
  <c r="G108" i="45"/>
  <c r="H108" i="45" s="1"/>
  <c r="G47" i="47"/>
  <c r="H47" i="47" s="1"/>
  <c r="G40" i="44"/>
  <c r="H40" i="44" s="1"/>
  <c r="G105" i="44"/>
  <c r="H105" i="44" s="1"/>
  <c r="G30" i="44"/>
  <c r="H30" i="44" s="1"/>
  <c r="G62" i="44"/>
  <c r="H62" i="44" s="1"/>
  <c r="G70" i="44"/>
  <c r="H70" i="44" s="1"/>
  <c r="E71" i="44"/>
  <c r="E119" i="44" s="1"/>
  <c r="G62" i="43"/>
  <c r="H62" i="43" s="1"/>
  <c r="E106" i="43"/>
  <c r="G22" i="43"/>
  <c r="H22" i="43" s="1"/>
  <c r="G30" i="43"/>
  <c r="H30" i="43" s="1"/>
  <c r="F106" i="43"/>
  <c r="G106" i="43" s="1"/>
  <c r="H106" i="43" s="1"/>
  <c r="G33" i="10"/>
  <c r="H33" i="10" s="1"/>
  <c r="D106" i="10"/>
  <c r="F106" i="10"/>
  <c r="G106" i="10" s="1"/>
  <c r="H106" i="10" s="1"/>
  <c r="E71" i="10"/>
  <c r="E119" i="10" s="1"/>
  <c r="E48" i="10"/>
  <c r="D71" i="10"/>
  <c r="D119" i="10" s="1"/>
  <c r="F48" i="43"/>
  <c r="E71" i="43"/>
  <c r="G47" i="43"/>
  <c r="H47" i="43" s="1"/>
  <c r="G58" i="43"/>
  <c r="H58" i="43" s="1"/>
  <c r="G70" i="43"/>
  <c r="H70" i="43" s="1"/>
  <c r="G118" i="47"/>
  <c r="H118" i="47" s="1"/>
  <c r="G70" i="47"/>
  <c r="H70" i="47" s="1"/>
  <c r="F71" i="46"/>
  <c r="F119" i="46" s="1"/>
  <c r="G27" i="46"/>
  <c r="H27" i="46" s="1"/>
  <c r="F71" i="45"/>
  <c r="D71" i="44"/>
  <c r="D119" i="44" s="1"/>
  <c r="F71" i="44"/>
  <c r="F119" i="44" s="1"/>
  <c r="G106" i="44"/>
  <c r="H106" i="44" s="1"/>
  <c r="G48" i="43"/>
  <c r="H48" i="43" s="1"/>
  <c r="F71" i="43"/>
  <c r="G27" i="43"/>
  <c r="H27" i="43" s="1"/>
  <c r="G75" i="43"/>
  <c r="H75" i="43" s="1"/>
  <c r="H90" i="40"/>
  <c r="H120" i="40"/>
  <c r="I120" i="40" s="1"/>
  <c r="H143" i="40" l="1"/>
  <c r="I143" i="40" s="1"/>
  <c r="G192" i="40"/>
  <c r="H191" i="40"/>
  <c r="E119" i="45"/>
  <c r="D119" i="45"/>
  <c r="E70" i="40"/>
  <c r="H70" i="40" s="1"/>
  <c r="I70" i="40" s="1"/>
  <c r="H59" i="40"/>
  <c r="I59" i="40" s="1"/>
  <c r="F119" i="45"/>
  <c r="H75" i="46"/>
  <c r="H74" i="46"/>
  <c r="G48" i="45"/>
  <c r="H48" i="45" s="1"/>
  <c r="G48" i="46"/>
  <c r="H48" i="46" s="1"/>
  <c r="G48" i="44"/>
  <c r="H48" i="44" s="1"/>
  <c r="G106" i="46"/>
  <c r="H106" i="46" s="1"/>
  <c r="G71" i="46"/>
  <c r="H71" i="46" s="1"/>
  <c r="G119" i="46"/>
  <c r="H119" i="46" s="1"/>
  <c r="G71" i="45"/>
  <c r="H71" i="45" s="1"/>
  <c r="G119" i="44"/>
  <c r="H119" i="44" s="1"/>
  <c r="G71" i="44"/>
  <c r="H71" i="44" s="1"/>
  <c r="G71" i="43"/>
  <c r="H71" i="43" s="1"/>
  <c r="G119" i="43"/>
  <c r="H119" i="43" s="1"/>
  <c r="G119" i="45" l="1"/>
  <c r="H119" i="45" s="1"/>
  <c r="H135" i="40"/>
  <c r="I135" i="40" s="1"/>
  <c r="H192" i="40"/>
  <c r="I192" i="40" s="1"/>
  <c r="H144" i="40"/>
  <c r="I144" i="40" s="1"/>
  <c r="F20" i="35"/>
  <c r="G20" i="35" s="1"/>
  <c r="H35" i="37" l="1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H69" i="37"/>
  <c r="H70" i="37"/>
  <c r="H71" i="37"/>
  <c r="H72" i="37"/>
  <c r="H73" i="37"/>
  <c r="H74" i="37"/>
  <c r="H75" i="37"/>
  <c r="H76" i="37"/>
  <c r="H77" i="37"/>
  <c r="H78" i="37"/>
  <c r="H34" i="37"/>
  <c r="G35" i="37"/>
  <c r="G36" i="37"/>
  <c r="G37" i="37"/>
  <c r="G38" i="37"/>
  <c r="G39" i="37"/>
  <c r="G40" i="37"/>
  <c r="G41" i="37"/>
  <c r="G42" i="37"/>
  <c r="G43" i="37"/>
  <c r="G44" i="37"/>
  <c r="G45" i="37"/>
  <c r="G46" i="37"/>
  <c r="G47" i="37"/>
  <c r="G48" i="37"/>
  <c r="G49" i="37"/>
  <c r="G50" i="37"/>
  <c r="G51" i="37"/>
  <c r="G52" i="37"/>
  <c r="G53" i="37"/>
  <c r="G54" i="37"/>
  <c r="G55" i="37"/>
  <c r="G56" i="37"/>
  <c r="G57" i="37"/>
  <c r="G58" i="37"/>
  <c r="G59" i="37"/>
  <c r="G60" i="37"/>
  <c r="G61" i="37"/>
  <c r="G62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6" i="37"/>
  <c r="G77" i="37"/>
  <c r="G78" i="37"/>
  <c r="G34" i="37"/>
  <c r="F78" i="37"/>
  <c r="D7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8" i="37"/>
  <c r="F30" i="37"/>
  <c r="D30" i="37"/>
  <c r="G53" i="10"/>
  <c r="H53" i="10" s="1"/>
  <c r="G54" i="10"/>
  <c r="H54" i="10" s="1"/>
  <c r="G55" i="10"/>
  <c r="H55" i="10" s="1"/>
  <c r="G56" i="10"/>
  <c r="H56" i="10" s="1"/>
  <c r="G57" i="10"/>
  <c r="H57" i="10" s="1"/>
  <c r="G59" i="10"/>
  <c r="H59" i="10" s="1"/>
  <c r="G61" i="10"/>
  <c r="H61" i="10" s="1"/>
  <c r="G62" i="10"/>
  <c r="H62" i="10" s="1"/>
  <c r="G63" i="10"/>
  <c r="H63" i="10" s="1"/>
  <c r="G64" i="10"/>
  <c r="H64" i="10" s="1"/>
  <c r="G65" i="10"/>
  <c r="H65" i="10" s="1"/>
  <c r="G66" i="10"/>
  <c r="H66" i="10" s="1"/>
  <c r="G67" i="10"/>
  <c r="H67" i="10" s="1"/>
  <c r="G69" i="10"/>
  <c r="H69" i="10" s="1"/>
  <c r="G70" i="10"/>
  <c r="H70" i="10" s="1"/>
  <c r="G71" i="10"/>
  <c r="H71" i="10" s="1"/>
  <c r="G72" i="10"/>
  <c r="H72" i="10" s="1"/>
  <c r="G74" i="10"/>
  <c r="H74" i="10" s="1"/>
  <c r="G75" i="10"/>
  <c r="H75" i="10" s="1"/>
  <c r="G107" i="10"/>
  <c r="H107" i="10" s="1"/>
  <c r="G108" i="10"/>
  <c r="H108" i="10" s="1"/>
  <c r="G109" i="10"/>
  <c r="H109" i="10" s="1"/>
  <c r="G110" i="10"/>
  <c r="H110" i="10" s="1"/>
  <c r="G111" i="10"/>
  <c r="H111" i="10" s="1"/>
  <c r="G52" i="10"/>
  <c r="F119" i="10"/>
  <c r="G22" i="10"/>
  <c r="H22" i="10" s="1"/>
  <c r="G23" i="10"/>
  <c r="H23" i="10" s="1"/>
  <c r="G24" i="10"/>
  <c r="H24" i="10" s="1"/>
  <c r="G25" i="10"/>
  <c r="H25" i="10" s="1"/>
  <c r="G26" i="10"/>
  <c r="H26" i="10" s="1"/>
  <c r="G27" i="10"/>
  <c r="H27" i="10" s="1"/>
  <c r="G28" i="10"/>
  <c r="H28" i="10" s="1"/>
  <c r="G29" i="10"/>
  <c r="H29" i="10" s="1"/>
  <c r="G30" i="10"/>
  <c r="H30" i="10" s="1"/>
  <c r="G35" i="10"/>
  <c r="H35" i="10" s="1"/>
  <c r="G37" i="10"/>
  <c r="H37" i="10" s="1"/>
  <c r="G38" i="10"/>
  <c r="H38" i="10" s="1"/>
  <c r="G39" i="10"/>
  <c r="H39" i="10" s="1"/>
  <c r="G47" i="10"/>
  <c r="H47" i="10" s="1"/>
  <c r="G21" i="10"/>
  <c r="F48" i="10"/>
  <c r="D48" i="10"/>
  <c r="G30" i="17"/>
  <c r="G31" i="17"/>
  <c r="G32" i="17"/>
  <c r="G33" i="17"/>
  <c r="G34" i="17"/>
  <c r="G35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3" i="17"/>
  <c r="G54" i="17"/>
  <c r="G29" i="17"/>
  <c r="G48" i="10" l="1"/>
  <c r="H48" i="10" s="1"/>
  <c r="G119" i="10"/>
  <c r="H119" i="10" s="1"/>
  <c r="F25" i="17" l="1"/>
  <c r="G11" i="17"/>
  <c r="G12" i="17"/>
  <c r="G13" i="17"/>
  <c r="G14" i="17"/>
  <c r="G17" i="17"/>
  <c r="G18" i="17"/>
  <c r="G19" i="17"/>
  <c r="G20" i="17"/>
  <c r="G21" i="17"/>
  <c r="G22" i="17"/>
  <c r="G23" i="17"/>
  <c r="G24" i="17"/>
  <c r="G8" i="17"/>
  <c r="F23" i="35"/>
  <c r="G23" i="35" s="1"/>
  <c r="F22" i="35"/>
  <c r="G22" i="35" s="1"/>
  <c r="F19" i="35"/>
  <c r="G19" i="35" s="1"/>
  <c r="C9" i="35"/>
  <c r="F8" i="35"/>
  <c r="G8" i="35" s="1"/>
  <c r="C25" i="35" l="1"/>
  <c r="F25" i="35" s="1"/>
  <c r="G25" i="35" s="1"/>
  <c r="F24" i="35"/>
  <c r="G24" i="35" s="1"/>
  <c r="G25" i="17"/>
  <c r="F9" i="35"/>
  <c r="G9" i="35" s="1"/>
  <c r="G36" i="17"/>
  <c r="F52" i="17" l="1"/>
  <c r="F55" i="17" l="1"/>
  <c r="G55" i="17" s="1"/>
  <c r="G52" i="17"/>
</calcChain>
</file>

<file path=xl/comments1.xml><?xml version="1.0" encoding="utf-8"?>
<comments xmlns="http://schemas.openxmlformats.org/spreadsheetml/2006/main">
  <authors>
    <author>최지영</author>
  </authors>
  <commentList>
    <comment ref="G8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>증감액 표기 중 마이너스가 나올경우 적색표시, (  ), - 표기함.</t>
        </r>
      </text>
    </comment>
    <comment ref="H8" authorId="0" shapeId="0">
      <text>
        <r>
          <rPr>
            <b/>
            <sz val="10"/>
            <color indexed="81"/>
            <rFont val="맑은 고딕"/>
            <family val="3"/>
            <charset val="129"/>
            <scheme val="minor"/>
          </rPr>
          <t xml:space="preserve">백분율 소수점 1자리로 표기 </t>
        </r>
      </text>
    </comment>
    <comment ref="I8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세부내역(증감사유)은 구체적으로 작성하기</t>
        </r>
      </text>
    </comment>
  </commentList>
</comments>
</file>

<file path=xl/comments2.xml><?xml version="1.0" encoding="utf-8"?>
<comments xmlns="http://schemas.openxmlformats.org/spreadsheetml/2006/main">
  <authors>
    <author>복지사업단</author>
  </authors>
  <commentList>
    <comment ref="B83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복지사업단</author>
  </authors>
  <commentList>
    <comment ref="B82" authorId="0" shapeId="0">
      <text>
        <r>
          <rPr>
            <b/>
            <sz val="9"/>
            <color indexed="81"/>
            <rFont val="돋움"/>
            <family val="3"/>
            <charset val="129"/>
          </rPr>
          <t>복지사업단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해당사업에만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</commentList>
</comments>
</file>

<file path=xl/sharedStrings.xml><?xml version="1.0" encoding="utf-8"?>
<sst xmlns="http://schemas.openxmlformats.org/spreadsheetml/2006/main" count="3219" uniqueCount="1175">
  <si>
    <t>관</t>
  </si>
  <si>
    <t>항</t>
  </si>
  <si>
    <t>목</t>
  </si>
  <si>
    <t>사업수입</t>
    <phoneticPr fontId="2" type="noConversion"/>
  </si>
  <si>
    <t>전입금</t>
    <phoneticPr fontId="2" type="noConversion"/>
  </si>
  <si>
    <t>잡지출</t>
    <phoneticPr fontId="2" type="noConversion"/>
  </si>
  <si>
    <t>이자수입</t>
  </si>
  <si>
    <t>지정후원금</t>
  </si>
  <si>
    <t>비지정후원금</t>
  </si>
  <si>
    <t>잡지출</t>
  </si>
  <si>
    <t>전년도이월금</t>
  </si>
  <si>
    <t>기타예금이자수입</t>
  </si>
  <si>
    <t>기타잡수입</t>
  </si>
  <si>
    <t>자산취득비</t>
  </si>
  <si>
    <t>합계</t>
  </si>
  <si>
    <t>합계</t>
    <phoneticPr fontId="2" type="noConversion"/>
  </si>
  <si>
    <t>과  목</t>
  </si>
  <si>
    <t>목적사업비준비금</t>
  </si>
  <si>
    <t>목적기금</t>
    <phoneticPr fontId="3" type="noConversion"/>
  </si>
  <si>
    <t>총계</t>
  </si>
  <si>
    <t>급여</t>
  </si>
  <si>
    <t>퇴직적립금</t>
  </si>
  <si>
    <t>사회보험료</t>
  </si>
  <si>
    <t>기타후생경비</t>
  </si>
  <si>
    <t>기관운영비</t>
  </si>
  <si>
    <t>회의비</t>
  </si>
  <si>
    <t>여비</t>
  </si>
  <si>
    <t>수용비및수수료</t>
  </si>
  <si>
    <t>공공요금</t>
  </si>
  <si>
    <t>제세공과금</t>
  </si>
  <si>
    <t>기타운영비</t>
    <phoneticPr fontId="3" type="noConversion"/>
  </si>
  <si>
    <t>정책연구비</t>
  </si>
  <si>
    <t>서울지부사업비</t>
  </si>
  <si>
    <t>부산지부사업비</t>
  </si>
  <si>
    <t>예비비</t>
  </si>
  <si>
    <t>금월이월금</t>
  </si>
  <si>
    <t>금월잔액
(차기이월금)</t>
  </si>
  <si>
    <t>과목</t>
  </si>
  <si>
    <t>시군구보조금</t>
  </si>
  <si>
    <t>법인전입금</t>
  </si>
  <si>
    <t>제수당</t>
  </si>
  <si>
    <t>사회보험부담금</t>
  </si>
  <si>
    <t>수용비 및 수수료</t>
  </si>
  <si>
    <t>차량비</t>
  </si>
  <si>
    <t>기타운영비</t>
  </si>
  <si>
    <t>시설장비 유지비</t>
  </si>
  <si>
    <t>반환금</t>
  </si>
  <si>
    <t>합계</t>
    <phoneticPr fontId="2" type="noConversion"/>
  </si>
  <si>
    <t>합계</t>
    <phoneticPr fontId="2" type="noConversion"/>
  </si>
  <si>
    <t>합계</t>
    <phoneticPr fontId="2" type="noConversion"/>
  </si>
  <si>
    <t>합계</t>
    <phoneticPr fontId="2" type="noConversion"/>
  </si>
  <si>
    <t>전년도이월금
(후원금)</t>
    <phoneticPr fontId="2" type="noConversion"/>
  </si>
  <si>
    <t>반환금</t>
    <phoneticPr fontId="3" type="noConversion"/>
  </si>
  <si>
    <t>총계</t>
    <phoneticPr fontId="2" type="noConversion"/>
  </si>
  <si>
    <t>기타예금이자수입(후원금)</t>
    <phoneticPr fontId="2" type="noConversion"/>
  </si>
  <si>
    <t>시설비</t>
    <phoneticPr fontId="2" type="noConversion"/>
  </si>
  <si>
    <t>금월이월금</t>
    <phoneticPr fontId="2" type="noConversion"/>
  </si>
  <si>
    <t>NO</t>
    <phoneticPr fontId="2" type="noConversion"/>
  </si>
  <si>
    <t>기관명</t>
    <phoneticPr fontId="2" type="noConversion"/>
  </si>
  <si>
    <t>2024년 예산(A)</t>
  </si>
  <si>
    <t>2024년 추경예산(안)(B)</t>
  </si>
  <si>
    <t>증감액(B-A)</t>
  </si>
  <si>
    <t>비율(%)</t>
    <phoneticPr fontId="2" type="noConversion"/>
  </si>
  <si>
    <t>증감사유</t>
    <phoneticPr fontId="2" type="noConversion"/>
  </si>
  <si>
    <t>(단위 : 원)</t>
    <phoneticPr fontId="2" type="noConversion"/>
  </si>
  <si>
    <t>본부사무국</t>
    <phoneticPr fontId="2" type="noConversion"/>
  </si>
  <si>
    <t>서울지부</t>
    <phoneticPr fontId="2" type="noConversion"/>
  </si>
  <si>
    <t>부산지부</t>
    <phoneticPr fontId="2" type="noConversion"/>
  </si>
  <si>
    <t>법인회계 소계</t>
    <phoneticPr fontId="2" type="noConversion"/>
  </si>
  <si>
    <t>서울봉천종합사회복지관</t>
    <phoneticPr fontId="2" type="noConversion"/>
  </si>
  <si>
    <t>서울Y누리봄</t>
    <phoneticPr fontId="2" type="noConversion"/>
  </si>
  <si>
    <t>강서종합사회복지관(총괄)</t>
    <phoneticPr fontId="2" type="noConversion"/>
  </si>
  <si>
    <t>은학의집(총괄)</t>
    <phoneticPr fontId="2" type="noConversion"/>
  </si>
  <si>
    <t>울산씨밀레</t>
    <phoneticPr fontId="2" type="noConversion"/>
  </si>
  <si>
    <t>증감액(B-A)</t>
    <phoneticPr fontId="2" type="noConversion"/>
  </si>
  <si>
    <t>사회복지법인 YWCA 복지사업단</t>
    <phoneticPr fontId="2" type="noConversion"/>
  </si>
  <si>
    <t>세부내역</t>
    <phoneticPr fontId="2" type="noConversion"/>
  </si>
  <si>
    <t>&lt;세 출&gt;                                                                                                                                                                                    (단위: 원)</t>
    <phoneticPr fontId="3" type="noConversion"/>
  </si>
  <si>
    <t> 2024년도 본부사무국 추경예산(안)</t>
    <phoneticPr fontId="3" type="noConversion"/>
  </si>
  <si>
    <t> 2024년도 서울지부 추경예산(안)</t>
    <phoneticPr fontId="3" type="noConversion"/>
  </si>
  <si>
    <t>합계</t>
    <phoneticPr fontId="2" type="noConversion"/>
  </si>
  <si>
    <t>시도보조금</t>
    <phoneticPr fontId="2" type="noConversion"/>
  </si>
  <si>
    <t>기타보조금</t>
    <phoneticPr fontId="2" type="noConversion"/>
  </si>
  <si>
    <t>합계</t>
    <phoneticPr fontId="2" type="noConversion"/>
  </si>
  <si>
    <t>총계</t>
    <phoneticPr fontId="2" type="noConversion"/>
  </si>
  <si>
    <t>예비비</t>
    <phoneticPr fontId="2" type="noConversion"/>
  </si>
  <si>
    <t>총계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</si>
  <si>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</si>
  <si>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 입&gt;                                                                                                                                                                       (단위:원)</t>
    <phoneticPr fontId="2" type="noConversion"/>
  </si>
  <si>
    <t>금월이월금</t>
    <phoneticPr fontId="2" type="noConversion"/>
  </si>
  <si>
    <t>2024년 서울YWCA봉천종합사회복지관 추경예산(안)</t>
    <phoneticPr fontId="2" type="noConversion"/>
  </si>
  <si>
    <t>&lt;세 출&gt;                                                                                                                                                                                                           (단위: 원)</t>
    <phoneticPr fontId="3" type="noConversion"/>
  </si>
  <si>
    <t>금월이월금</t>
    <phoneticPr fontId="2" type="noConversion"/>
  </si>
  <si>
    <t>금월잔액</t>
    <phoneticPr fontId="2" type="noConversion"/>
  </si>
  <si>
    <t>&lt;세입&gt;                                                                                                                                                                                                        (단위:원)</t>
    <phoneticPr fontId="2" type="noConversion"/>
  </si>
  <si>
    <t>합계</t>
    <phoneticPr fontId="2" type="noConversion"/>
  </si>
  <si>
    <t>지정후원금</t>
    <phoneticPr fontId="3" type="noConversion"/>
  </si>
  <si>
    <t>비지정후원금</t>
    <phoneticPr fontId="3" type="noConversion"/>
  </si>
  <si>
    <t>전년도이월금(후원금)</t>
    <phoneticPr fontId="3" type="noConversion"/>
  </si>
  <si>
    <t>2024년 강서어린이집 추경예산(안)</t>
    <phoneticPr fontId="3" type="noConversion"/>
  </si>
  <si>
    <t>정비지원 보육료, 부모부담 보육료</t>
    <phoneticPr fontId="3" type="noConversion"/>
  </si>
  <si>
    <t>인건비보조금</t>
    <phoneticPr fontId="2" type="noConversion"/>
  </si>
  <si>
    <t>인건비보조금</t>
    <phoneticPr fontId="3" type="noConversion"/>
  </si>
  <si>
    <t>기본보육료</t>
    <phoneticPr fontId="3" type="noConversion"/>
  </si>
  <si>
    <t>공공형운영비</t>
    <phoneticPr fontId="2" type="noConversion"/>
  </si>
  <si>
    <t>기타지원금</t>
    <phoneticPr fontId="2" type="noConversion"/>
  </si>
  <si>
    <t>기타보조금</t>
    <phoneticPr fontId="2" type="noConversion"/>
  </si>
  <si>
    <t>합계</t>
    <phoneticPr fontId="2" type="noConversion"/>
  </si>
  <si>
    <t>합계</t>
    <phoneticPr fontId="2" type="noConversion"/>
  </si>
  <si>
    <t>전입금</t>
    <phoneticPr fontId="3" type="noConversion"/>
  </si>
  <si>
    <t>적립금처분수입</t>
    <phoneticPr fontId="2" type="noConversion"/>
  </si>
  <si>
    <t>전년도 이월금</t>
    <phoneticPr fontId="2" type="noConversion"/>
  </si>
  <si>
    <t>원장급여</t>
    <phoneticPr fontId="2" type="noConversion"/>
  </si>
  <si>
    <t>보육교직원급여</t>
    <phoneticPr fontId="3" type="noConversion"/>
  </si>
  <si>
    <t>보육교직원수당</t>
    <phoneticPr fontId="3" type="noConversion"/>
  </si>
  <si>
    <t>기타인건비</t>
    <phoneticPr fontId="2" type="noConversion"/>
  </si>
  <si>
    <t>법정부담금</t>
    <phoneticPr fontId="2" type="noConversion"/>
  </si>
  <si>
    <t>퇴직금 및 퇴직적립금</t>
    <phoneticPr fontId="2" type="noConversion"/>
  </si>
  <si>
    <t>공공요금 및 제세공과금</t>
    <phoneticPr fontId="2" type="noConversion"/>
  </si>
  <si>
    <t>연료비</t>
    <phoneticPr fontId="2" type="noConversion"/>
  </si>
  <si>
    <t>여비</t>
    <phoneticPr fontId="3" type="noConversion"/>
  </si>
  <si>
    <t>차량비</t>
    <phoneticPr fontId="3" type="noConversion"/>
  </si>
  <si>
    <t>복리후생비</t>
    <phoneticPr fontId="3" type="noConversion"/>
  </si>
  <si>
    <t>업무추진비</t>
    <phoneticPr fontId="2" type="noConversion"/>
  </si>
  <si>
    <t>직책금</t>
    <phoneticPr fontId="2" type="noConversion"/>
  </si>
  <si>
    <t>회의비</t>
    <phoneticPr fontId="2" type="noConversion"/>
  </si>
  <si>
    <t>합계</t>
    <phoneticPr fontId="2" type="noConversion"/>
  </si>
  <si>
    <t>교직원연수.연구비</t>
    <phoneticPr fontId="2" type="noConversion"/>
  </si>
  <si>
    <t>행사비</t>
    <phoneticPr fontId="2" type="noConversion"/>
  </si>
  <si>
    <t>영육아복리비</t>
    <phoneticPr fontId="2" type="noConversion"/>
  </si>
  <si>
    <t>급식. 간식 재료비</t>
    <phoneticPr fontId="3" type="noConversion"/>
  </si>
  <si>
    <t>합계</t>
    <phoneticPr fontId="3" type="noConversion"/>
  </si>
  <si>
    <t>특별활동비지출</t>
    <phoneticPr fontId="3" type="noConversion"/>
  </si>
  <si>
    <t>기타필요경비지출</t>
    <phoneticPr fontId="2" type="noConversion"/>
  </si>
  <si>
    <t>시설장비유지비</t>
    <phoneticPr fontId="3" type="noConversion"/>
  </si>
  <si>
    <t>합계</t>
    <phoneticPr fontId="2" type="noConversion"/>
  </si>
  <si>
    <t>자산취득비</t>
    <phoneticPr fontId="3" type="noConversion"/>
  </si>
  <si>
    <t>과년도 지출</t>
    <phoneticPr fontId="2" type="noConversion"/>
  </si>
  <si>
    <t>기타필요경비</t>
    <phoneticPr fontId="2" type="noConversion"/>
  </si>
  <si>
    <t>정부지원보육료</t>
    <phoneticPr fontId="2" type="noConversion"/>
  </si>
  <si>
    <t>부모부담보육료</t>
    <phoneticPr fontId="2" type="noConversion"/>
  </si>
  <si>
    <t>특별활동비</t>
    <phoneticPr fontId="2" type="noConversion"/>
  </si>
  <si>
    <t>기본보육료</t>
    <phoneticPr fontId="2" type="noConversion"/>
  </si>
  <si>
    <t>자본보조금</t>
    <phoneticPr fontId="2" type="noConversion"/>
  </si>
  <si>
    <t>전입금</t>
    <phoneticPr fontId="2" type="noConversion"/>
  </si>
  <si>
    <t>과년도수입</t>
    <phoneticPr fontId="2" type="noConversion"/>
  </si>
  <si>
    <t>이자수입</t>
    <phoneticPr fontId="2" type="noConversion"/>
  </si>
  <si>
    <t>기타잡수입</t>
    <phoneticPr fontId="2" type="noConversion"/>
  </si>
  <si>
    <t>전년도이월액</t>
    <phoneticPr fontId="2" type="noConversion"/>
  </si>
  <si>
    <t>전년도이월사업비</t>
    <phoneticPr fontId="2" type="noConversion"/>
  </si>
  <si>
    <t>시설회계(부산강서어린이집)</t>
    <phoneticPr fontId="2" type="noConversion"/>
  </si>
  <si>
    <t>지정후원금</t>
    <phoneticPr fontId="3" type="noConversion"/>
  </si>
  <si>
    <t>비지정후원금</t>
    <phoneticPr fontId="3" type="noConversion"/>
  </si>
  <si>
    <t>03사업비</t>
    <phoneticPr fontId="2" type="noConversion"/>
  </si>
  <si>
    <t>국고보조금</t>
    <phoneticPr fontId="2" type="noConversion"/>
  </si>
  <si>
    <t>06잡지출</t>
    <phoneticPr fontId="2" type="noConversion"/>
  </si>
  <si>
    <t>07예비비 및 기타</t>
    <phoneticPr fontId="2" type="noConversion"/>
  </si>
  <si>
    <t>금월이월금</t>
    <phoneticPr fontId="2" type="noConversion"/>
  </si>
  <si>
    <t>강서어린이집</t>
    <phoneticPr fontId="2" type="noConversion"/>
  </si>
  <si>
    <t>강서구지역자활센터
(재가장기요양사업)</t>
    <phoneticPr fontId="2" type="noConversion"/>
  </si>
  <si>
    <t>금월이월금</t>
    <phoneticPr fontId="2" type="noConversion"/>
  </si>
  <si>
    <t>이자수입</t>
    <phoneticPr fontId="2" type="noConversion"/>
  </si>
  <si>
    <t>전년도 이월사업비</t>
    <phoneticPr fontId="2" type="noConversion"/>
  </si>
  <si>
    <t xml:space="preserve">교재.교구.구입비 </t>
    <phoneticPr fontId="2" type="noConversion"/>
  </si>
  <si>
    <t xml:space="preserve">총    액 </t>
    <phoneticPr fontId="2" type="noConversion"/>
  </si>
  <si>
    <t>시설회계  소계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</si>
  <si>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              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                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0%</t>
    </r>
    <phoneticPr fontId="2" type="noConversion"/>
  </si>
  <si>
    <t xml:space="preserve"> </t>
    <phoneticPr fontId="2" type="noConversion"/>
  </si>
  <si>
    <t> 2024년도 추경예산(안) 총괄표</t>
    <phoneticPr fontId="3" type="noConversion"/>
  </si>
  <si>
    <t>사회복지법인YWCA복지사업단</t>
    <phoneticPr fontId="2" type="noConversion"/>
  </si>
  <si>
    <t>구분</t>
    <phoneticPr fontId="2" type="noConversion"/>
  </si>
  <si>
    <t xml:space="preserve">법
인
회
계
</t>
    <phoneticPr fontId="2" type="noConversion"/>
  </si>
  <si>
    <t xml:space="preserve">시
설
회
계
</t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</si>
  <si>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</si>
  <si>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세부내역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</si>
  <si>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</si>
  <si>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</si>
  <si>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</si>
  <si>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의료비</t>
    <phoneticPr fontId="2" type="noConversion"/>
  </si>
  <si>
    <t>합계</t>
    <phoneticPr fontId="2" type="noConversion"/>
  </si>
  <si>
    <t>기타지원사업비</t>
    <phoneticPr fontId="2" type="noConversion"/>
  </si>
  <si>
    <t>후원사업비</t>
    <phoneticPr fontId="2" type="noConversion"/>
  </si>
  <si>
    <t>재가노인센터사업비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</si>
  <si>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</si>
  <si>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</si>
  <si>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공동모금회사업비</t>
    <phoneticPr fontId="2" type="noConversion"/>
  </si>
  <si>
    <t>지역아동센터사업비</t>
    <phoneticPr fontId="2" type="noConversion"/>
  </si>
  <si>
    <t>합계</t>
    <phoneticPr fontId="2" type="noConversion"/>
  </si>
  <si>
    <t>아동발달지원센터수입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</si>
  <si>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</si>
  <si>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</si>
  <si>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교육문화사업수입</t>
    <phoneticPr fontId="2" type="noConversion"/>
  </si>
  <si>
    <t>실습생지도수입</t>
    <phoneticPr fontId="2" type="noConversion"/>
  </si>
  <si>
    <t>임대보증금비용수입</t>
    <phoneticPr fontId="2" type="noConversion"/>
  </si>
  <si>
    <t>서비스제공수입</t>
    <phoneticPr fontId="2" type="noConversion"/>
  </si>
  <si>
    <t>지역조직화수입</t>
    <phoneticPr fontId="2" type="noConversion"/>
  </si>
  <si>
    <t>본인부담금수입</t>
    <phoneticPr fontId="2" type="noConversion"/>
  </si>
  <si>
    <t>식재료수입</t>
    <phoneticPr fontId="2" type="noConversion"/>
  </si>
  <si>
    <t>상급침실이용료</t>
    <phoneticPr fontId="2" type="noConversion"/>
  </si>
  <si>
    <t>기타비급여수입</t>
    <phoneticPr fontId="2" type="noConversion"/>
  </si>
  <si>
    <t>합계</t>
    <phoneticPr fontId="2" type="noConversion"/>
  </si>
  <si>
    <t>장기요양급여수입</t>
    <phoneticPr fontId="2" type="noConversion"/>
  </si>
  <si>
    <t>가산금수입</t>
    <phoneticPr fontId="2" type="noConversion"/>
  </si>
  <si>
    <t>합계</t>
    <phoneticPr fontId="2" type="noConversion"/>
  </si>
  <si>
    <t>사업수입</t>
    <phoneticPr fontId="2" type="noConversion"/>
  </si>
  <si>
    <t>사업수입</t>
    <phoneticPr fontId="2" type="noConversion"/>
  </si>
  <si>
    <t>보조금수입</t>
    <phoneticPr fontId="2" type="noConversion"/>
  </si>
  <si>
    <t>보조금수입</t>
    <phoneticPr fontId="2" type="noConversion"/>
  </si>
  <si>
    <t>후원금수입</t>
    <phoneticPr fontId="2" type="noConversion"/>
  </si>
  <si>
    <t>후원금수입</t>
    <phoneticPr fontId="2" type="noConversion"/>
  </si>
  <si>
    <t>요양급여수입</t>
    <phoneticPr fontId="2" type="noConversion"/>
  </si>
  <si>
    <t>사례관리사업비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</si>
  <si>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</si>
  <si>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</si>
  <si>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바우처수입</t>
    <phoneticPr fontId="2" type="noConversion"/>
  </si>
  <si>
    <t>요양급여수입</t>
    <phoneticPr fontId="2" type="noConversion"/>
  </si>
  <si>
    <t>전입금</t>
    <phoneticPr fontId="2" type="noConversion"/>
  </si>
  <si>
    <t>이월금</t>
    <phoneticPr fontId="2" type="noConversion"/>
  </si>
  <si>
    <t>이월금</t>
    <phoneticPr fontId="2" type="noConversion"/>
  </si>
  <si>
    <t>잡수입</t>
    <phoneticPr fontId="2" type="noConversion"/>
  </si>
  <si>
    <t>기타예금이자수입</t>
    <phoneticPr fontId="2" type="noConversion"/>
  </si>
  <si>
    <t>전년도이월금(후원금)</t>
    <phoneticPr fontId="2" type="noConversion"/>
  </si>
  <si>
    <t>직원식재료수입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</si>
  <si>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</si>
  <si>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</si>
  <si>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</si>
  <si>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</si>
  <si>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일용잡급</t>
    <phoneticPr fontId="2" type="noConversion"/>
  </si>
  <si>
    <t>퇴직금 및 퇴직적립금</t>
    <phoneticPr fontId="2" type="noConversion"/>
  </si>
  <si>
    <t>직책보조비</t>
    <phoneticPr fontId="2" type="noConversion"/>
  </si>
  <si>
    <t>법인전입금</t>
    <phoneticPr fontId="2" type="noConversion"/>
  </si>
  <si>
    <t>법인전입금(후원금)</t>
    <phoneticPr fontId="2" type="noConversion"/>
  </si>
  <si>
    <t>연료비</t>
    <phoneticPr fontId="2" type="noConversion"/>
  </si>
  <si>
    <t>사무비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</si>
  <si>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</si>
  <si>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</si>
  <si>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</si>
  <si>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재산조성비</t>
    <phoneticPr fontId="2" type="noConversion"/>
  </si>
  <si>
    <t>시설비</t>
    <phoneticPr fontId="2" type="noConversion"/>
  </si>
  <si>
    <t>서비스제공사업비</t>
    <phoneticPr fontId="2" type="noConversion"/>
  </si>
  <si>
    <t>지역조직화사업비</t>
    <phoneticPr fontId="2" type="noConversion"/>
  </si>
  <si>
    <t>프로그램사업비</t>
    <phoneticPr fontId="2" type="noConversion"/>
  </si>
  <si>
    <t>피복비</t>
    <phoneticPr fontId="2" type="noConversion"/>
  </si>
  <si>
    <t>특별급식비</t>
    <phoneticPr fontId="2" type="noConversion"/>
  </si>
  <si>
    <t>재산수입</t>
    <phoneticPr fontId="2" type="noConversion"/>
  </si>
  <si>
    <t>후원금수입</t>
    <phoneticPr fontId="2" type="noConversion"/>
  </si>
  <si>
    <t>후원금 수입</t>
    <phoneticPr fontId="3" type="noConversion"/>
  </si>
  <si>
    <t>기본재산수입</t>
    <phoneticPr fontId="2" type="noConversion"/>
  </si>
  <si>
    <t>이월금</t>
    <phoneticPr fontId="2" type="noConversion"/>
  </si>
  <si>
    <t>이월금</t>
    <phoneticPr fontId="2" type="noConversion"/>
  </si>
  <si>
    <t>전년도이월금(후원금)</t>
    <phoneticPr fontId="3" type="noConversion"/>
  </si>
  <si>
    <t>합계</t>
    <phoneticPr fontId="2" type="noConversion"/>
  </si>
  <si>
    <t>기타예금이자수입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</si>
  <si>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</si>
  <si>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</si>
  <si>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</si>
  <si>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</si>
  <si>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</si>
  <si>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일반사업비</t>
    <phoneticPr fontId="2" type="noConversion"/>
  </si>
  <si>
    <t>사업비</t>
    <phoneticPr fontId="2" type="noConversion"/>
  </si>
  <si>
    <t>전출금</t>
    <phoneticPr fontId="2" type="noConversion"/>
  </si>
  <si>
    <t>전출금</t>
    <phoneticPr fontId="2" type="noConversion"/>
  </si>
  <si>
    <t>잡지출</t>
    <phoneticPr fontId="2" type="noConversion"/>
  </si>
  <si>
    <t>예비비</t>
    <phoneticPr fontId="2" type="noConversion"/>
  </si>
  <si>
    <t>예비비 및 기타</t>
    <phoneticPr fontId="2" type="noConversion"/>
  </si>
  <si>
    <t> 2024년도 부산지부 추경예산(안)</t>
    <phoneticPr fontId="3" type="noConversion"/>
  </si>
  <si>
    <t>2024년 서울Y누리봄 추경예산(안)</t>
    <phoneticPr fontId="2" type="noConversion"/>
  </si>
  <si>
    <t>2024년 강서종합사회복지관 추경예산(안) 총괄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</si>
  <si>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</si>
  <si>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구분</t>
    <phoneticPr fontId="2" type="noConversion"/>
  </si>
  <si>
    <t>원장인건비</t>
    <phoneticPr fontId="2" type="noConversion"/>
  </si>
  <si>
    <t>보유교직원인건비</t>
    <phoneticPr fontId="2" type="noConversion"/>
  </si>
  <si>
    <t>기타인건비</t>
    <phoneticPr fontId="2" type="noConversion"/>
  </si>
  <si>
    <t>기관부담금</t>
    <phoneticPr fontId="2" type="noConversion"/>
  </si>
  <si>
    <t>관리운영비</t>
    <phoneticPr fontId="2" type="noConversion"/>
  </si>
  <si>
    <t>업무추친비</t>
    <phoneticPr fontId="2" type="noConversion"/>
  </si>
  <si>
    <t>보육활동비</t>
    <phoneticPr fontId="2" type="noConversion"/>
  </si>
  <si>
    <t>기본보육활동비</t>
    <phoneticPr fontId="2" type="noConversion"/>
  </si>
  <si>
    <t>수익자부담경비</t>
    <phoneticPr fontId="2" type="noConversion"/>
  </si>
  <si>
    <t>선택적보육활동비</t>
    <phoneticPr fontId="2" type="noConversion"/>
  </si>
  <si>
    <t>기타필요경비</t>
    <phoneticPr fontId="2" type="noConversion"/>
  </si>
  <si>
    <t>재산조성비</t>
    <phoneticPr fontId="2" type="noConversion"/>
  </si>
  <si>
    <t>시설비</t>
    <phoneticPr fontId="2" type="noConversion"/>
  </si>
  <si>
    <t>자산구입비</t>
    <phoneticPr fontId="2" type="noConversion"/>
  </si>
  <si>
    <t>과년도 지출</t>
    <phoneticPr fontId="2" type="noConversion"/>
  </si>
  <si>
    <t>과년도 지출</t>
    <phoneticPr fontId="2" type="noConversion"/>
  </si>
  <si>
    <t>잡지출</t>
    <phoneticPr fontId="2" type="noConversion"/>
  </si>
  <si>
    <t>예비비 및 기타</t>
    <phoneticPr fontId="3" type="noConversion"/>
  </si>
  <si>
    <t>예비비 및 기타</t>
    <phoneticPr fontId="3" type="noConversion"/>
  </si>
  <si>
    <t>시설회계(부산강서어린이집)</t>
    <phoneticPr fontId="2" type="noConversion"/>
  </si>
  <si>
    <t>프로그램사업비</t>
    <phoneticPr fontId="2" type="noConversion"/>
  </si>
  <si>
    <t>의료재활사업비</t>
    <phoneticPr fontId="2" type="noConversion"/>
  </si>
  <si>
    <t>사회심리재활사업비</t>
    <phoneticPr fontId="2" type="noConversion"/>
  </si>
  <si>
    <t>교육재활사업비</t>
    <phoneticPr fontId="2" type="noConversion"/>
  </si>
  <si>
    <t>직업재활사업비</t>
    <phoneticPr fontId="2" type="noConversion"/>
  </si>
  <si>
    <t>2024년 결산
(1~4월)</t>
    <phoneticPr fontId="2" type="noConversion"/>
  </si>
  <si>
    <t>2024년 추경예산(안)
(B)</t>
    <phoneticPr fontId="2" type="noConversion"/>
  </si>
  <si>
    <t>2024년 1~4월 결산</t>
    <phoneticPr fontId="2" type="noConversion"/>
  </si>
  <si>
    <t>2024년 예산
(A)</t>
    <phoneticPr fontId="2" type="noConversion"/>
  </si>
  <si>
    <t>2024년 결산
(1월~4월)</t>
    <phoneticPr fontId="2" type="noConversion"/>
  </si>
  <si>
    <t>가족참여사업비</t>
    <phoneticPr fontId="2" type="noConversion"/>
  </si>
  <si>
    <t>문화탐방비</t>
    <phoneticPr fontId="2" type="noConversion"/>
  </si>
  <si>
    <t>자원봉사자관리사업비</t>
    <phoneticPr fontId="2" type="noConversion"/>
  </si>
  <si>
    <t>홍보사업비</t>
    <phoneticPr fontId="2" type="noConversion"/>
  </si>
  <si>
    <t>후원자관리사업비</t>
    <phoneticPr fontId="2" type="noConversion"/>
  </si>
  <si>
    <t>실버비지니스사업</t>
    <phoneticPr fontId="2" type="noConversion"/>
  </si>
  <si>
    <t>특별행사사업비</t>
    <phoneticPr fontId="2" type="noConversion"/>
  </si>
  <si>
    <t>재산수입</t>
    <phoneticPr fontId="2" type="noConversion"/>
  </si>
  <si>
    <t>잡수입</t>
    <phoneticPr fontId="2" type="noConversion"/>
  </si>
  <si>
    <t>후원금 수입</t>
    <phoneticPr fontId="3" type="noConversion"/>
  </si>
  <si>
    <t>이월금</t>
    <phoneticPr fontId="2" type="noConversion"/>
  </si>
  <si>
    <t>잡수입</t>
    <phoneticPr fontId="2" type="noConversion"/>
  </si>
  <si>
    <t>사업수입</t>
    <phoneticPr fontId="2" type="noConversion"/>
  </si>
  <si>
    <t>보조금수입</t>
    <phoneticPr fontId="2" type="noConversion"/>
  </si>
  <si>
    <t>전입금</t>
    <phoneticPr fontId="2" type="noConversion"/>
  </si>
  <si>
    <t>보조금수입</t>
    <phoneticPr fontId="2" type="noConversion"/>
  </si>
  <si>
    <t>후원금수입</t>
    <phoneticPr fontId="2" type="noConversion"/>
  </si>
  <si>
    <t>이월금</t>
    <phoneticPr fontId="2" type="noConversion"/>
  </si>
  <si>
    <t>보육료</t>
    <phoneticPr fontId="2" type="noConversion"/>
  </si>
  <si>
    <t>보육료</t>
    <phoneticPr fontId="2" type="noConversion"/>
  </si>
  <si>
    <t>수익자부담수입</t>
    <phoneticPr fontId="2" type="noConversion"/>
  </si>
  <si>
    <t>선택적보육활동비</t>
    <phoneticPr fontId="2" type="noConversion"/>
  </si>
  <si>
    <t>기타필요경비</t>
    <phoneticPr fontId="2" type="noConversion"/>
  </si>
  <si>
    <t>인건비보조금</t>
    <phoneticPr fontId="3" type="noConversion"/>
  </si>
  <si>
    <t>보조금및지원금</t>
    <phoneticPr fontId="2" type="noConversion"/>
  </si>
  <si>
    <t>운영보조금</t>
    <phoneticPr fontId="2" type="noConversion"/>
  </si>
  <si>
    <t>전입금</t>
    <phoneticPr fontId="2" type="noConversion"/>
  </si>
  <si>
    <t>자본보조금</t>
    <phoneticPr fontId="2" type="noConversion"/>
  </si>
  <si>
    <t>적립금</t>
    <phoneticPr fontId="2" type="noConversion"/>
  </si>
  <si>
    <t>과년도수입</t>
    <phoneticPr fontId="2" type="noConversion"/>
  </si>
  <si>
    <t>잡수입</t>
    <phoneticPr fontId="2" type="noConversion"/>
  </si>
  <si>
    <t>전년도이월금</t>
    <phoneticPr fontId="2" type="noConversion"/>
  </si>
  <si>
    <t>잡수입</t>
    <phoneticPr fontId="2" type="noConversion"/>
  </si>
  <si>
    <t>적립금</t>
    <phoneticPr fontId="2" type="noConversion"/>
  </si>
  <si>
    <t>과년도수입</t>
    <phoneticPr fontId="2" type="noConversion"/>
  </si>
  <si>
    <t>운영비</t>
    <phoneticPr fontId="2" type="noConversion"/>
  </si>
  <si>
    <t>전출금</t>
    <phoneticPr fontId="2" type="noConversion"/>
  </si>
  <si>
    <t>잡지출</t>
    <phoneticPr fontId="2" type="noConversion"/>
  </si>
  <si>
    <t>예비비 및 기타</t>
    <phoneticPr fontId="2" type="noConversion"/>
  </si>
  <si>
    <t>사업비</t>
    <phoneticPr fontId="2" type="noConversion"/>
  </si>
  <si>
    <t>예비비 및 기타</t>
    <phoneticPr fontId="2" type="noConversion"/>
  </si>
  <si>
    <t>사업비</t>
    <phoneticPr fontId="2" type="noConversion"/>
  </si>
  <si>
    <t xml:space="preserve">사업비 </t>
    <phoneticPr fontId="2" type="noConversion"/>
  </si>
  <si>
    <t>잡지출</t>
    <phoneticPr fontId="2" type="noConversion"/>
  </si>
  <si>
    <t>예비비 및 기타</t>
    <phoneticPr fontId="2" type="noConversion"/>
  </si>
  <si>
    <t>보육료</t>
    <phoneticPr fontId="2" type="noConversion"/>
  </si>
  <si>
    <t>보육료</t>
    <phoneticPr fontId="3" type="noConversion"/>
  </si>
  <si>
    <t>선택적 보유활동비</t>
    <phoneticPr fontId="2" type="noConversion"/>
  </si>
  <si>
    <t>수익자부담수입</t>
    <phoneticPr fontId="2" type="noConversion"/>
  </si>
  <si>
    <t>기타 필요경비</t>
    <phoneticPr fontId="2" type="noConversion"/>
  </si>
  <si>
    <t>인건비보조금</t>
    <phoneticPr fontId="2" type="noConversion"/>
  </si>
  <si>
    <t>운영보조금</t>
    <phoneticPr fontId="2" type="noConversion"/>
  </si>
  <si>
    <t>전입금</t>
    <phoneticPr fontId="3" type="noConversion"/>
  </si>
  <si>
    <t>적립급</t>
    <phoneticPr fontId="2" type="noConversion"/>
  </si>
  <si>
    <t>적립급</t>
    <phoneticPr fontId="2" type="noConversion"/>
  </si>
  <si>
    <t>전년도이월액</t>
    <phoneticPr fontId="2" type="noConversion"/>
  </si>
  <si>
    <t>전년도 이월액</t>
    <phoneticPr fontId="2" type="noConversion"/>
  </si>
  <si>
    <t>인건비</t>
    <phoneticPr fontId="2" type="noConversion"/>
  </si>
  <si>
    <t>보유교직원인건비</t>
    <phoneticPr fontId="2" type="noConversion"/>
  </si>
  <si>
    <t>기본보육활동비</t>
    <phoneticPr fontId="2" type="noConversion"/>
  </si>
  <si>
    <t>보육활동비</t>
    <phoneticPr fontId="2" type="noConversion"/>
  </si>
  <si>
    <t>수익자부담경비</t>
    <phoneticPr fontId="2" type="noConversion"/>
  </si>
  <si>
    <t>기타필요경비</t>
    <phoneticPr fontId="2" type="noConversion"/>
  </si>
  <si>
    <t>자산구입비</t>
    <phoneticPr fontId="2" type="noConversion"/>
  </si>
  <si>
    <t>재산조성비</t>
    <phoneticPr fontId="2" type="noConversion"/>
  </si>
  <si>
    <t>예비비 및 기타</t>
    <phoneticPr fontId="3" type="noConversion"/>
  </si>
  <si>
    <t>과년도 지출</t>
    <phoneticPr fontId="2" type="noConversion"/>
  </si>
  <si>
    <t>잡지출</t>
    <phoneticPr fontId="2" type="noConversion"/>
  </si>
  <si>
    <t>사업비</t>
    <phoneticPr fontId="2" type="noConversion"/>
  </si>
  <si>
    <t xml:space="preserve"> </t>
    <phoneticPr fontId="3" type="noConversion"/>
  </si>
  <si>
    <r>
      <rPr>
        <b/>
        <sz val="13"/>
        <color theme="1"/>
        <rFont val="맑은 고딕"/>
        <family val="3"/>
        <charset val="129"/>
        <scheme val="minor"/>
      </rPr>
      <t xml:space="preserve">&lt;세 입&gt;  </t>
    </r>
    <r>
      <rPr>
        <b/>
        <sz val="11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</si>
  <si>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r>
      <rPr>
        <b/>
        <sz val="13"/>
        <color theme="1"/>
        <rFont val="맑은 고딕"/>
        <family val="3"/>
        <charset val="129"/>
        <scheme val="minor"/>
      </rPr>
      <t xml:space="preserve">&lt;세 출&gt;  </t>
    </r>
    <r>
      <rPr>
        <b/>
        <sz val="12"/>
        <color theme="1"/>
        <rFont val="맑은 고딕"/>
        <family val="3"/>
        <charset val="129"/>
        <scheme val="minor"/>
      </rPr>
      <t xml:space="preserve">                                                                                                                                                                                    (단위:원)</t>
    </r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</si>
  <si>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</si>
  <si>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</si>
  <si>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</si>
  <si>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</si>
  <si>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</si>
  <si>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목적사업비준비금</t>
    <phoneticPr fontId="2" type="noConversion"/>
  </si>
  <si>
    <t>전입금</t>
    <phoneticPr fontId="2" type="noConversion"/>
  </si>
  <si>
    <t>전입금</t>
    <phoneticPr fontId="2" type="noConversion"/>
  </si>
  <si>
    <t>합계</t>
    <phoneticPr fontId="2" type="noConversion"/>
  </si>
  <si>
    <t>전입금</t>
    <phoneticPr fontId="2" type="noConversion"/>
  </si>
  <si>
    <t>전입금</t>
    <phoneticPr fontId="2" type="noConversion"/>
  </si>
  <si>
    <t>합계</t>
    <phoneticPr fontId="2" type="noConversion"/>
  </si>
  <si>
    <t>전입금</t>
    <phoneticPr fontId="2" type="noConversion"/>
  </si>
  <si>
    <t>합계</t>
    <phoneticPr fontId="2" type="noConversion"/>
  </si>
  <si>
    <t>전입금</t>
    <phoneticPr fontId="2" type="noConversion"/>
  </si>
  <si>
    <t>기타전입금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</si>
  <si>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</si>
  <si>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</si>
  <si>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</si>
  <si>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 xml:space="preserve">시설환경개선준비금 </t>
    <phoneticPr fontId="2" type="noConversion"/>
  </si>
  <si>
    <t>합계</t>
    <phoneticPr fontId="2" type="noConversion"/>
  </si>
  <si>
    <t>적립금 및 준비금(특별회계)</t>
    <phoneticPr fontId="2" type="noConversion"/>
  </si>
  <si>
    <t>운영충당적립금</t>
    <phoneticPr fontId="2" type="noConversion"/>
  </si>
  <si>
    <t>기타전입금</t>
    <phoneticPr fontId="2" type="noConversion"/>
  </si>
  <si>
    <t>적립금 및 준비금(특별금)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</si>
  <si>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</si>
  <si>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</si>
  <si>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</si>
  <si>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</si>
  <si>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기타전입금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</si>
  <si>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</si>
  <si>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</si>
  <si>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임대보증금비용수입</t>
    <phoneticPr fontId="2" type="noConversion"/>
  </si>
  <si>
    <t>본인부담금수입</t>
    <phoneticPr fontId="2" type="noConversion"/>
  </si>
  <si>
    <t>식재료수입</t>
    <phoneticPr fontId="2" type="noConversion"/>
  </si>
  <si>
    <t>상급침실이용료</t>
    <phoneticPr fontId="2" type="noConversion"/>
  </si>
  <si>
    <t>기타비급여수입</t>
    <phoneticPr fontId="2" type="noConversion"/>
  </si>
  <si>
    <t>아동발달지원센터수입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</si>
  <si>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</si>
  <si>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</si>
  <si>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교육문화사업수입</t>
    <phoneticPr fontId="2" type="noConversion"/>
  </si>
  <si>
    <t>실습생지도수입</t>
    <phoneticPr fontId="2" type="noConversion"/>
  </si>
  <si>
    <t>서비스제공수입</t>
    <phoneticPr fontId="2" type="noConversion"/>
  </si>
  <si>
    <t>지역조직화수입</t>
    <phoneticPr fontId="2" type="noConversion"/>
  </si>
  <si>
    <t>바우처수입</t>
    <phoneticPr fontId="2" type="noConversion"/>
  </si>
  <si>
    <t>예금잔액 변동에 따른 감소</t>
    <phoneticPr fontId="2" type="noConversion"/>
  </si>
  <si>
    <t>법인세환급금 증가</t>
    <phoneticPr fontId="2" type="noConversion"/>
  </si>
  <si>
    <t>강서복지관 전출금 증가</t>
    <phoneticPr fontId="2" type="noConversion"/>
  </si>
  <si>
    <t>수입금 증가에 따른 차기이월금 증가</t>
    <phoneticPr fontId="2" type="noConversion"/>
  </si>
  <si>
    <t>2024년 강서구지역자활센터(장기요양사업) 추경예산(안)</t>
    <phoneticPr fontId="2" type="noConversion"/>
  </si>
  <si>
    <t>*본인부담금32,000,000 1월~7월</t>
    <phoneticPr fontId="2" type="noConversion"/>
  </si>
  <si>
    <t>*장기요양급여수입481,816,800
-급여수입501,916,800-본인부담분32,000,000=469,916,800
 66명＊20회*7월＊54,320원=501,916,800
-장기근속장려금수입11,900,000
 1,700,000*7월=11,900,000</t>
    <phoneticPr fontId="2" type="noConversion"/>
  </si>
  <si>
    <t>가산금수입48,000,000</t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</si>
  <si>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u/>
        <sz val="12"/>
        <color theme="1"/>
        <rFont val="맑은 고딕"/>
        <family val="3"/>
        <charset val="129"/>
      </rPr>
      <t xml:space="preserve"> 45,240,000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43,825,000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3.2% 증가</t>
    </r>
    <phoneticPr fontId="2" type="noConversion"/>
  </si>
  <si>
    <t>*각종수당87,600,000
-각종수당(직접비)86,550,000
 주차수당57,750,000
 연차수당16,900,000
 인지+장기근속11,900,000
-각종수당(간접비)1,050,000
 전담제수당 1,050,000</t>
    <phoneticPr fontId="2" type="noConversion"/>
  </si>
  <si>
    <t>*처우개선비16,000,000
-처우개선비(직접비)5,500,000
 인센티브5,000,000
 경조사비  500,000
-처우개선비(간접비)10,500,000
 경조사비500,000
 인센티브10,000,000</t>
    <phoneticPr fontId="2" type="noConversion"/>
  </si>
  <si>
    <t>*기관운영비1,000,000</t>
    <phoneticPr fontId="2" type="noConversion"/>
  </si>
  <si>
    <t>*직책보조비 9,600,000
 800,000*7월=5,600,000</t>
    <phoneticPr fontId="2" type="noConversion"/>
  </si>
  <si>
    <t>*여비500,000
-참가비 및 교통비500,000</t>
    <phoneticPr fontId="2" type="noConversion"/>
  </si>
  <si>
    <t>*월임차료2,200,000
 440,000*5월=2,200,000</t>
    <phoneticPr fontId="2" type="noConversion"/>
  </si>
  <si>
    <t>*차량비5,800,000
-보험료800,000
-세금및관리비3,000,000
-유류비2,000,000</t>
    <phoneticPr fontId="2" type="noConversion"/>
  </si>
  <si>
    <t>*프로그램사업비8,000,000
-교육비1,000,000
-명절선물 등(이용자)3,000,000
-홍보사업3,000,000
-워크샵1,000,000</t>
    <phoneticPr fontId="2" type="noConversion"/>
  </si>
  <si>
    <t>*예비비6,825,610</t>
    <phoneticPr fontId="2" type="noConversion"/>
  </si>
  <si>
    <t>시설비</t>
    <phoneticPr fontId="2" type="noConversion"/>
  </si>
  <si>
    <t>-시설개선비10,000,000</t>
    <phoneticPr fontId="2" type="noConversion"/>
  </si>
  <si>
    <t>복지관: 으뜸교실 수강료</t>
    <phoneticPr fontId="2" type="noConversion"/>
  </si>
  <si>
    <t>복지관: 사회복지실습비, 시설대여 수입</t>
    <phoneticPr fontId="2" type="noConversion"/>
  </si>
  <si>
    <t>복지관: 발달재활서비스, 심리치유서비스 바우처 수입</t>
    <phoneticPr fontId="2" type="noConversion"/>
  </si>
  <si>
    <t>사례발표 진행비, 자원연계사업,
복지펀드조성 및 지원사업, 위기가정지원사업,
중장년사회관계망구축사업</t>
    <phoneticPr fontId="2" type="noConversion"/>
  </si>
  <si>
    <t>노인급식지원사업, 복지관결연후원, 사랑의 김장나누기, 
명절행복나눔사업, 결혼이민자지원사업, 
1.3세대통합 한가위축제, 30주년 기억전시회 등</t>
    <phoneticPr fontId="2" type="noConversion"/>
  </si>
  <si>
    <t>지역교회복지네트워크, 사회복지실습교육, 개관기념행사, 
소식지발간, 기관홍보사업, 자원봉사자 모집 및 관리, 
기업사회공헌지원사업, 마을육아공동체사업, 
건강돌봄네트워크사업 등</t>
    <phoneticPr fontId="2" type="noConversion"/>
  </si>
  <si>
    <t>사회안전망구축사업비, 위기관리체계구축사업비, 
욕구기반위기관리서비스사업비</t>
    <phoneticPr fontId="2" type="noConversion"/>
  </si>
  <si>
    <t>보호사업비, 교육사업비, 문화사업비, 
지역사회연계사업비, 복지사업비, 모금회 차량지원사업비</t>
    <phoneticPr fontId="2" type="noConversion"/>
  </si>
  <si>
    <t>상담지원프로그램, 교육지원프로그램, 자립지원프로그램,
직업체험및취업지원, 사후적응프로그램, 
특성화프로그램 등</t>
    <phoneticPr fontId="2" type="noConversion"/>
  </si>
  <si>
    <t>교재교구구입 등 교육사업, 관리사업</t>
    <phoneticPr fontId="2" type="noConversion"/>
  </si>
  <si>
    <t>자원봉사활성화프로그램, 관리사업, 지원사업</t>
    <phoneticPr fontId="2" type="noConversion"/>
  </si>
  <si>
    <t>2024년 추경예산(안)
(B)</t>
    <phoneticPr fontId="2" type="noConversion"/>
  </si>
  <si>
    <t>2024년 울산씨밀레 추경예산(안)</t>
    <phoneticPr fontId="2" type="noConversion"/>
  </si>
  <si>
    <t>보조금 집행잔액 및 예금이자수입 반환금</t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</si>
  <si>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</si>
  <si>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</si>
  <si>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</si>
  <si>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</si>
  <si>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시설비</t>
    <phoneticPr fontId="2" type="noConversion"/>
  </si>
  <si>
    <t>복지관: 재가지원사업 등 구지원 보조금(19,000,000)
지역아동: 급식비(42,000,000)
자원봉사: 자원봉사활성화프로그램 등(31,776,000)</t>
    <phoneticPr fontId="2" type="noConversion"/>
  </si>
  <si>
    <t>복지관: 평생교육네트워크 등 기타공모사업(19,450,000)
자원봉사: 캠프운영지원금(2,200,000)</t>
    <phoneticPr fontId="2" type="noConversion"/>
  </si>
  <si>
    <t>복지관: 운영지원 경상보조금 (999,786,000)
재가노인: 운영 보조금 등 운영 보조금(149,979,000)
지역아동: 기본 운영비 등 보조금(118,051,700)
자원봉사: 인건비 등 운영보조금(229,276,000)
청소년지원: 운영보조금(98,630,000)</t>
    <phoneticPr fontId="2" type="noConversion"/>
  </si>
  <si>
    <t>복지관: (136,300,000)
공동모금회 중장년사회관계망구축사업,
사회적취약계층 급식지원사업 등 지정사업 후원금
재가노인: 어르신나들이 지정후원금(392,700)
지역아동: 지정후원금계좌 예금이자(1,000)
자원봉사: 찾아가는영화관행사 등 지정후원금(26,410,000)</t>
    <phoneticPr fontId="2" type="noConversion"/>
  </si>
  <si>
    <t>복지관: 180,250,000
지역아동: 8,504,655</t>
    <phoneticPr fontId="2" type="noConversion"/>
  </si>
  <si>
    <t>복지관 법인전입금: 3,000,000</t>
    <phoneticPr fontId="2" type="noConversion"/>
  </si>
  <si>
    <t>복지관 법인전입금(후원금): 10,000,005</t>
    <phoneticPr fontId="2" type="noConversion"/>
  </si>
  <si>
    <t>복지관: 16,549,870
재가노인: 5,414,513
자원봉사: 94,184
청소년지원: 968
바우처: 30,125,367</t>
    <phoneticPr fontId="2" type="noConversion"/>
  </si>
  <si>
    <t>복지관: 265,649,753
지역아동: 58,865,952
자원봉사: 5,201</t>
    <phoneticPr fontId="2" type="noConversion"/>
  </si>
  <si>
    <t>복지관: 직원식대수입외 기타잡수입(17,800,000)
지역아동: 카드포인트 잡수입(50,000)
자원봉사: 법인세환급(9,000)</t>
    <phoneticPr fontId="2" type="noConversion"/>
  </si>
  <si>
    <t>복지관: 607,479,560
재가노인: 94,753,300
지역아동 57,432,000
자원봉사: 134,300,470
청소년지원: 58,242,000
바우처: 96,492,000</t>
    <phoneticPr fontId="2" type="noConversion"/>
  </si>
  <si>
    <t>복지관: 86,720,440
재가노인: 13,983,230
지역아동 24,227,100
자원봉사: 25,637,400
청소년지원: 7,835,900
바우처: 1,311,000</t>
    <phoneticPr fontId="2" type="noConversion"/>
  </si>
  <si>
    <t>복지관: 58,378,000
재가노인: 9,061,900
지역아동 6,879,000
자원봉사: 15,223,700
청소년지원: 4,853,640
바우처: 8,050,000</t>
    <phoneticPr fontId="2" type="noConversion"/>
  </si>
  <si>
    <t>복지관: 75,000,000
재가노인: 10,740,000
지역아동 9,108,000
자원봉사: 16,105,870
바우처: 11,980,000</t>
    <phoneticPr fontId="2" type="noConversion"/>
  </si>
  <si>
    <t>복지관: 직원복지포인트 등 (2,100,000)
재가노인: 직원복지포인트 등(300,000)
지역아동: 직원복지포인트 등(209,000)
자원봉사: 직원복지포인트 등(3,138,340)</t>
    <phoneticPr fontId="2" type="noConversion"/>
  </si>
  <si>
    <t>복지관: 3,000,000
자원봉사: 1,200,000</t>
    <phoneticPr fontId="2" type="noConversion"/>
  </si>
  <si>
    <t>복지관: 각종 회의비 2,740,000
자원봉사: 각종 회의비 1,000,000</t>
    <phoneticPr fontId="2" type="noConversion"/>
  </si>
  <si>
    <t>복지관: 교육 및 출장여비  3,500,000
재가노인: 교육 및 출장여비 300,000
자원봉사: 교육 및 출장여비 5,500,000</t>
    <phoneticPr fontId="2" type="noConversion"/>
  </si>
  <si>
    <t>복지관: 각종 수수료 및 수리비 등 39,500,000
재가노인: 540,000
지역아동: 1,474,450
자원봉사: 7,166,144
청소년지원: 124,008
바우처: 1,248,000</t>
    <phoneticPr fontId="2" type="noConversion"/>
  </si>
  <si>
    <t>복지관: 전기요금, 수도요금등 각종 공과금 17,736,000
재가노인: 700,000
지역아동: 2,100,000
자원봉사: 2,000,000
청소년지원: 180,000
바우처: 540,000</t>
    <phoneticPr fontId="2" type="noConversion"/>
  </si>
  <si>
    <t>복지관: 각종 보험료 및 협회비 등 15,700,000
재가노인: 2,300,000
지역아동 3,275,000
자원봉사: 1,939,410
청소년지원: 6,512,680
바우처: 1,000,000</t>
    <phoneticPr fontId="2" type="noConversion"/>
  </si>
  <si>
    <t>복지관: 차량유류비 등 차량유지비 19,184,000
재가노인: 1,080,000
지역아동: 2,633,500
자원봉사: 2,350,000</t>
    <phoneticPr fontId="2" type="noConversion"/>
  </si>
  <si>
    <t>복지관: 난방유 보충 4,000,000
지역아동: 1,343,000</t>
    <phoneticPr fontId="2" type="noConversion"/>
  </si>
  <si>
    <t>복지관: 사업평가워크숍 등 27,955,000
재가노인: 2,080,000</t>
    <phoneticPr fontId="2" type="noConversion"/>
  </si>
  <si>
    <t>복지관: 10,000,000
지역아동: 1,513,300
자원봉사: 5,050,000
바우처: 2,000,000</t>
    <phoneticPr fontId="2" type="noConversion"/>
  </si>
  <si>
    <t>복지관: 13,495,000
바우처: 2,000,000</t>
    <phoneticPr fontId="2" type="noConversion"/>
  </si>
  <si>
    <t>요양보호사 실습생 증가</t>
    <phoneticPr fontId="2" type="noConversion"/>
  </si>
  <si>
    <t>보조금 예산 수정</t>
    <phoneticPr fontId="2" type="noConversion"/>
  </si>
  <si>
    <t>보조금 예산 수정</t>
    <phoneticPr fontId="2" type="noConversion"/>
  </si>
  <si>
    <t>2024년 은학의집 추경예산(안) 총괄</t>
    <phoneticPr fontId="2" type="noConversion"/>
  </si>
  <si>
    <t>비지정후원금 증액</t>
    <phoneticPr fontId="2" type="noConversion"/>
  </si>
  <si>
    <t>등급변화(입퇴소)에 따른 장기요양수입 감소</t>
    <phoneticPr fontId="2" type="noConversion"/>
  </si>
  <si>
    <t>국고운영비 600,000원 및 구조지원사업비 17,020,000 증가, 
기능보강비 2,738,000원 감소</t>
    <phoneticPr fontId="2" type="noConversion"/>
  </si>
  <si>
    <t>국고보조금</t>
    <phoneticPr fontId="2" type="noConversion"/>
  </si>
  <si>
    <t>국고보조금 22,630,200원 시보조금 23,040,000원</t>
    <phoneticPr fontId="2" type="noConversion"/>
  </si>
  <si>
    <t>국고보조금</t>
    <phoneticPr fontId="2" type="noConversion"/>
  </si>
  <si>
    <t>복지포인트</t>
    <phoneticPr fontId="2" type="noConversion"/>
  </si>
  <si>
    <t>국고보조금 2,350,000원 전년도이월금(후원금) 300,000원</t>
    <phoneticPr fontId="2" type="noConversion"/>
  </si>
  <si>
    <t xml:space="preserve">국고보조금 </t>
    <phoneticPr fontId="2" type="noConversion"/>
  </si>
  <si>
    <t xml:space="preserve">국고보조금 </t>
    <phoneticPr fontId="2" type="noConversion"/>
  </si>
  <si>
    <t>시도보조금</t>
    <phoneticPr fontId="2" type="noConversion"/>
  </si>
  <si>
    <t>후원금</t>
    <phoneticPr fontId="2" type="noConversion"/>
  </si>
  <si>
    <t>2023년도 보조금 집행잔액 및 예금이자수입 반환금</t>
    <phoneticPr fontId="2" type="noConversion"/>
  </si>
  <si>
    <t>기관장  숙소 보증금</t>
    <phoneticPr fontId="2" type="noConversion"/>
  </si>
  <si>
    <t>2023년도 이월금 반영</t>
    <phoneticPr fontId="2" type="noConversion"/>
  </si>
  <si>
    <t>예금이자수입 조정</t>
    <phoneticPr fontId="2" type="noConversion"/>
  </si>
  <si>
    <t>잡수입 조정</t>
    <phoneticPr fontId="2" type="noConversion"/>
  </si>
  <si>
    <t>특별수당, 연차수당 등 증액</t>
    <phoneticPr fontId="2" type="noConversion"/>
  </si>
  <si>
    <t>각종 수당 증가에 따른 증액</t>
    <phoneticPr fontId="2" type="noConversion"/>
  </si>
  <si>
    <t>물가 상승 반영</t>
    <phoneticPr fontId="2" type="noConversion"/>
  </si>
  <si>
    <t>물가 상승 반영</t>
    <phoneticPr fontId="2" type="noConversion"/>
  </si>
  <si>
    <t>복리후생비 등 증액</t>
    <phoneticPr fontId="2" type="noConversion"/>
  </si>
  <si>
    <t>물가 상승 반영</t>
    <phoneticPr fontId="2" type="noConversion"/>
  </si>
  <si>
    <t>직원식재료수입</t>
    <phoneticPr fontId="2" type="noConversion"/>
  </si>
  <si>
    <t>직원식재료수입</t>
    <phoneticPr fontId="2" type="noConversion"/>
  </si>
  <si>
    <t>직원식재료수입</t>
    <phoneticPr fontId="2" type="noConversion"/>
  </si>
  <si>
    <t>물가상승에 따른 소모품비 증가</t>
    <phoneticPr fontId="2" type="noConversion"/>
  </si>
  <si>
    <t>의료용품 구입 증가</t>
    <phoneticPr fontId="2" type="noConversion"/>
  </si>
  <si>
    <t>프로그램 재료비 현실화</t>
    <phoneticPr fontId="2" type="noConversion"/>
  </si>
  <si>
    <t>후원기업 선물비 증액</t>
    <phoneticPr fontId="2" type="noConversion"/>
  </si>
  <si>
    <t>특별행사비 증액</t>
    <phoneticPr fontId="2" type="noConversion"/>
  </si>
  <si>
    <t>예산 1%이내 조정</t>
    <phoneticPr fontId="2" type="noConversion"/>
  </si>
  <si>
    <t>시설비</t>
    <phoneticPr fontId="2" type="noConversion"/>
  </si>
  <si>
    <t>요양급여수입</t>
    <phoneticPr fontId="2" type="noConversion"/>
  </si>
  <si>
    <t>요양급여수입</t>
    <phoneticPr fontId="2" type="noConversion"/>
  </si>
  <si>
    <t>직원식재료수입</t>
    <phoneticPr fontId="2" type="noConversion"/>
  </si>
  <si>
    <t>잡수입</t>
    <phoneticPr fontId="2" type="noConversion"/>
  </si>
  <si>
    <t xml:space="preserve">적립금 및 준비금 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</si>
  <si>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</si>
  <si>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</si>
  <si>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시설환경새건준비금</t>
    <phoneticPr fontId="2" type="noConversion"/>
  </si>
  <si>
    <t xml:space="preserve">시
설
회
계
</t>
    <phoneticPr fontId="2" type="noConversion"/>
  </si>
  <si>
    <t xml:space="preserve">입소자 수입, 요양급여수입 감소 </t>
    <phoneticPr fontId="2" type="noConversion"/>
  </si>
  <si>
    <t>2024. 1. 1~12. 31</t>
    <phoneticPr fontId="2" type="noConversion"/>
  </si>
  <si>
    <t>사업비</t>
    <phoneticPr fontId="2" type="noConversion"/>
  </si>
  <si>
    <t>총   계</t>
    <phoneticPr fontId="2" type="noConversion"/>
  </si>
  <si>
    <t>총   계</t>
    <phoneticPr fontId="2" type="noConversion"/>
  </si>
  <si>
    <r>
      <t xml:space="preserve">2024년 추경예산(안) </t>
    </r>
    <r>
      <rPr>
        <b/>
        <u/>
        <sz val="22"/>
        <rFont val="맑은 고딕"/>
        <family val="3"/>
        <charset val="129"/>
        <scheme val="minor"/>
      </rPr>
      <t>지부별</t>
    </r>
    <r>
      <rPr>
        <b/>
        <u/>
        <sz val="22"/>
        <color theme="1"/>
        <rFont val="맑은 고딕"/>
        <family val="3"/>
        <charset val="129"/>
        <scheme val="minor"/>
      </rPr>
      <t xml:space="preserve"> 총괄표</t>
    </r>
    <phoneticPr fontId="2" type="noConversion"/>
  </si>
  <si>
    <t>합   계</t>
    <phoneticPr fontId="2" type="noConversion"/>
  </si>
  <si>
    <t>소  계</t>
    <phoneticPr fontId="2" type="noConversion"/>
  </si>
  <si>
    <t>소  계</t>
    <phoneticPr fontId="2" type="noConversion"/>
  </si>
  <si>
    <t>소  계</t>
    <phoneticPr fontId="2" type="noConversion"/>
  </si>
  <si>
    <t>소  계</t>
    <phoneticPr fontId="2" type="noConversion"/>
  </si>
  <si>
    <t>합   계</t>
    <phoneticPr fontId="2" type="noConversion"/>
  </si>
  <si>
    <t>합   계</t>
    <phoneticPr fontId="2" type="noConversion"/>
  </si>
  <si>
    <t>총   계</t>
    <phoneticPr fontId="2" type="noConversion"/>
  </si>
  <si>
    <t xml:space="preserve"> </t>
    <phoneticPr fontId="2" type="noConversion"/>
  </si>
  <si>
    <t>소  계</t>
    <phoneticPr fontId="2" type="noConversion"/>
  </si>
  <si>
    <t>합   계</t>
    <phoneticPr fontId="2" type="noConversion"/>
  </si>
  <si>
    <t>총   계</t>
    <phoneticPr fontId="2" type="noConversion"/>
  </si>
  <si>
    <t>합   계</t>
    <phoneticPr fontId="2" type="noConversion"/>
  </si>
  <si>
    <t>합  계</t>
    <phoneticPr fontId="2" type="noConversion"/>
  </si>
  <si>
    <t>총   계</t>
    <phoneticPr fontId="2" type="noConversion"/>
  </si>
  <si>
    <t>합  계</t>
    <phoneticPr fontId="2" type="noConversion"/>
  </si>
  <si>
    <t>합  계</t>
    <phoneticPr fontId="2" type="noConversion"/>
  </si>
  <si>
    <t>합  계</t>
    <phoneticPr fontId="2" type="noConversion"/>
  </si>
  <si>
    <t>합  계</t>
    <phoneticPr fontId="2" type="noConversion"/>
  </si>
  <si>
    <t>합  계</t>
    <phoneticPr fontId="2" type="noConversion"/>
  </si>
  <si>
    <t>사업수입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</si>
  <si>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</si>
  <si>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</si>
  <si>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</si>
  <si>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</si>
  <si>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적립금 및 준비금</t>
    <phoneticPr fontId="2" type="noConversion"/>
  </si>
  <si>
    <t xml:space="preserve"> </t>
    <phoneticPr fontId="2" type="noConversion"/>
  </si>
  <si>
    <r>
      <t xml:space="preserve">&lt;세 입&gt;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맑은 고딕"/>
        <family val="3"/>
        <charset val="129"/>
      </rPr>
      <t xml:space="preserve">(단위 : 원) </t>
    </r>
    <r>
      <rPr>
        <b/>
        <sz val="13"/>
        <color theme="1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</si>
  <si>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r>
      <t xml:space="preserve">&lt;세 출&gt;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맑은 고딕"/>
        <family val="3"/>
        <charset val="129"/>
      </rPr>
      <t xml:space="preserve">(단위 : 원) </t>
    </r>
    <r>
      <rPr>
        <b/>
        <sz val="13"/>
        <color theme="1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(단위:원)</t>
    </r>
    <phoneticPr fontId="2" type="noConversion"/>
  </si>
  <si>
    <t>**세부내역은 지부별 추경예산안 내역을 참고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</si>
  <si>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</si>
  <si>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</si>
  <si>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</si>
  <si>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</si>
  <si>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</si>
  <si>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</si>
  <si>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복지관: 기관운영비(350,000)
자원봉사: 자원봉사자관리비(2,500,000)</t>
    <phoneticPr fontId="2" type="noConversion"/>
  </si>
  <si>
    <t xml:space="preserve"> </t>
    <phoneticPr fontId="2" type="noConversion"/>
  </si>
  <si>
    <t>국고보조금 600,000원 , 시보조금 7,230,000원 증가</t>
    <phoneticPr fontId="2" type="noConversion"/>
  </si>
  <si>
    <t xml:space="preserve"> </t>
    <phoneticPr fontId="2" type="noConversion"/>
  </si>
  <si>
    <t xml:space="preserve"> 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</si>
  <si>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</si>
  <si>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</si>
  <si>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구조지원사업비 증가</t>
    <phoneticPr fontId="2" type="noConversion"/>
  </si>
  <si>
    <t>2023년도 이월금 반영</t>
    <phoneticPr fontId="2" type="noConversion"/>
  </si>
  <si>
    <r>
      <t>*2023년도이월금</t>
    </r>
    <r>
      <rPr>
        <sz val="11"/>
        <color rgb="FFFF0000"/>
        <rFont val="맑은 고딕"/>
        <family val="3"/>
        <charset val="129"/>
        <scheme val="minor"/>
      </rPr>
      <t xml:space="preserve"> 반영</t>
    </r>
    <phoneticPr fontId="2" type="noConversion"/>
  </si>
  <si>
    <t xml:space="preserve">*기타예금이자수입 </t>
    <phoneticPr fontId="2" type="noConversion"/>
  </si>
  <si>
    <t xml:space="preserve">*기타잡수입 </t>
    <phoneticPr fontId="2" type="noConversion"/>
  </si>
  <si>
    <t>*사회보험부담금36,700,000
   -사회보험부담금(직접비)33,800,000
       요양보호사30,300,000
        가산복지사3,500,000
  -사회보험부담금(간접비)2,900,000
       전담사회보험2,900,000</t>
    <phoneticPr fontId="2" type="noConversion"/>
  </si>
  <si>
    <t>*급여370,187,000
-급여(직접비)343,292,000
     요양보호사309,700,000
      (급여289,000,000 // 유급휴무17,200,000 // 명절휴가비3,500,000)
      가산급여33,592,000
      (기본급30,940,000 // 명절휴가비2,652,000)
-급여(간접비)46,720,000
      전담급여26,895,000
 (기본급24,770,000//명절휴가비2,125,000)</t>
    <phoneticPr fontId="2" type="noConversion"/>
  </si>
  <si>
    <t>*수용비및수수료7,000,000
   -퇴직운용수수료1,000,000
   -사무용품3,000,000
   -소모품 및 수수료2,000,000
   -기기임대및 관리비1,000,000
*이사비용 2,000,000</t>
    <phoneticPr fontId="2" type="noConversion"/>
  </si>
  <si>
    <r>
      <t>*회의비3,500,000
   -월례회및 평가회의비 2,000,000
   -운영위원회1,</t>
    </r>
    <r>
      <rPr>
        <sz val="11"/>
        <color rgb="FFFF0000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3"/>
        <charset val="129"/>
        <scheme val="minor"/>
      </rPr>
      <t>00,000</t>
    </r>
    <phoneticPr fontId="2" type="noConversion"/>
  </si>
  <si>
    <t>*기타운영비32,500,000
  -임차보증금 10,000,000
  -인센티브20,000,000
  -복리후생 2,000,000
  -야근식대   500,000</t>
    <phoneticPr fontId="2" type="noConversion"/>
  </si>
  <si>
    <t>*자산취득비7,000,000
  -냉난방기및 냉장고 5,000,000
  -프린터등 운영비품2,000,000</t>
    <phoneticPr fontId="2" type="noConversion"/>
  </si>
  <si>
    <t>*시설유지보수비3,000,000
   -간판설치 3,000,000</t>
    <phoneticPr fontId="2" type="noConversion"/>
  </si>
  <si>
    <r>
      <t>*공공요금및 제세공과금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3"/>
        <charset val="129"/>
        <scheme val="minor"/>
      </rPr>
      <t xml:space="preserve">
-공공요금3,000,000
   전기요금250,000*7월=1,750,000
   전화요금100,000*12월=700,000
   수도요금50,000*3월=150,000
   우편물발송400,000 
-제세공과금2,500,000
   배상책임보험800,000
   상해보험700,000
   화재보험등1,000,000</t>
    </r>
    <phoneticPr fontId="2" type="noConversion"/>
  </si>
  <si>
    <t>구조지원사업비 증가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</si>
  <si>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</si>
  <si>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2023년 이월금 반영</t>
    <phoneticPr fontId="2" type="noConversion"/>
  </si>
  <si>
    <t xml:space="preserve"> </t>
    <phoneticPr fontId="2" type="noConversion"/>
  </si>
  <si>
    <t>전년도말 후원금 입금 완료</t>
    <phoneticPr fontId="2" type="noConversion"/>
  </si>
  <si>
    <t>&lt;세 출&gt;                                                                                                                                                                                          (단위: 원)</t>
    <phoneticPr fontId="3" type="noConversion"/>
  </si>
  <si>
    <t>2024년 예산(A)</t>
    <phoneticPr fontId="2" type="noConversion"/>
  </si>
  <si>
    <t>2024년 예산(A)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</si>
  <si>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2,626,322,000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2,417,357,380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8.6% 증가</t>
    </r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</si>
  <si>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</si>
  <si>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</si>
  <si>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645,114,610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>1,103,400,00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41.5% 감소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</si>
  <si>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4,646,167,711원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4,419,130,000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5.1% 증가</t>
    </r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</si>
  <si>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406,569,642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>368,336,857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10.4%증가</t>
    </r>
    <phoneticPr fontId="2" type="noConversion"/>
  </si>
  <si>
    <t>국고보조금 1,700,000원, 시보조금 1,560,000원 증가</t>
    <phoneticPr fontId="2" type="noConversion"/>
  </si>
  <si>
    <t>기능보강비 5,120,000원 지정후원금 1,000,000원 증가
(기능보강비변동)</t>
    <phoneticPr fontId="2" type="noConversion"/>
  </si>
  <si>
    <t>기능보강비 6,392,000원 감소 전년도이월금 2,149,996원 
비지정후원금 1,002,000원 증가 (기능보강비변동)</t>
    <phoneticPr fontId="2" type="noConversion"/>
  </si>
  <si>
    <t xml:space="preserve">2024년 강서종합사회복지관 추경예산(안) </t>
    <phoneticPr fontId="2" type="noConversion"/>
  </si>
  <si>
    <t>세부내역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</si>
  <si>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</si>
  <si>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</si>
  <si>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식재료수입</t>
    <phoneticPr fontId="2" type="noConversion"/>
  </si>
  <si>
    <t>상급침실이용료</t>
    <phoneticPr fontId="2" type="noConversion"/>
  </si>
  <si>
    <t>기타비급여수입</t>
    <phoneticPr fontId="2" type="noConversion"/>
  </si>
  <si>
    <t>합계</t>
    <phoneticPr fontId="2" type="noConversion"/>
  </si>
  <si>
    <t>사업수입</t>
    <phoneticPr fontId="2" type="noConversion"/>
  </si>
  <si>
    <t>아동발달지원센터수입</t>
    <phoneticPr fontId="2" type="noConversion"/>
  </si>
  <si>
    <t>장애아동바우처사업수입</t>
    <phoneticPr fontId="2" type="noConversion"/>
  </si>
  <si>
    <t>실습생지도수입</t>
    <phoneticPr fontId="2" type="noConversion"/>
  </si>
  <si>
    <t>서비스제공수입</t>
    <phoneticPr fontId="2" type="noConversion"/>
  </si>
  <si>
    <t>으뜸교실 수입 증가</t>
    <phoneticPr fontId="2" type="noConversion"/>
  </si>
  <si>
    <t>지역조직화수입</t>
    <phoneticPr fontId="2" type="noConversion"/>
  </si>
  <si>
    <t>바우처수입</t>
    <phoneticPr fontId="2" type="noConversion"/>
  </si>
  <si>
    <t>시도보조금</t>
    <phoneticPr fontId="2" type="noConversion"/>
  </si>
  <si>
    <t>목 변경에 따른 기타보조금 사업 증가</t>
    <phoneticPr fontId="2" type="noConversion"/>
  </si>
  <si>
    <t>후원금수입</t>
    <phoneticPr fontId="2" type="noConversion"/>
  </si>
  <si>
    <t>요양급여수입</t>
    <phoneticPr fontId="2" type="noConversion"/>
  </si>
  <si>
    <t>장기요양급여수입</t>
    <phoneticPr fontId="2" type="noConversion"/>
  </si>
  <si>
    <t>가산금수입</t>
    <phoneticPr fontId="2" type="noConversion"/>
  </si>
  <si>
    <t>전입금</t>
    <phoneticPr fontId="2" type="noConversion"/>
  </si>
  <si>
    <t>법인전입금 감소</t>
    <phoneticPr fontId="2" type="noConversion"/>
  </si>
  <si>
    <t>법인전입금(후원금)</t>
    <phoneticPr fontId="2" type="noConversion"/>
  </si>
  <si>
    <t>법인전입금(후원금) 증가</t>
    <phoneticPr fontId="2" type="noConversion"/>
  </si>
  <si>
    <t>이월금</t>
    <phoneticPr fontId="2" type="noConversion"/>
  </si>
  <si>
    <t>전년도이월금(후원금)</t>
    <phoneticPr fontId="2" type="noConversion"/>
  </si>
  <si>
    <t>잡수입</t>
    <phoneticPr fontId="2" type="noConversion"/>
  </si>
  <si>
    <t>기타예금이자수입</t>
    <phoneticPr fontId="2" type="noConversion"/>
  </si>
  <si>
    <t>직원식재료수입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</si>
  <si>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</si>
  <si>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</si>
  <si>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</si>
  <si>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</si>
  <si>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총계</t>
    <phoneticPr fontId="2" type="noConversion"/>
  </si>
  <si>
    <t>2024년 예산
(A)</t>
    <phoneticPr fontId="2" type="noConversion"/>
  </si>
  <si>
    <t>2024년 결산
(1월~4월)</t>
    <phoneticPr fontId="2" type="noConversion"/>
  </si>
  <si>
    <t>비율(%)</t>
    <phoneticPr fontId="2" type="noConversion"/>
  </si>
  <si>
    <t>인건비</t>
    <phoneticPr fontId="2" type="noConversion"/>
  </si>
  <si>
    <t>일용잡급</t>
    <phoneticPr fontId="2" type="noConversion"/>
  </si>
  <si>
    <t>업무추진비</t>
    <phoneticPr fontId="2" type="noConversion"/>
  </si>
  <si>
    <t>직책보조비</t>
    <phoneticPr fontId="2" type="noConversion"/>
  </si>
  <si>
    <t>소계</t>
    <phoneticPr fontId="2" type="noConversion"/>
  </si>
  <si>
    <t>연료비</t>
    <phoneticPr fontId="2" type="noConversion"/>
  </si>
  <si>
    <t>30주년기념 해외선진기관연수비 증가</t>
    <phoneticPr fontId="2" type="noConversion"/>
  </si>
  <si>
    <t>시설비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</si>
  <si>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</si>
  <si>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</si>
  <si>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</si>
  <si>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피복비</t>
    <phoneticPr fontId="2" type="noConversion"/>
  </si>
  <si>
    <t>특별급식비</t>
    <phoneticPr fontId="2" type="noConversion"/>
  </si>
  <si>
    <t>서비스제공사업비</t>
    <phoneticPr fontId="2" type="noConversion"/>
  </si>
  <si>
    <t>지역아동센터사업비</t>
    <phoneticPr fontId="2" type="noConversion"/>
  </si>
  <si>
    <t>청소년지원센터사업비</t>
    <phoneticPr fontId="2" type="noConversion"/>
  </si>
  <si>
    <t>교육재활사업비</t>
    <phoneticPr fontId="2" type="noConversion"/>
  </si>
  <si>
    <t>잡지출</t>
    <phoneticPr fontId="2" type="noConversion"/>
  </si>
  <si>
    <t>예비비 및 기타</t>
    <phoneticPr fontId="2" type="noConversion"/>
  </si>
  <si>
    <t>예비비</t>
    <phoneticPr fontId="2" type="noConversion"/>
  </si>
  <si>
    <t>금월이월금</t>
    <phoneticPr fontId="2" type="noConversion"/>
  </si>
  <si>
    <t>금월잔액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</si>
  <si>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</si>
  <si>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</si>
  <si>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임대보증금비용수입</t>
    <phoneticPr fontId="2" type="noConversion"/>
  </si>
  <si>
    <t>본인부담금수입</t>
    <phoneticPr fontId="2" type="noConversion"/>
  </si>
  <si>
    <t>식재료수입</t>
    <phoneticPr fontId="2" type="noConversion"/>
  </si>
  <si>
    <t>교육문화사업수입</t>
    <phoneticPr fontId="2" type="noConversion"/>
  </si>
  <si>
    <t>국고보조금</t>
    <phoneticPr fontId="2" type="noConversion"/>
  </si>
  <si>
    <t>법인전입금</t>
    <phoneticPr fontId="2" type="noConversion"/>
  </si>
  <si>
    <t>사무비</t>
    <phoneticPr fontId="2" type="noConversion"/>
  </si>
  <si>
    <t>운영비</t>
    <phoneticPr fontId="2" type="noConversion"/>
  </si>
  <si>
    <t>의료비</t>
    <phoneticPr fontId="2" type="noConversion"/>
  </si>
  <si>
    <t>지역조직화사업비</t>
    <phoneticPr fontId="2" type="noConversion"/>
  </si>
  <si>
    <t>후원사업비</t>
    <phoneticPr fontId="2" type="noConversion"/>
  </si>
  <si>
    <t>기타지원사업비</t>
    <phoneticPr fontId="2" type="noConversion"/>
  </si>
  <si>
    <t>합계</t>
    <phoneticPr fontId="2" type="noConversion"/>
  </si>
  <si>
    <t>2024년 강서지역아동센터 추경예산(안) 총괄</t>
    <phoneticPr fontId="2" type="noConversion"/>
  </si>
  <si>
    <t>2024년 예산
(A)</t>
    <phoneticPr fontId="2" type="noConversion"/>
  </si>
  <si>
    <t>2024년 결산
(1월~4월)</t>
    <phoneticPr fontId="2" type="noConversion"/>
  </si>
  <si>
    <t>2024년 추경예산(안)
(B)</t>
    <phoneticPr fontId="2" type="noConversion"/>
  </si>
  <si>
    <t>증감액(B-A)</t>
    <phoneticPr fontId="2" type="noConversion"/>
  </si>
  <si>
    <t>비율(%)</t>
    <phoneticPr fontId="2" type="noConversion"/>
  </si>
  <si>
    <t>세부내역</t>
    <phoneticPr fontId="2" type="noConversion"/>
  </si>
  <si>
    <t>입소자(이용자)부담금 수입</t>
    <phoneticPr fontId="2" type="noConversion"/>
  </si>
  <si>
    <t>입소(이용)비용수입</t>
    <phoneticPr fontId="2" type="noConversion"/>
  </si>
  <si>
    <t>임대보증금비용수입</t>
    <phoneticPr fontId="2" type="noConversion"/>
  </si>
  <si>
    <t>본인부담금수입</t>
    <phoneticPr fontId="2" type="noConversion"/>
  </si>
  <si>
    <t>기타비급여수입</t>
    <phoneticPr fontId="2" type="noConversion"/>
  </si>
  <si>
    <t>사업수입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</si>
  <si>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</si>
  <si>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</si>
  <si>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교육문화사업수입</t>
    <phoneticPr fontId="2" type="noConversion"/>
  </si>
  <si>
    <t>실습생지도수입</t>
    <phoneticPr fontId="2" type="noConversion"/>
  </si>
  <si>
    <t>서비스제공수입</t>
    <phoneticPr fontId="2" type="noConversion"/>
  </si>
  <si>
    <t>지역조직화수입</t>
    <phoneticPr fontId="2" type="noConversion"/>
  </si>
  <si>
    <t>바우처수입</t>
    <phoneticPr fontId="2" type="noConversion"/>
  </si>
  <si>
    <t>합계</t>
    <phoneticPr fontId="2" type="noConversion"/>
  </si>
  <si>
    <t>보조금수입</t>
    <phoneticPr fontId="2" type="noConversion"/>
  </si>
  <si>
    <t>국고보조금</t>
    <phoneticPr fontId="2" type="noConversion"/>
  </si>
  <si>
    <t>시도보조금</t>
    <phoneticPr fontId="2" type="noConversion"/>
  </si>
  <si>
    <t>운영비 보조금 증가</t>
    <phoneticPr fontId="2" type="noConversion"/>
  </si>
  <si>
    <t>후원금수입</t>
    <phoneticPr fontId="2" type="noConversion"/>
  </si>
  <si>
    <t>요양급여수입</t>
    <phoneticPr fontId="2" type="noConversion"/>
  </si>
  <si>
    <t>요양급여수입</t>
    <phoneticPr fontId="2" type="noConversion"/>
  </si>
  <si>
    <t>장기요양급여수입</t>
    <phoneticPr fontId="2" type="noConversion"/>
  </si>
  <si>
    <t>가산금수입</t>
    <phoneticPr fontId="2" type="noConversion"/>
  </si>
  <si>
    <t>전입금</t>
    <phoneticPr fontId="2" type="noConversion"/>
  </si>
  <si>
    <t>법인전입금</t>
    <phoneticPr fontId="2" type="noConversion"/>
  </si>
  <si>
    <t>전입금</t>
    <phoneticPr fontId="2" type="noConversion"/>
  </si>
  <si>
    <t>법인전입금(후원금)</t>
    <phoneticPr fontId="2" type="noConversion"/>
  </si>
  <si>
    <t>이월금</t>
    <phoneticPr fontId="2" type="noConversion"/>
  </si>
  <si>
    <t>전년도이월금(지정후원금(차량지원사업)) 증가</t>
    <phoneticPr fontId="2" type="noConversion"/>
  </si>
  <si>
    <t>잡수입</t>
    <phoneticPr fontId="2" type="noConversion"/>
  </si>
  <si>
    <t>기타예금이자수입</t>
    <phoneticPr fontId="2" type="noConversion"/>
  </si>
  <si>
    <t>직원식재료수입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</si>
  <si>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</si>
  <si>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</si>
  <si>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운영충당적립금</t>
    <phoneticPr fontId="2" type="noConversion"/>
  </si>
  <si>
    <t>시설환경개선준비금</t>
    <phoneticPr fontId="2" type="noConversion"/>
  </si>
  <si>
    <t>총계</t>
    <phoneticPr fontId="2" type="noConversion"/>
  </si>
  <si>
    <t>2024년 결산
(1월~4월)</t>
    <phoneticPr fontId="2" type="noConversion"/>
  </si>
  <si>
    <t>증감액(B-A)</t>
    <phoneticPr fontId="2" type="noConversion"/>
  </si>
  <si>
    <t>세부내역</t>
    <phoneticPr fontId="2" type="noConversion"/>
  </si>
  <si>
    <t>사무비</t>
    <phoneticPr fontId="2" type="noConversion"/>
  </si>
  <si>
    <t>인건비</t>
    <phoneticPr fontId="2" type="noConversion"/>
  </si>
  <si>
    <t>정기 호봉 승급 및 인건비 가이드 적용에 따른 인건비 증가</t>
    <phoneticPr fontId="2" type="noConversion"/>
  </si>
  <si>
    <t>일용잡급</t>
    <phoneticPr fontId="2" type="noConversion"/>
  </si>
  <si>
    <t>퇴직금 및 퇴직적립금</t>
    <phoneticPr fontId="2" type="noConversion"/>
  </si>
  <si>
    <t>직책보조비</t>
    <phoneticPr fontId="2" type="noConversion"/>
  </si>
  <si>
    <t>소계</t>
    <phoneticPr fontId="2" type="noConversion"/>
  </si>
  <si>
    <t>운영비</t>
    <phoneticPr fontId="2" type="noConversion"/>
  </si>
  <si>
    <t>연료비</t>
    <phoneticPr fontId="2" type="noConversion"/>
  </si>
  <si>
    <t xml:space="preserve"> </t>
    <phoneticPr fontId="2" type="noConversion"/>
  </si>
  <si>
    <t>재산조성비</t>
    <phoneticPr fontId="2" type="noConversion"/>
  </si>
  <si>
    <t>시설비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</si>
  <si>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</si>
  <si>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</si>
  <si>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</si>
  <si>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</si>
  <si>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피복비</t>
    <phoneticPr fontId="2" type="noConversion"/>
  </si>
  <si>
    <t>의료비</t>
    <phoneticPr fontId="2" type="noConversion"/>
  </si>
  <si>
    <t>특별급식비</t>
    <phoneticPr fontId="2" type="noConversion"/>
  </si>
  <si>
    <t>사업비</t>
    <phoneticPr fontId="2" type="noConversion"/>
  </si>
  <si>
    <t>사례관리사업비</t>
    <phoneticPr fontId="2" type="noConversion"/>
  </si>
  <si>
    <t>공동모금회사업비</t>
    <phoneticPr fontId="2" type="noConversion"/>
  </si>
  <si>
    <t>재가노인센터사업비</t>
    <phoneticPr fontId="2" type="noConversion"/>
  </si>
  <si>
    <t>지역아동센터사업비</t>
    <phoneticPr fontId="2" type="noConversion"/>
  </si>
  <si>
    <t>모금회 차량지원사업비 등 사업비 증가</t>
    <phoneticPr fontId="2" type="noConversion"/>
  </si>
  <si>
    <t>발달재활바우처사업비</t>
    <phoneticPr fontId="2" type="noConversion"/>
  </si>
  <si>
    <t>후원사업비</t>
    <phoneticPr fontId="2" type="noConversion"/>
  </si>
  <si>
    <t>기타지원사업비</t>
    <phoneticPr fontId="2" type="noConversion"/>
  </si>
  <si>
    <t>프로그램사업비</t>
    <phoneticPr fontId="2" type="noConversion"/>
  </si>
  <si>
    <t>가족참여사업비</t>
    <phoneticPr fontId="2" type="noConversion"/>
  </si>
  <si>
    <t>문화탐방비</t>
    <phoneticPr fontId="2" type="noConversion"/>
  </si>
  <si>
    <t>자원봉사자관리사업비</t>
    <phoneticPr fontId="2" type="noConversion"/>
  </si>
  <si>
    <t>홍보사업비</t>
    <phoneticPr fontId="2" type="noConversion"/>
  </si>
  <si>
    <t>후원자관리사업비</t>
    <phoneticPr fontId="2" type="noConversion"/>
  </si>
  <si>
    <t>실버비지니스사업</t>
    <phoneticPr fontId="2" type="noConversion"/>
  </si>
  <si>
    <t>특별행사사업비</t>
    <phoneticPr fontId="2" type="noConversion"/>
  </si>
  <si>
    <t>의료재활사업비</t>
    <phoneticPr fontId="2" type="noConversion"/>
  </si>
  <si>
    <t>사회심리재활사업비</t>
    <phoneticPr fontId="2" type="noConversion"/>
  </si>
  <si>
    <t>교육재활사업비</t>
    <phoneticPr fontId="2" type="noConversion"/>
  </si>
  <si>
    <t>직업재활사업비</t>
    <phoneticPr fontId="2" type="noConversion"/>
  </si>
  <si>
    <t>소계</t>
    <phoneticPr fontId="2" type="noConversion"/>
  </si>
  <si>
    <t>잡지출</t>
    <phoneticPr fontId="2" type="noConversion"/>
  </si>
  <si>
    <t>예비비 및 기타</t>
    <phoneticPr fontId="2" type="noConversion"/>
  </si>
  <si>
    <t>예비비 및 기타</t>
    <phoneticPr fontId="2" type="noConversion"/>
  </si>
  <si>
    <t>예비비</t>
    <phoneticPr fontId="2" type="noConversion"/>
  </si>
  <si>
    <t>금월이월금</t>
    <phoneticPr fontId="2" type="noConversion"/>
  </si>
  <si>
    <t>금월잔액</t>
    <phoneticPr fontId="2" type="noConversion"/>
  </si>
  <si>
    <t>2024년 청소년지원센터 추경예산(안) 총괄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</si>
  <si>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98,640,000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97,848,000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0.8% 증가</t>
    </r>
    <phoneticPr fontId="2" type="noConversion"/>
  </si>
  <si>
    <t>세부내역</t>
    <phoneticPr fontId="2" type="noConversion"/>
  </si>
  <si>
    <t>본인부담금수입</t>
    <phoneticPr fontId="2" type="noConversion"/>
  </si>
  <si>
    <t>식재료수입</t>
    <phoneticPr fontId="2" type="noConversion"/>
  </si>
  <si>
    <t>기타비급여수입</t>
    <phoneticPr fontId="2" type="noConversion"/>
  </si>
  <si>
    <t>보조금수입</t>
    <phoneticPr fontId="2" type="noConversion"/>
  </si>
  <si>
    <t>보조금 증가</t>
    <phoneticPr fontId="2" type="noConversion"/>
  </si>
  <si>
    <t>합계</t>
    <phoneticPr fontId="2" type="noConversion"/>
  </si>
  <si>
    <t>요양급여수입</t>
    <phoneticPr fontId="2" type="noConversion"/>
  </si>
  <si>
    <t>전입금</t>
    <phoneticPr fontId="2" type="noConversion"/>
  </si>
  <si>
    <t>이월금</t>
    <phoneticPr fontId="2" type="noConversion"/>
  </si>
  <si>
    <t>합계</t>
    <phoneticPr fontId="2" type="noConversion"/>
  </si>
  <si>
    <t>잡수입</t>
    <phoneticPr fontId="2" type="noConversion"/>
  </si>
  <si>
    <t>잡수입</t>
    <phoneticPr fontId="2" type="noConversion"/>
  </si>
  <si>
    <t>기타예금이자수입</t>
    <phoneticPr fontId="2" type="noConversion"/>
  </si>
  <si>
    <t>합계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</si>
  <si>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</si>
  <si>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</si>
  <si>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총계</t>
    <phoneticPr fontId="2" type="noConversion"/>
  </si>
  <si>
    <t>2024년 예산
(A)</t>
    <phoneticPr fontId="2" type="noConversion"/>
  </si>
  <si>
    <t>2024년 결산
(1월~4월)</t>
    <phoneticPr fontId="2" type="noConversion"/>
  </si>
  <si>
    <t>2024년 추경예산(안)
(B)</t>
    <phoneticPr fontId="2" type="noConversion"/>
  </si>
  <si>
    <t>증감액(B-A)</t>
    <phoneticPr fontId="2" type="noConversion"/>
  </si>
  <si>
    <t>세부내역</t>
    <phoneticPr fontId="2" type="noConversion"/>
  </si>
  <si>
    <t>사무비</t>
    <phoneticPr fontId="2" type="noConversion"/>
  </si>
  <si>
    <t>일용잡급</t>
    <phoneticPr fontId="2" type="noConversion"/>
  </si>
  <si>
    <t>업무추진비</t>
    <phoneticPr fontId="2" type="noConversion"/>
  </si>
  <si>
    <t>소계</t>
    <phoneticPr fontId="2" type="noConversion"/>
  </si>
  <si>
    <t>운영비</t>
    <phoneticPr fontId="2" type="noConversion"/>
  </si>
  <si>
    <t>연료비</t>
    <phoneticPr fontId="2" type="noConversion"/>
  </si>
  <si>
    <t>재산조성비</t>
    <phoneticPr fontId="2" type="noConversion"/>
  </si>
  <si>
    <t>시설비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</si>
  <si>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</si>
  <si>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</si>
  <si>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</si>
  <si>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</si>
  <si>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의료비</t>
    <phoneticPr fontId="2" type="noConversion"/>
  </si>
  <si>
    <t>특별급식비</t>
    <phoneticPr fontId="2" type="noConversion"/>
  </si>
  <si>
    <t>홍보비 등 사업비 감소</t>
    <phoneticPr fontId="2" type="noConversion"/>
  </si>
  <si>
    <t>예비비 및 기타</t>
    <phoneticPr fontId="2" type="noConversion"/>
  </si>
  <si>
    <t>예비비</t>
    <phoneticPr fontId="2" type="noConversion"/>
  </si>
  <si>
    <t>금월이월금</t>
    <phoneticPr fontId="2" type="noConversion"/>
  </si>
  <si>
    <t>총계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</si>
  <si>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</si>
  <si>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</si>
  <si>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교육문화사업수입</t>
    <phoneticPr fontId="2" type="noConversion"/>
  </si>
  <si>
    <t>실습생지도수입</t>
    <phoneticPr fontId="2" type="noConversion"/>
  </si>
  <si>
    <t>서비스제공수입</t>
    <phoneticPr fontId="2" type="noConversion"/>
  </si>
  <si>
    <t>바우처수입</t>
    <phoneticPr fontId="2" type="noConversion"/>
  </si>
  <si>
    <t>국고보조금</t>
    <phoneticPr fontId="2" type="noConversion"/>
  </si>
  <si>
    <t>시군구보조금</t>
    <phoneticPr fontId="2" type="noConversion"/>
  </si>
  <si>
    <t>지정후원금</t>
    <phoneticPr fontId="2" type="noConversion"/>
  </si>
  <si>
    <t>비지정후원금</t>
    <phoneticPr fontId="2" type="noConversion"/>
  </si>
  <si>
    <t>가산금수입</t>
    <phoneticPr fontId="2" type="noConversion"/>
  </si>
  <si>
    <t>법인전입금(후원금)</t>
    <phoneticPr fontId="2" type="noConversion"/>
  </si>
  <si>
    <t>전년도이월금</t>
    <phoneticPr fontId="2" type="noConversion"/>
  </si>
  <si>
    <t>전년도이월금(후원금)</t>
    <phoneticPr fontId="2" type="noConversion"/>
  </si>
  <si>
    <t>기타잡수입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</si>
  <si>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</si>
  <si>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</si>
  <si>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</si>
  <si>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수용비 및 수수료</t>
    <phoneticPr fontId="2" type="noConversion"/>
  </si>
  <si>
    <t>제세공과금</t>
    <phoneticPr fontId="2" type="noConversion"/>
  </si>
  <si>
    <t>기타운영비</t>
    <phoneticPr fontId="2" type="noConversion"/>
  </si>
  <si>
    <t>자산취득비</t>
    <phoneticPr fontId="2" type="noConversion"/>
  </si>
  <si>
    <t>시설장비 유지비</t>
    <phoneticPr fontId="2" type="noConversion"/>
  </si>
  <si>
    <t>사례관리사업비</t>
    <phoneticPr fontId="2" type="noConversion"/>
  </si>
  <si>
    <t>서비스제공사업비</t>
    <phoneticPr fontId="2" type="noConversion"/>
  </si>
  <si>
    <t>지역조직화사업비</t>
    <phoneticPr fontId="2" type="noConversion"/>
  </si>
  <si>
    <t>공동모금회사업비</t>
    <phoneticPr fontId="2" type="noConversion"/>
  </si>
  <si>
    <t>발달재활바우처사업비</t>
    <phoneticPr fontId="2" type="noConversion"/>
  </si>
  <si>
    <t>프로그램사업비</t>
    <phoneticPr fontId="2" type="noConversion"/>
  </si>
  <si>
    <t>가족참여사업비</t>
    <phoneticPr fontId="2" type="noConversion"/>
  </si>
  <si>
    <t>자원봉사자관리사업비</t>
    <phoneticPr fontId="2" type="noConversion"/>
  </si>
  <si>
    <t>홍보사업비</t>
    <phoneticPr fontId="2" type="noConversion"/>
  </si>
  <si>
    <t>후원자관리사업비</t>
    <phoneticPr fontId="2" type="noConversion"/>
  </si>
  <si>
    <t>특별행사사업비</t>
    <phoneticPr fontId="2" type="noConversion"/>
  </si>
  <si>
    <t>직업재활사업비</t>
    <phoneticPr fontId="2" type="noConversion"/>
  </si>
  <si>
    <t>금월잔액</t>
    <phoneticPr fontId="2" type="noConversion"/>
  </si>
  <si>
    <t>2024년 자원봉사센터 추경예산(안) 총괄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</si>
  <si>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289,870,000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241,562,000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20.0% 증가</t>
    </r>
    <phoneticPr fontId="2" type="noConversion"/>
  </si>
  <si>
    <t>입소자(이용자)부담금 수입</t>
    <phoneticPr fontId="2" type="noConversion"/>
  </si>
  <si>
    <t>자원봉사활성화프로그램 사업 보조금 증가</t>
    <phoneticPr fontId="2" type="noConversion"/>
  </si>
  <si>
    <t>캠프운영지원금 감소</t>
    <phoneticPr fontId="2" type="noConversion"/>
  </si>
  <si>
    <t>후원금수입</t>
    <phoneticPr fontId="2" type="noConversion"/>
  </si>
  <si>
    <t>지정후원 사업 증가</t>
    <phoneticPr fontId="2" type="noConversion"/>
  </si>
  <si>
    <t>요양급여수입</t>
    <phoneticPr fontId="2" type="noConversion"/>
  </si>
  <si>
    <t>합계</t>
    <phoneticPr fontId="2" type="noConversion"/>
  </si>
  <si>
    <t>이월금</t>
    <phoneticPr fontId="2" type="noConversion"/>
  </si>
  <si>
    <t>합계</t>
    <phoneticPr fontId="2" type="noConversion"/>
  </si>
  <si>
    <t>잡수입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</si>
  <si>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</si>
  <si>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</si>
  <si>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2024년 예산
(A)</t>
    <phoneticPr fontId="2" type="noConversion"/>
  </si>
  <si>
    <t>2024년 결산
(1월~4월)</t>
    <phoneticPr fontId="2" type="noConversion"/>
  </si>
  <si>
    <t>2024년 추경예산(안)
(B)</t>
    <phoneticPr fontId="2" type="noConversion"/>
  </si>
  <si>
    <t>증감액(B-A)</t>
    <phoneticPr fontId="2" type="noConversion"/>
  </si>
  <si>
    <t>비율(%)</t>
    <phoneticPr fontId="2" type="noConversion"/>
  </si>
  <si>
    <t>세부내역</t>
    <phoneticPr fontId="2" type="noConversion"/>
  </si>
  <si>
    <t>사무비</t>
    <phoneticPr fontId="2" type="noConversion"/>
  </si>
  <si>
    <t>인건비</t>
    <phoneticPr fontId="2" type="noConversion"/>
  </si>
  <si>
    <t>직원 인건비 증가</t>
    <phoneticPr fontId="2" type="noConversion"/>
  </si>
  <si>
    <t>퇴직금 및 퇴직적립금</t>
    <phoneticPr fontId="2" type="noConversion"/>
  </si>
  <si>
    <t>소계</t>
    <phoneticPr fontId="2" type="noConversion"/>
  </si>
  <si>
    <t>업무추진비</t>
    <phoneticPr fontId="2" type="noConversion"/>
  </si>
  <si>
    <t>회의비 증가</t>
    <phoneticPr fontId="2" type="noConversion"/>
  </si>
  <si>
    <t>운영비</t>
    <phoneticPr fontId="2" type="noConversion"/>
  </si>
  <si>
    <t>30주년기념 해외선진기관연수비 증가</t>
    <phoneticPr fontId="2" type="noConversion"/>
  </si>
  <si>
    <t>각종 수수료 등 감소</t>
    <phoneticPr fontId="2" type="noConversion"/>
  </si>
  <si>
    <t xml:space="preserve"> </t>
    <phoneticPr fontId="2" type="noConversion"/>
  </si>
  <si>
    <t>자산취득비(냉난방기 설치) 증가</t>
    <phoneticPr fontId="2" type="noConversion"/>
  </si>
  <si>
    <t>사업비</t>
    <phoneticPr fontId="2" type="noConversion"/>
  </si>
  <si>
    <t>운영비</t>
    <phoneticPr fontId="2" type="noConversion"/>
  </si>
  <si>
    <t>생계비</t>
    <phoneticPr fontId="2" type="noConversion"/>
  </si>
  <si>
    <t>수용기관경비</t>
    <phoneticPr fontId="2" type="noConversion"/>
  </si>
  <si>
    <t>피복비</t>
    <phoneticPr fontId="2" type="noConversion"/>
  </si>
  <si>
    <t>특별급식비</t>
    <phoneticPr fontId="2" type="noConversion"/>
  </si>
  <si>
    <t>사례관리사업비</t>
    <phoneticPr fontId="2" type="noConversion"/>
  </si>
  <si>
    <t>지역조직화사업비</t>
    <phoneticPr fontId="2" type="noConversion"/>
  </si>
  <si>
    <t>공동모금회사업비</t>
    <phoneticPr fontId="2" type="noConversion"/>
  </si>
  <si>
    <t>재가노인센터사업비</t>
    <phoneticPr fontId="2" type="noConversion"/>
  </si>
  <si>
    <t>지역아동센터사업비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</si>
  <si>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</si>
  <si>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</si>
  <si>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후원사업비</t>
    <phoneticPr fontId="2" type="noConversion"/>
  </si>
  <si>
    <t>기타지원사업비</t>
    <phoneticPr fontId="2" type="noConversion"/>
  </si>
  <si>
    <t>프로그램사업비</t>
    <phoneticPr fontId="2" type="noConversion"/>
  </si>
  <si>
    <t>가족참여사업비</t>
    <phoneticPr fontId="2" type="noConversion"/>
  </si>
  <si>
    <t>자원봉사자관리사업비</t>
    <phoneticPr fontId="2" type="noConversion"/>
  </si>
  <si>
    <t>지원사업 증가에 따른 사업비 증가</t>
    <phoneticPr fontId="2" type="noConversion"/>
  </si>
  <si>
    <t>홍보사업비</t>
    <phoneticPr fontId="2" type="noConversion"/>
  </si>
  <si>
    <t>실버비지니스사업</t>
    <phoneticPr fontId="2" type="noConversion"/>
  </si>
  <si>
    <t>특별행사사업비</t>
    <phoneticPr fontId="2" type="noConversion"/>
  </si>
  <si>
    <t>의료재활사업비</t>
    <phoneticPr fontId="2" type="noConversion"/>
  </si>
  <si>
    <t>사회심리재활사업비</t>
    <phoneticPr fontId="2" type="noConversion"/>
  </si>
  <si>
    <t>교육재활사업비</t>
    <phoneticPr fontId="2" type="noConversion"/>
  </si>
  <si>
    <t>예비비 및 기타</t>
    <phoneticPr fontId="2" type="noConversion"/>
  </si>
  <si>
    <t>예비비</t>
    <phoneticPr fontId="2" type="noConversion"/>
  </si>
  <si>
    <t>금월이월금</t>
    <phoneticPr fontId="2" type="noConversion"/>
  </si>
  <si>
    <t>금월잔액</t>
    <phoneticPr fontId="2" type="noConversion"/>
  </si>
  <si>
    <t>임대보증금비용수입</t>
    <phoneticPr fontId="2" type="noConversion"/>
  </si>
  <si>
    <t>본인부담금수입</t>
    <phoneticPr fontId="2" type="noConversion"/>
  </si>
  <si>
    <t>상급침실이용료</t>
    <phoneticPr fontId="2" type="noConversion"/>
  </si>
  <si>
    <t>기타비급여수입</t>
    <phoneticPr fontId="2" type="noConversion"/>
  </si>
  <si>
    <t>지역조직화수입</t>
    <phoneticPr fontId="2" type="noConversion"/>
  </si>
  <si>
    <t>국고보조금</t>
    <phoneticPr fontId="2" type="noConversion"/>
  </si>
  <si>
    <t>시군구보조금</t>
    <phoneticPr fontId="2" type="noConversion"/>
  </si>
  <si>
    <t>기타보조금</t>
    <phoneticPr fontId="2" type="noConversion"/>
  </si>
  <si>
    <t>지정후원금</t>
    <phoneticPr fontId="2" type="noConversion"/>
  </si>
  <si>
    <t>장기요양급여수입</t>
    <phoneticPr fontId="2" type="noConversion"/>
  </si>
  <si>
    <t>법인전입금</t>
    <phoneticPr fontId="2" type="noConversion"/>
  </si>
  <si>
    <t>법인전입금(후원금)</t>
    <phoneticPr fontId="2" type="noConversion"/>
  </si>
  <si>
    <t>기타예금이자수입</t>
    <phoneticPr fontId="2" type="noConversion"/>
  </si>
  <si>
    <t>직원식재료수입</t>
    <phoneticPr fontId="2" type="noConversion"/>
  </si>
  <si>
    <t>운영충당적립금</t>
    <phoneticPr fontId="2" type="noConversion"/>
  </si>
  <si>
    <t>시설환경개선준비금</t>
    <phoneticPr fontId="2" type="noConversion"/>
  </si>
  <si>
    <t>2024년 발달재활서비스 추경예산(안) 총괄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</si>
  <si>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160,828,000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158,123,380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1.7% 증가</t>
    </r>
    <phoneticPr fontId="2" type="noConversion"/>
  </si>
  <si>
    <t>2024년 결산
(1월~4월)</t>
    <phoneticPr fontId="2" type="noConversion"/>
  </si>
  <si>
    <t>바우처 수입 감소</t>
    <phoneticPr fontId="2" type="noConversion"/>
  </si>
  <si>
    <t>2024년 추경예산(안)
(B)</t>
    <phoneticPr fontId="2" type="noConversion"/>
  </si>
  <si>
    <t>바우처 이용 인원 감소에 따른 인건비 감소</t>
    <phoneticPr fontId="2" type="noConversion"/>
  </si>
  <si>
    <t>일용잡급</t>
    <phoneticPr fontId="2" type="noConversion"/>
  </si>
  <si>
    <t>30주년 해외선진기관방문 연수비 감소</t>
    <phoneticPr fontId="2" type="noConversion"/>
  </si>
  <si>
    <t>지역조직화사업비</t>
    <phoneticPr fontId="2" type="noConversion"/>
  </si>
  <si>
    <t>지역아동센터사업비</t>
    <phoneticPr fontId="2" type="noConversion"/>
  </si>
  <si>
    <t>청소년지원센터사업비</t>
    <phoneticPr fontId="2" type="noConversion"/>
  </si>
  <si>
    <t>교구 구입 등 사업비 증가</t>
    <phoneticPr fontId="2" type="noConversion"/>
  </si>
  <si>
    <t>실버비지니스사업</t>
    <phoneticPr fontId="2" type="noConversion"/>
  </si>
  <si>
    <t>금월이월금</t>
    <phoneticPr fontId="2" type="noConversion"/>
  </si>
  <si>
    <t>본인부담금수입</t>
    <phoneticPr fontId="2" type="noConversion"/>
  </si>
  <si>
    <t>식재료수입</t>
    <phoneticPr fontId="2" type="noConversion"/>
  </si>
  <si>
    <t>상급침실이용료</t>
    <phoneticPr fontId="2" type="noConversion"/>
  </si>
  <si>
    <t>아동발달지원센터수입</t>
    <phoneticPr fontId="2" type="noConversion"/>
  </si>
  <si>
    <t>교육문화사업수입</t>
    <phoneticPr fontId="2" type="noConversion"/>
  </si>
  <si>
    <t>지역조직화수입</t>
    <phoneticPr fontId="2" type="noConversion"/>
  </si>
  <si>
    <t>기타보조금</t>
    <phoneticPr fontId="2" type="noConversion"/>
  </si>
  <si>
    <t>지정후원금</t>
    <phoneticPr fontId="2" type="noConversion"/>
  </si>
  <si>
    <t>기타예금이자수입</t>
    <phoneticPr fontId="2" type="noConversion"/>
  </si>
  <si>
    <t>직원식재료수입</t>
    <phoneticPr fontId="2" type="noConversion"/>
  </si>
  <si>
    <t>기타잡수입</t>
    <phoneticPr fontId="2" type="noConversion"/>
  </si>
  <si>
    <t>운영충당적립금</t>
    <phoneticPr fontId="2" type="noConversion"/>
  </si>
  <si>
    <t>기타운영비</t>
    <phoneticPr fontId="2" type="noConversion"/>
  </si>
  <si>
    <t>발달재활바우처사업비</t>
    <phoneticPr fontId="2" type="noConversion"/>
  </si>
  <si>
    <t>2024년 심리치유서비스 추경예산(안) 총괄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</si>
  <si>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7,481,000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7,499,000 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0.2% 증가</t>
    </r>
    <phoneticPr fontId="2" type="noConversion"/>
  </si>
  <si>
    <t>2024년 결산
(1월~4월)</t>
    <phoneticPr fontId="2" type="noConversion"/>
  </si>
  <si>
    <t>증감액(B-A)</t>
    <phoneticPr fontId="2" type="noConversion"/>
  </si>
  <si>
    <t>세부내역</t>
    <phoneticPr fontId="2" type="noConversion"/>
  </si>
  <si>
    <t>입소자(이용자)부담금 수입</t>
    <phoneticPr fontId="2" type="noConversion"/>
  </si>
  <si>
    <t>합계</t>
    <phoneticPr fontId="2" type="noConversion"/>
  </si>
  <si>
    <t>사업수입</t>
    <phoneticPr fontId="2" type="noConversion"/>
  </si>
  <si>
    <t>보조금수입</t>
    <phoneticPr fontId="2" type="noConversion"/>
  </si>
  <si>
    <t>후원금수입</t>
    <phoneticPr fontId="2" type="noConversion"/>
  </si>
  <si>
    <t>요양급여수입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</si>
  <si>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</si>
  <si>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</si>
  <si>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</si>
  <si>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운영충당적립금 및 환경개선준비금</t>
    <phoneticPr fontId="2" type="noConversion"/>
  </si>
  <si>
    <t>총계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</si>
  <si>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</si>
  <si>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2024년 예산
(A)</t>
    <phoneticPr fontId="2" type="noConversion"/>
  </si>
  <si>
    <t>2024년 추경예산(안)
(B)</t>
    <phoneticPr fontId="2" type="noConversion"/>
  </si>
  <si>
    <t>비율(%)</t>
    <phoneticPr fontId="2" type="noConversion"/>
  </si>
  <si>
    <t>사무비</t>
    <phoneticPr fontId="2" type="noConversion"/>
  </si>
  <si>
    <t>인건비</t>
    <phoneticPr fontId="2" type="noConversion"/>
  </si>
  <si>
    <t>일용잡급</t>
    <phoneticPr fontId="2" type="noConversion"/>
  </si>
  <si>
    <t>소계</t>
    <phoneticPr fontId="2" type="noConversion"/>
  </si>
  <si>
    <t>업무추진비</t>
    <phoneticPr fontId="2" type="noConversion"/>
  </si>
  <si>
    <t>운영비</t>
    <phoneticPr fontId="2" type="noConversion"/>
  </si>
  <si>
    <t>연료비</t>
    <phoneticPr fontId="2" type="noConversion"/>
  </si>
  <si>
    <t xml:space="preserve"> </t>
    <phoneticPr fontId="2" type="noConversion"/>
  </si>
  <si>
    <t>재산조성비</t>
    <phoneticPr fontId="2" type="noConversion"/>
  </si>
  <si>
    <t>시설비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</si>
  <si>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</si>
  <si>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</si>
  <si>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</si>
  <si>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피복비</t>
    <phoneticPr fontId="2" type="noConversion"/>
  </si>
  <si>
    <t>의료비</t>
    <phoneticPr fontId="2" type="noConversion"/>
  </si>
  <si>
    <t>특별급식비</t>
    <phoneticPr fontId="2" type="noConversion"/>
  </si>
  <si>
    <t>사례관리사업비</t>
    <phoneticPr fontId="2" type="noConversion"/>
  </si>
  <si>
    <t>서비스제공사업비</t>
    <phoneticPr fontId="2" type="noConversion"/>
  </si>
  <si>
    <t>지역조직화사업비</t>
    <phoneticPr fontId="2" type="noConversion"/>
  </si>
  <si>
    <t>공동모금회사업비</t>
    <phoneticPr fontId="2" type="noConversion"/>
  </si>
  <si>
    <t>재가노인센터사업비</t>
    <phoneticPr fontId="2" type="noConversion"/>
  </si>
  <si>
    <t>지역아동센터사업비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</si>
  <si>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</si>
  <si>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</si>
  <si>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잡지출</t>
    <phoneticPr fontId="2" type="noConversion"/>
  </si>
  <si>
    <t>예비비 및 기타</t>
    <phoneticPr fontId="2" type="noConversion"/>
  </si>
  <si>
    <t>예비비</t>
    <phoneticPr fontId="2" type="noConversion"/>
  </si>
  <si>
    <t>금월이월금</t>
    <phoneticPr fontId="2" type="noConversion"/>
  </si>
  <si>
    <t>금월잔액</t>
    <phoneticPr fontId="2" type="noConversion"/>
  </si>
  <si>
    <t>식재료수입</t>
    <phoneticPr fontId="2" type="noConversion"/>
  </si>
  <si>
    <t>상급침실이용료</t>
    <phoneticPr fontId="2" type="noConversion"/>
  </si>
  <si>
    <t>기타비급여수입</t>
    <phoneticPr fontId="2" type="noConversion"/>
  </si>
  <si>
    <t>실습생지도수입</t>
    <phoneticPr fontId="2" type="noConversion"/>
  </si>
  <si>
    <t>바우처수입</t>
    <phoneticPr fontId="2" type="noConversion"/>
  </si>
  <si>
    <t>국고보조금</t>
    <phoneticPr fontId="2" type="noConversion"/>
  </si>
  <si>
    <t>시군구보조금</t>
    <phoneticPr fontId="2" type="noConversion"/>
  </si>
  <si>
    <t>비지정후원금</t>
    <phoneticPr fontId="2" type="noConversion"/>
  </si>
  <si>
    <t>장기요양급여수입</t>
    <phoneticPr fontId="2" type="noConversion"/>
  </si>
  <si>
    <t>법인전입금(후원금)</t>
    <phoneticPr fontId="2" type="noConversion"/>
  </si>
  <si>
    <t>전년도이월금</t>
    <phoneticPr fontId="2" type="noConversion"/>
  </si>
  <si>
    <t>기타예금이자수입</t>
    <phoneticPr fontId="2" type="noConversion"/>
  </si>
  <si>
    <t>직원식재료수입</t>
    <phoneticPr fontId="2" type="noConversion"/>
  </si>
  <si>
    <t>기타잡수입</t>
    <phoneticPr fontId="2" type="noConversion"/>
  </si>
  <si>
    <t>시설환경개선준비금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</si>
  <si>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</si>
  <si>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</si>
  <si>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기관운영비</t>
    <phoneticPr fontId="2" type="noConversion"/>
  </si>
  <si>
    <t>직책보조비</t>
    <phoneticPr fontId="2" type="noConversion"/>
  </si>
  <si>
    <t>수용비 및 수수료</t>
    <phoneticPr fontId="2" type="noConversion"/>
  </si>
  <si>
    <t>기타운영비</t>
    <phoneticPr fontId="2" type="noConversion"/>
  </si>
  <si>
    <t>시설장비 유지비</t>
    <phoneticPr fontId="2" type="noConversion"/>
  </si>
  <si>
    <t>후원사업비</t>
    <phoneticPr fontId="2" type="noConversion"/>
  </si>
  <si>
    <t>기타지원사업비</t>
    <phoneticPr fontId="2" type="noConversion"/>
  </si>
  <si>
    <t>프로그램사업비</t>
    <phoneticPr fontId="2" type="noConversion"/>
  </si>
  <si>
    <t>문화탐방비</t>
    <phoneticPr fontId="2" type="noConversion"/>
  </si>
  <si>
    <t>후원자관리사업비</t>
    <phoneticPr fontId="2" type="noConversion"/>
  </si>
  <si>
    <t>실버비지니스사업</t>
    <phoneticPr fontId="2" type="noConversion"/>
  </si>
  <si>
    <t>의료재활사업비</t>
    <phoneticPr fontId="2" type="noConversion"/>
  </si>
  <si>
    <t>사례관리사업비</t>
    <phoneticPr fontId="2" type="noConversion"/>
  </si>
  <si>
    <t>지역조직화사업비</t>
    <phoneticPr fontId="2" type="noConversion"/>
  </si>
  <si>
    <t>공동모금회사업비</t>
    <phoneticPr fontId="2" type="noConversion"/>
  </si>
  <si>
    <t>재가노인센터사업비</t>
    <phoneticPr fontId="2" type="noConversion"/>
  </si>
  <si>
    <t>지역아동센터사업비</t>
    <phoneticPr fontId="2" type="noConversion"/>
  </si>
  <si>
    <t>발달재활바우처사업비</t>
    <phoneticPr fontId="2" type="noConversion"/>
  </si>
  <si>
    <t>후원사업비</t>
    <phoneticPr fontId="2" type="noConversion"/>
  </si>
  <si>
    <t>교육재활사업비</t>
    <phoneticPr fontId="2" type="noConversion"/>
  </si>
  <si>
    <t>사회심리재활사업비</t>
    <phoneticPr fontId="2" type="noConversion"/>
  </si>
  <si>
    <t>특별행사사업비</t>
    <phoneticPr fontId="2" type="noConversion"/>
  </si>
  <si>
    <t>실버비지니스사업</t>
    <phoneticPr fontId="2" type="noConversion"/>
  </si>
  <si>
    <t>후원자관리사업비</t>
    <phoneticPr fontId="2" type="noConversion"/>
  </si>
  <si>
    <t>문화탐방비</t>
    <phoneticPr fontId="2" type="noConversion"/>
  </si>
  <si>
    <t>가족참여사업비</t>
    <phoneticPr fontId="2" type="noConversion"/>
  </si>
  <si>
    <t>기타지원사업비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</si>
  <si>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1,686,220,000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 1,574,800,000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7.1% 증가</t>
    </r>
    <phoneticPr fontId="2" type="noConversion"/>
  </si>
  <si>
    <t>2024년 재가노인지원서비스 추경예산(안) 총괄</t>
    <phoneticPr fontId="2" type="noConversion"/>
  </si>
  <si>
    <t>2024년 예산
(A)</t>
    <phoneticPr fontId="2" type="noConversion"/>
  </si>
  <si>
    <t>증감액(B-A)</t>
    <phoneticPr fontId="2" type="noConversion"/>
  </si>
  <si>
    <t>합계</t>
    <phoneticPr fontId="2" type="noConversion"/>
  </si>
  <si>
    <t>보조금수입</t>
    <phoneticPr fontId="2" type="noConversion"/>
  </si>
  <si>
    <t>운영비 보조금 증가</t>
    <phoneticPr fontId="2" type="noConversion"/>
  </si>
  <si>
    <t>후원금수입</t>
    <phoneticPr fontId="2" type="noConversion"/>
  </si>
  <si>
    <t>지정후원금 사업 증가</t>
    <phoneticPr fontId="2" type="noConversion"/>
  </si>
  <si>
    <t>요양급여수입</t>
    <phoneticPr fontId="2" type="noConversion"/>
  </si>
  <si>
    <t>전입금</t>
    <phoneticPr fontId="2" type="noConversion"/>
  </si>
  <si>
    <t>합계</t>
    <phoneticPr fontId="2" type="noConversion"/>
  </si>
  <si>
    <t>적립금 및 준비금</t>
    <phoneticPr fontId="2" type="noConversion"/>
  </si>
  <si>
    <t>운영충당적립금 및 환경개선준비금</t>
    <phoneticPr fontId="2" type="noConversion"/>
  </si>
  <si>
    <t>총계</t>
    <phoneticPr fontId="2" type="noConversion"/>
  </si>
  <si>
    <t>2024년 예산
(A)</t>
    <phoneticPr fontId="2" type="noConversion"/>
  </si>
  <si>
    <t>2024년 결산
(1월~4월)</t>
    <phoneticPr fontId="2" type="noConversion"/>
  </si>
  <si>
    <t>2024년 추경예산(안)
(B)</t>
    <phoneticPr fontId="2" type="noConversion"/>
  </si>
  <si>
    <t>증감액(B-A)</t>
    <phoneticPr fontId="2" type="noConversion"/>
  </si>
  <si>
    <t>인건비</t>
    <phoneticPr fontId="2" type="noConversion"/>
  </si>
  <si>
    <t>일용잡급</t>
    <phoneticPr fontId="2" type="noConversion"/>
  </si>
  <si>
    <t>업무추진비</t>
    <phoneticPr fontId="2" type="noConversion"/>
  </si>
  <si>
    <t>소계</t>
    <phoneticPr fontId="2" type="noConversion"/>
  </si>
  <si>
    <t>운영비</t>
    <phoneticPr fontId="2" type="noConversion"/>
  </si>
  <si>
    <t>소계</t>
    <phoneticPr fontId="2" type="noConversion"/>
  </si>
  <si>
    <t xml:space="preserve"> </t>
    <phoneticPr fontId="2" type="noConversion"/>
  </si>
  <si>
    <t>재산조성비</t>
    <phoneticPr fontId="2" type="noConversion"/>
  </si>
  <si>
    <t>시설비</t>
    <phoneticPr fontId="2" type="noConversion"/>
  </si>
  <si>
    <t>사업비</t>
    <phoneticPr fontId="2" type="noConversion"/>
  </si>
  <si>
    <t>생계비</t>
    <phoneticPr fontId="2" type="noConversion"/>
  </si>
  <si>
    <t>특별급식비</t>
    <phoneticPr fontId="2" type="noConversion"/>
  </si>
  <si>
    <t>욕구기반위기관리서비스 사업비 증가</t>
    <phoneticPr fontId="2" type="noConversion"/>
  </si>
  <si>
    <t>잡지출</t>
    <phoneticPr fontId="2" type="noConversion"/>
  </si>
  <si>
    <t>예비비 및 기타</t>
    <phoneticPr fontId="2" type="noConversion"/>
  </si>
  <si>
    <t>예비비 및 기타</t>
    <phoneticPr fontId="2" type="noConversion"/>
  </si>
  <si>
    <t>예비비</t>
    <phoneticPr fontId="2" type="noConversion"/>
  </si>
  <si>
    <t>금월이월금</t>
    <phoneticPr fontId="2" type="noConversion"/>
  </si>
  <si>
    <t>금월잔액</t>
    <phoneticPr fontId="2" type="noConversion"/>
  </si>
  <si>
    <t>총계</t>
    <phoneticPr fontId="2" type="noConversion"/>
  </si>
  <si>
    <t>상급침실이용료</t>
    <phoneticPr fontId="2" type="noConversion"/>
  </si>
  <si>
    <t>기타비급여수입</t>
    <phoneticPr fontId="2" type="noConversion"/>
  </si>
  <si>
    <t>아동발달지원센터수입</t>
    <phoneticPr fontId="2" type="noConversion"/>
  </si>
  <si>
    <t>장애아동바우처사업수입</t>
    <phoneticPr fontId="2" type="noConversion"/>
  </si>
  <si>
    <t>치료지원사업수입</t>
    <phoneticPr fontId="2" type="noConversion"/>
  </si>
  <si>
    <t>지역조직화수입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</si>
  <si>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155,806,000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148,105,000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</t>
    </r>
    <r>
      <rPr>
        <b/>
        <sz val="12"/>
        <color theme="1"/>
        <rFont val="맑은 고딕"/>
        <family val="3"/>
        <charset val="129"/>
      </rPr>
      <t xml:space="preserve"> 5.2% 증가</t>
    </r>
    <phoneticPr fontId="2" type="noConversion"/>
  </si>
  <si>
    <t>시군구보조금</t>
    <phoneticPr fontId="2" type="noConversion"/>
  </si>
  <si>
    <t>기타보조금</t>
    <phoneticPr fontId="2" type="noConversion"/>
  </si>
  <si>
    <t>지정후원금</t>
    <phoneticPr fontId="2" type="noConversion"/>
  </si>
  <si>
    <t>가산금수입</t>
    <phoneticPr fontId="2" type="noConversion"/>
  </si>
  <si>
    <t>전년도이월금</t>
    <phoneticPr fontId="2" type="noConversion"/>
  </si>
  <si>
    <t>전년도이월금(후원금)</t>
    <phoneticPr fontId="2" type="noConversion"/>
  </si>
  <si>
    <t>기타예금이자수입</t>
    <phoneticPr fontId="2" type="noConversion"/>
  </si>
  <si>
    <t>기타잡수입</t>
    <phoneticPr fontId="2" type="noConversion"/>
  </si>
  <si>
    <t>운영충당적립금</t>
    <phoneticPr fontId="2" type="noConversion"/>
  </si>
  <si>
    <t>퇴직금 및 퇴직적립금</t>
    <phoneticPr fontId="2" type="noConversion"/>
  </si>
  <si>
    <t>기타후생경비</t>
    <phoneticPr fontId="2" type="noConversion"/>
  </si>
  <si>
    <t>사회보험부담금</t>
    <phoneticPr fontId="2" type="noConversion"/>
  </si>
  <si>
    <t>기관운영비</t>
    <phoneticPr fontId="2" type="noConversion"/>
  </si>
  <si>
    <t>제세공과금</t>
    <phoneticPr fontId="2" type="noConversion"/>
  </si>
  <si>
    <t>기타운영비</t>
    <phoneticPr fontId="2" type="noConversion"/>
  </si>
  <si>
    <t>자산취득비</t>
    <phoneticPr fontId="2" type="noConversion"/>
  </si>
  <si>
    <t>서비스제공사업비</t>
    <phoneticPr fontId="2" type="noConversion"/>
  </si>
  <si>
    <t>공동모금회사업비</t>
    <phoneticPr fontId="2" type="noConversion"/>
  </si>
  <si>
    <t>청소년지원센터사업비</t>
    <phoneticPr fontId="2" type="noConversion"/>
  </si>
  <si>
    <t>발달재활바우처사업비</t>
    <phoneticPr fontId="2" type="noConversion"/>
  </si>
  <si>
    <t>후원사업비</t>
    <phoneticPr fontId="2" type="noConversion"/>
  </si>
  <si>
    <t>가족참여사업비</t>
    <phoneticPr fontId="2" type="noConversion"/>
  </si>
  <si>
    <t>문화탐방비</t>
    <phoneticPr fontId="2" type="noConversion"/>
  </si>
  <si>
    <t>홍보사업비</t>
    <phoneticPr fontId="2" type="noConversion"/>
  </si>
  <si>
    <t>특별행사사업비</t>
    <phoneticPr fontId="2" type="noConversion"/>
  </si>
  <si>
    <t>의료재활사업비</t>
    <phoneticPr fontId="2" type="noConversion"/>
  </si>
  <si>
    <t>직업재활사업비</t>
    <phoneticPr fontId="2" type="noConversion"/>
  </si>
  <si>
    <r>
      <t xml:space="preserve">■ 추경금액 : </t>
    </r>
    <r>
      <rPr>
        <sz val="12"/>
        <color theme="1"/>
        <rFont val="맑은 고딕"/>
        <family val="3"/>
        <charset val="129"/>
      </rPr>
      <t>2024년 추경예산(안) 총액</t>
    </r>
    <r>
      <rPr>
        <b/>
        <sz val="12"/>
        <color theme="1"/>
        <rFont val="맑은 고딕"/>
        <family val="3"/>
        <charset val="129"/>
      </rPr>
      <t xml:space="preserve"> </t>
    </r>
    <r>
      <rPr>
        <b/>
        <u/>
        <sz val="12"/>
        <color theme="1"/>
        <rFont val="맑은 고딕"/>
        <family val="3"/>
        <charset val="129"/>
      </rPr>
      <t xml:space="preserve">  227,955,000  </t>
    </r>
    <r>
      <rPr>
        <b/>
        <sz val="12"/>
        <color theme="1"/>
        <rFont val="맑은 고딕"/>
        <family val="3"/>
        <charset val="129"/>
      </rPr>
      <t xml:space="preserve">원
                  </t>
    </r>
    <r>
      <rPr>
        <sz val="12"/>
        <color theme="1"/>
        <rFont val="맑은 고딕"/>
        <family val="3"/>
        <charset val="129"/>
      </rPr>
      <t>2024년 예산 총액</t>
    </r>
    <r>
      <rPr>
        <b/>
        <u/>
        <sz val="12"/>
        <color theme="1"/>
        <rFont val="맑은 고딕"/>
        <family val="3"/>
        <charset val="129"/>
      </rPr>
      <t xml:space="preserve">  189,420,000 </t>
    </r>
    <r>
      <rPr>
        <b/>
        <sz val="12"/>
        <color theme="1"/>
        <rFont val="맑은 고딕"/>
        <family val="3"/>
        <charset val="129"/>
      </rPr>
      <t>원</t>
    </r>
    <r>
      <rPr>
        <sz val="12"/>
        <color theme="1"/>
        <rFont val="맑은 고딕"/>
        <family val="3"/>
        <charset val="129"/>
      </rPr>
      <t xml:space="preserve"> 대비 </t>
    </r>
    <r>
      <rPr>
        <b/>
        <sz val="12"/>
        <color theme="1"/>
        <rFont val="맑은 고딕"/>
        <family val="3"/>
        <charset val="129"/>
      </rPr>
      <t>20.1%증가</t>
    </r>
    <phoneticPr fontId="2" type="noConversion"/>
  </si>
  <si>
    <t>정기 호봉 승급 및 인건비 가이드 적용에 
따른 인건비 증가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</si>
  <si>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</si>
  <si>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</si>
  <si>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</si>
  <si>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</si>
  <si>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</si>
  <si>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 xml:space="preserve"> </t>
    <phoneticPr fontId="2" type="noConversion"/>
  </si>
  <si>
    <t xml:space="preserve"> 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</si>
  <si>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</si>
  <si>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</si>
  <si>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</si>
  <si>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</si>
  <si>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</si>
  <si>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</si>
  <si>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</si>
  <si>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</si>
  <si>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한국마사회 사회적취약계층 급식지원사업 
등 지정후원금 증가</t>
    <phoneticPr fontId="2" type="noConversion"/>
  </si>
  <si>
    <t>경상보조금, 노인급식지원사업 
보조금 증가</t>
    <phoneticPr fontId="2" type="noConversion"/>
  </si>
  <si>
    <t>목 변경에 따른 시군구보조금 사업
 감소</t>
    <phoneticPr fontId="2" type="noConversion"/>
  </si>
  <si>
    <t>정기 호봉 승급 및 인건비 가이드
 적용에 따른 인건비 증가</t>
    <phoneticPr fontId="2" type="noConversion"/>
  </si>
  <si>
    <t>노인급식지원사업, 사회적취약계층 
급식지원사업 등 증가</t>
    <phoneticPr fontId="2" type="noConversion"/>
  </si>
  <si>
    <t>기업사회공헌지원사업, 30주년 개관
기념 사업 등 증가</t>
    <phoneticPr fontId="2" type="noConversion"/>
  </si>
  <si>
    <t>중장년사회관계망구축사업 사업비 
증가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</si>
  <si>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</si>
  <si>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</si>
  <si>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</si>
  <si>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&lt;세입&gt;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</si>
  <si>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&lt;세출&gt;                                                                                                                                                                                                                     (단위:원)</t>
    <phoneticPr fontId="2" type="noConversion"/>
  </si>
  <si>
    <t>강서종합사회복지관</t>
    <phoneticPr fontId="2" type="noConversion"/>
  </si>
  <si>
    <t>재가노인지원서시비스센터</t>
    <phoneticPr fontId="2" type="noConversion"/>
  </si>
  <si>
    <t>지역아동센터</t>
    <phoneticPr fontId="2" type="noConversion"/>
  </si>
  <si>
    <t>자원봉사센터</t>
    <phoneticPr fontId="2" type="noConversion"/>
  </si>
  <si>
    <t>청소년지원센터</t>
    <phoneticPr fontId="2" type="noConversion"/>
  </si>
  <si>
    <t>발달재활서비스</t>
    <phoneticPr fontId="2" type="noConversion"/>
  </si>
  <si>
    <t>심리치유서비스</t>
    <phoneticPr fontId="2" type="noConversion"/>
  </si>
  <si>
    <t>경상보조금, 노인급식지원사업 보조금 증가 및 지정후원금 등 증가</t>
    <phoneticPr fontId="2" type="noConversion"/>
  </si>
  <si>
    <t>운영비 보조금, 지정후원금 증가</t>
    <phoneticPr fontId="2" type="noConversion"/>
  </si>
  <si>
    <t>보조금 수입 증가 및 에코펫사업 등 지정후원금 증가</t>
    <phoneticPr fontId="2" type="noConversion"/>
  </si>
  <si>
    <t>보조금 수입 증가</t>
    <phoneticPr fontId="2" type="noConversion"/>
  </si>
  <si>
    <t>사업수입, 보조금 수입 증가 , 전년도 이월금 증가</t>
    <phoneticPr fontId="2" type="noConversion"/>
  </si>
  <si>
    <t>운영비 보조금 증가</t>
  </si>
  <si>
    <t xml:space="preserve">전년도 이월금 반영 및 법인세 환급금 증가 </t>
    <phoneticPr fontId="2" type="noConversion"/>
  </si>
  <si>
    <t xml:space="preserve">전년도 이월금 반영 </t>
    <phoneticPr fontId="2" type="noConversion"/>
  </si>
  <si>
    <t>특수목적형 보조금 감액 및 모금회 차량지원사업 지정후원금 증가</t>
    <phoneticPr fontId="2" type="noConversion"/>
  </si>
  <si>
    <t>사업수입증가, 전년도 이월금 반영</t>
    <phoneticPr fontId="2" type="noConversion"/>
  </si>
  <si>
    <t>보조금 수입 증가, 전년도 이월금 반영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</si>
</sst>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%"/>
    <numFmt numFmtId="178" formatCode="#,##0_);[Red]\(#,##0\)"/>
    <numFmt numFmtId="179" formatCode="_-* #,##0_-;\-* #,##0_-;_-* &quot;-&quot;_-;_-@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u/>
      <sz val="13"/>
      <color rgb="FF000000"/>
      <name val="맑은 고딕"/>
      <family val="3"/>
      <charset val="129"/>
    </font>
    <font>
      <b/>
      <u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u/>
      <sz val="11"/>
      <color rgb="FF000000"/>
      <name val="맑은 고딕"/>
      <family val="3"/>
      <charset val="129"/>
    </font>
    <font>
      <b/>
      <u/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u/>
      <sz val="14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u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sz val="10"/>
      <color indexed="81"/>
      <name val="맑은 고딕"/>
      <family val="3"/>
      <charset val="129"/>
      <scheme val="minor"/>
    </font>
    <font>
      <b/>
      <sz val="10"/>
      <color indexed="81"/>
      <name val="맑은 고딕"/>
      <family val="3"/>
      <charset val="129"/>
      <scheme val="major"/>
    </font>
    <font>
      <b/>
      <u/>
      <sz val="2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b/>
      <u/>
      <sz val="2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9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142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11" xfId="0" applyFont="1" applyBorder="1">
      <alignment vertical="center"/>
    </xf>
    <xf numFmtId="0" fontId="8" fillId="2" borderId="0" xfId="0" applyFont="1" applyFill="1">
      <alignment vertical="center"/>
    </xf>
    <xf numFmtId="0" fontId="0" fillId="0" borderId="0" xfId="0" applyAlignment="1">
      <alignment vertical="center" wrapText="1"/>
    </xf>
    <xf numFmtId="41" fontId="14" fillId="3" borderId="1" xfId="5" applyNumberFormat="1" applyFont="1" applyFill="1" applyBorder="1" applyAlignment="1">
      <alignment horizontal="right" vertical="center" wrapText="1"/>
    </xf>
    <xf numFmtId="176" fontId="14" fillId="3" borderId="2" xfId="5" applyNumberFormat="1" applyFont="1" applyFill="1" applyBorder="1" applyAlignment="1">
      <alignment horizontal="right" vertical="center" wrapText="1"/>
    </xf>
    <xf numFmtId="41" fontId="14" fillId="3" borderId="2" xfId="5" applyNumberFormat="1" applyFont="1" applyFill="1" applyBorder="1" applyAlignment="1">
      <alignment horizontal="right" vertical="center" wrapText="1"/>
    </xf>
    <xf numFmtId="41" fontId="14" fillId="0" borderId="1" xfId="5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1" fontId="14" fillId="0" borderId="69" xfId="5" applyNumberFormat="1" applyFont="1" applyFill="1" applyBorder="1" applyAlignment="1">
      <alignment horizontal="right" vertical="center" wrapText="1"/>
    </xf>
    <xf numFmtId="176" fontId="14" fillId="0" borderId="30" xfId="1" applyNumberFormat="1" applyFont="1" applyFill="1" applyBorder="1" applyAlignment="1">
      <alignment horizontal="right" vertical="center" wrapText="1"/>
    </xf>
    <xf numFmtId="176" fontId="19" fillId="0" borderId="31" xfId="1" applyNumberFormat="1" applyFont="1" applyFill="1" applyBorder="1" applyAlignment="1">
      <alignment horizontal="right" vertical="center" wrapText="1"/>
    </xf>
    <xf numFmtId="176" fontId="14" fillId="3" borderId="69" xfId="4" applyNumberFormat="1" applyFont="1" applyFill="1" applyBorder="1" applyAlignment="1">
      <alignment horizontal="right" vertical="center" wrapText="1"/>
    </xf>
    <xf numFmtId="176" fontId="14" fillId="3" borderId="69" xfId="5" applyNumberFormat="1" applyFont="1" applyFill="1" applyBorder="1" applyAlignment="1">
      <alignment horizontal="right" vertical="center" wrapText="1"/>
    </xf>
    <xf numFmtId="176" fontId="14" fillId="3" borderId="70" xfId="5" applyNumberFormat="1" applyFont="1" applyFill="1" applyBorder="1" applyAlignment="1">
      <alignment horizontal="right" vertical="center" wrapText="1"/>
    </xf>
    <xf numFmtId="41" fontId="14" fillId="3" borderId="69" xfId="4" applyNumberFormat="1" applyFont="1" applyFill="1" applyBorder="1" applyAlignment="1">
      <alignment horizontal="right" vertical="center" wrapText="1"/>
    </xf>
    <xf numFmtId="41" fontId="14" fillId="3" borderId="69" xfId="5" applyNumberFormat="1" applyFont="1" applyFill="1" applyBorder="1" applyAlignment="1">
      <alignment horizontal="right" vertical="center" wrapText="1"/>
    </xf>
    <xf numFmtId="176" fontId="14" fillId="2" borderId="69" xfId="4" applyNumberFormat="1" applyFont="1" applyFill="1" applyBorder="1" applyAlignment="1">
      <alignment horizontal="right" vertical="center" wrapText="1"/>
    </xf>
    <xf numFmtId="176" fontId="19" fillId="2" borderId="70" xfId="5" applyNumberFormat="1" applyFont="1" applyFill="1" applyBorder="1" applyAlignment="1">
      <alignment horizontal="right" vertical="center" wrapText="1"/>
    </xf>
    <xf numFmtId="176" fontId="19" fillId="2" borderId="77" xfId="5" applyNumberFormat="1" applyFont="1" applyFill="1" applyBorder="1" applyAlignment="1">
      <alignment horizontal="right" vertical="center" wrapText="1"/>
    </xf>
    <xf numFmtId="41" fontId="14" fillId="2" borderId="76" xfId="4" applyNumberFormat="1" applyFont="1" applyFill="1" applyBorder="1" applyAlignment="1">
      <alignment horizontal="right" vertical="center" wrapText="1"/>
    </xf>
    <xf numFmtId="176" fontId="14" fillId="0" borderId="69" xfId="4" applyNumberFormat="1" applyFont="1" applyFill="1" applyBorder="1" applyAlignment="1">
      <alignment horizontal="right" vertical="center" wrapText="1"/>
    </xf>
    <xf numFmtId="176" fontId="14" fillId="0" borderId="69" xfId="5" applyNumberFormat="1" applyFont="1" applyFill="1" applyBorder="1" applyAlignment="1">
      <alignment horizontal="right" vertical="center" wrapText="1"/>
    </xf>
    <xf numFmtId="176" fontId="19" fillId="2" borderId="2" xfId="5" applyNumberFormat="1" applyFont="1" applyFill="1" applyBorder="1" applyAlignment="1">
      <alignment horizontal="right" vertical="center" wrapText="1"/>
    </xf>
    <xf numFmtId="41" fontId="14" fillId="0" borderId="1" xfId="4" applyNumberFormat="1" applyFont="1" applyFill="1" applyBorder="1" applyAlignment="1">
      <alignment horizontal="right" vertical="center" wrapText="1"/>
    </xf>
    <xf numFmtId="41" fontId="14" fillId="0" borderId="69" xfId="4" applyNumberFormat="1" applyFont="1" applyFill="1" applyBorder="1" applyAlignment="1">
      <alignment horizontal="right" vertical="center" wrapText="1"/>
    </xf>
    <xf numFmtId="176" fontId="14" fillId="3" borderId="76" xfId="4" applyNumberFormat="1" applyFont="1" applyFill="1" applyBorder="1" applyAlignment="1">
      <alignment horizontal="right" vertical="center" wrapText="1"/>
    </xf>
    <xf numFmtId="176" fontId="14" fillId="3" borderId="77" xfId="5" applyNumberFormat="1" applyFont="1" applyFill="1" applyBorder="1" applyAlignment="1">
      <alignment horizontal="right" vertical="center" wrapText="1"/>
    </xf>
    <xf numFmtId="176" fontId="14" fillId="2" borderId="79" xfId="4" applyNumberFormat="1" applyFont="1" applyFill="1" applyBorder="1" applyAlignment="1">
      <alignment horizontal="right" vertical="center" wrapText="1"/>
    </xf>
    <xf numFmtId="176" fontId="19" fillId="0" borderId="1" xfId="5" applyNumberFormat="1" applyFont="1" applyFill="1" applyBorder="1" applyAlignment="1">
      <alignment horizontal="right" vertical="center" wrapText="1"/>
    </xf>
    <xf numFmtId="176" fontId="19" fillId="2" borderId="76" xfId="4" applyNumberFormat="1" applyFont="1" applyFill="1" applyBorder="1" applyAlignment="1">
      <alignment horizontal="right" vertical="center" wrapText="1"/>
    </xf>
    <xf numFmtId="176" fontId="14" fillId="2" borderId="1" xfId="5" applyNumberFormat="1" applyFont="1" applyFill="1" applyBorder="1" applyAlignment="1">
      <alignment horizontal="right" vertical="center" wrapText="1"/>
    </xf>
    <xf numFmtId="176" fontId="14" fillId="2" borderId="2" xfId="5" applyNumberFormat="1" applyFont="1" applyFill="1" applyBorder="1" applyAlignment="1">
      <alignment horizontal="right" vertical="center" wrapText="1"/>
    </xf>
    <xf numFmtId="41" fontId="14" fillId="2" borderId="1" xfId="4" applyNumberFormat="1" applyFont="1" applyFill="1" applyBorder="1" applyAlignment="1">
      <alignment horizontal="right" vertical="center" wrapText="1"/>
    </xf>
    <xf numFmtId="41" fontId="14" fillId="3" borderId="1" xfId="4" applyNumberFormat="1" applyFont="1" applyFill="1" applyBorder="1" applyAlignment="1">
      <alignment horizontal="right" vertical="center" wrapText="1"/>
    </xf>
    <xf numFmtId="176" fontId="19" fillId="3" borderId="1" xfId="5" applyNumberFormat="1" applyFont="1" applyFill="1" applyBorder="1" applyAlignment="1">
      <alignment horizontal="right" vertical="center" wrapText="1"/>
    </xf>
    <xf numFmtId="176" fontId="19" fillId="3" borderId="1" xfId="4" applyNumberFormat="1" applyFont="1" applyFill="1" applyBorder="1" applyAlignment="1">
      <alignment horizontal="right" vertical="center" wrapText="1"/>
    </xf>
    <xf numFmtId="0" fontId="0" fillId="8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176" fontId="8" fillId="2" borderId="30" xfId="0" applyNumberFormat="1" applyFont="1" applyFill="1" applyBorder="1" applyAlignment="1">
      <alignment horizontal="right" vertical="center"/>
    </xf>
    <xf numFmtId="41" fontId="8" fillId="2" borderId="30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right" vertical="center"/>
    </xf>
    <xf numFmtId="41" fontId="8" fillId="2" borderId="31" xfId="0" applyNumberFormat="1" applyFont="1" applyFill="1" applyBorder="1" applyAlignment="1">
      <alignment horizontal="right" vertical="center"/>
    </xf>
    <xf numFmtId="41" fontId="8" fillId="2" borderId="45" xfId="0" applyNumberFormat="1" applyFont="1" applyFill="1" applyBorder="1" applyAlignment="1">
      <alignment horizontal="right" vertical="center"/>
    </xf>
    <xf numFmtId="176" fontId="7" fillId="2" borderId="46" xfId="0" applyNumberFormat="1" applyFont="1" applyFill="1" applyBorder="1" applyAlignment="1">
      <alignment horizontal="right" vertical="center"/>
    </xf>
    <xf numFmtId="176" fontId="8" fillId="2" borderId="46" xfId="0" applyNumberFormat="1" applyFont="1" applyFill="1" applyBorder="1" applyAlignment="1">
      <alignment horizontal="right" vertical="center"/>
    </xf>
    <xf numFmtId="176" fontId="8" fillId="2" borderId="47" xfId="0" applyNumberFormat="1" applyFont="1" applyFill="1" applyBorder="1" applyAlignment="1">
      <alignment horizontal="right" vertical="center"/>
    </xf>
    <xf numFmtId="176" fontId="8" fillId="2" borderId="69" xfId="0" applyNumberFormat="1" applyFont="1" applyFill="1" applyBorder="1" applyAlignment="1">
      <alignment horizontal="right" vertical="center"/>
    </xf>
    <xf numFmtId="41" fontId="25" fillId="2" borderId="79" xfId="5" applyNumberFormat="1" applyFont="1" applyFill="1" applyBorder="1" applyAlignment="1">
      <alignment horizontal="right" vertical="center" wrapText="1"/>
    </xf>
    <xf numFmtId="41" fontId="25" fillId="2" borderId="69" xfId="5" applyNumberFormat="1" applyFont="1" applyFill="1" applyBorder="1" applyAlignment="1">
      <alignment horizontal="right" vertical="center" wrapText="1"/>
    </xf>
    <xf numFmtId="176" fontId="25" fillId="2" borderId="4" xfId="5" applyNumberFormat="1" applyFont="1" applyFill="1" applyBorder="1" applyAlignment="1">
      <alignment horizontal="right" vertical="center" wrapText="1"/>
    </xf>
    <xf numFmtId="176" fontId="25" fillId="2" borderId="1" xfId="4" applyNumberFormat="1" applyFont="1" applyFill="1" applyBorder="1" applyAlignment="1">
      <alignment horizontal="right" vertical="center" wrapText="1"/>
    </xf>
    <xf numFmtId="176" fontId="25" fillId="2" borderId="1" xfId="5" applyNumberFormat="1" applyFont="1" applyFill="1" applyBorder="1" applyAlignment="1">
      <alignment horizontal="right" vertical="center" wrapText="1"/>
    </xf>
    <xf numFmtId="41" fontId="25" fillId="2" borderId="1" xfId="5" applyNumberFormat="1" applyFont="1" applyFill="1" applyBorder="1" applyAlignment="1">
      <alignment horizontal="right" vertical="center" wrapText="1"/>
    </xf>
    <xf numFmtId="41" fontId="25" fillId="2" borderId="2" xfId="5" applyNumberFormat="1" applyFont="1" applyFill="1" applyBorder="1" applyAlignment="1">
      <alignment horizontal="right" vertical="center" wrapText="1"/>
    </xf>
    <xf numFmtId="41" fontId="0" fillId="0" borderId="0" xfId="0" applyNumberFormat="1">
      <alignment vertical="center"/>
    </xf>
    <xf numFmtId="0" fontId="6" fillId="0" borderId="69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177" fontId="25" fillId="2" borderId="8" xfId="5" applyNumberFormat="1" applyFont="1" applyFill="1" applyBorder="1" applyAlignment="1">
      <alignment horizontal="right" vertical="center" wrapText="1"/>
    </xf>
    <xf numFmtId="177" fontId="1" fillId="2" borderId="0" xfId="0" applyNumberFormat="1" applyFont="1" applyFill="1">
      <alignment vertical="center"/>
    </xf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24" fillId="2" borderId="76" xfId="4" applyNumberFormat="1" applyFont="1" applyFill="1" applyBorder="1" applyAlignment="1">
      <alignment horizontal="right" vertical="center" wrapText="1"/>
    </xf>
    <xf numFmtId="41" fontId="24" fillId="2" borderId="76" xfId="5" applyNumberFormat="1" applyFont="1" applyFill="1" applyBorder="1" applyAlignment="1">
      <alignment horizontal="right" vertical="center" wrapText="1"/>
    </xf>
    <xf numFmtId="41" fontId="24" fillId="2" borderId="77" xfId="5" applyNumberFormat="1" applyFont="1" applyFill="1" applyBorder="1" applyAlignment="1">
      <alignment horizontal="right" vertical="center" wrapText="1"/>
    </xf>
    <xf numFmtId="41" fontId="25" fillId="2" borderId="76" xfId="5" applyNumberFormat="1" applyFont="1" applyFill="1" applyBorder="1" applyAlignment="1">
      <alignment horizontal="right" vertical="center" wrapText="1"/>
    </xf>
    <xf numFmtId="41" fontId="24" fillId="9" borderId="93" xfId="5" applyNumberFormat="1" applyFont="1" applyFill="1" applyBorder="1" applyAlignment="1">
      <alignment horizontal="right" vertical="center" wrapText="1"/>
    </xf>
    <xf numFmtId="0" fontId="32" fillId="4" borderId="75" xfId="4" applyNumberFormat="1" applyFont="1" applyFill="1" applyBorder="1" applyAlignment="1">
      <alignment horizontal="center" vertical="center" wrapText="1"/>
    </xf>
    <xf numFmtId="0" fontId="32" fillId="4" borderId="76" xfId="4" applyNumberFormat="1" applyFont="1" applyFill="1" applyBorder="1" applyAlignment="1">
      <alignment horizontal="center" vertical="center" wrapText="1"/>
    </xf>
    <xf numFmtId="0" fontId="0" fillId="0" borderId="70" xfId="0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41" fontId="8" fillId="2" borderId="29" xfId="0" applyNumberFormat="1" applyFont="1" applyFill="1" applyBorder="1" applyAlignment="1">
      <alignment horizontal="right" vertical="center"/>
    </xf>
    <xf numFmtId="41" fontId="8" fillId="2" borderId="69" xfId="0" applyNumberFormat="1" applyFont="1" applyFill="1" applyBorder="1" applyAlignment="1">
      <alignment horizontal="right" vertical="center"/>
    </xf>
    <xf numFmtId="41" fontId="8" fillId="2" borderId="44" xfId="0" applyNumberFormat="1" applyFont="1" applyFill="1" applyBorder="1" applyAlignment="1">
      <alignment horizontal="right" vertical="center"/>
    </xf>
    <xf numFmtId="41" fontId="8" fillId="2" borderId="59" xfId="0" applyNumberFormat="1" applyFont="1" applyFill="1" applyBorder="1" applyAlignment="1">
      <alignment horizontal="right" vertical="center"/>
    </xf>
    <xf numFmtId="41" fontId="8" fillId="2" borderId="79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41" fontId="8" fillId="2" borderId="1" xfId="0" applyNumberFormat="1" applyFont="1" applyFill="1" applyBorder="1" applyAlignment="1">
      <alignment horizontal="right" vertical="center"/>
    </xf>
    <xf numFmtId="176" fontId="8" fillId="2" borderId="76" xfId="0" applyNumberFormat="1" applyFont="1" applyFill="1" applyBorder="1" applyAlignment="1">
      <alignment horizontal="right" vertical="center"/>
    </xf>
    <xf numFmtId="41" fontId="8" fillId="2" borderId="76" xfId="0" applyNumberFormat="1" applyFont="1" applyFill="1" applyBorder="1" applyAlignment="1">
      <alignment horizontal="right" vertical="center"/>
    </xf>
    <xf numFmtId="176" fontId="7" fillId="2" borderId="48" xfId="0" applyNumberFormat="1" applyFont="1" applyFill="1" applyBorder="1" applyAlignment="1">
      <alignment horizontal="right" vertical="center"/>
    </xf>
    <xf numFmtId="41" fontId="8" fillId="2" borderId="43" xfId="0" applyNumberFormat="1" applyFont="1" applyFill="1" applyBorder="1" applyAlignment="1">
      <alignment horizontal="right" vertical="center"/>
    </xf>
    <xf numFmtId="176" fontId="8" fillId="2" borderId="49" xfId="0" applyNumberFormat="1" applyFont="1" applyFill="1" applyBorder="1" applyAlignment="1">
      <alignment horizontal="right" vertical="center"/>
    </xf>
    <xf numFmtId="176" fontId="8" fillId="2" borderId="29" xfId="0" applyNumberFormat="1" applyFont="1" applyFill="1" applyBorder="1" applyAlignment="1">
      <alignment horizontal="right" vertical="center"/>
    </xf>
    <xf numFmtId="176" fontId="7" fillId="4" borderId="93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176" fontId="7" fillId="2" borderId="70" xfId="0" applyNumberFormat="1" applyFont="1" applyFill="1" applyBorder="1" applyAlignment="1">
      <alignment horizontal="right" vertical="center"/>
    </xf>
    <xf numFmtId="176" fontId="8" fillId="2" borderId="77" xfId="0" applyNumberFormat="1" applyFont="1" applyFill="1" applyBorder="1" applyAlignment="1">
      <alignment horizontal="right" vertical="center"/>
    </xf>
    <xf numFmtId="176" fontId="7" fillId="2" borderId="81" xfId="0" applyNumberFormat="1" applyFont="1" applyFill="1" applyBorder="1" applyAlignment="1">
      <alignment horizontal="right" vertical="center"/>
    </xf>
    <xf numFmtId="176" fontId="8" fillId="2" borderId="70" xfId="0" applyNumberFormat="1" applyFont="1" applyFill="1" applyBorder="1" applyAlignment="1">
      <alignment horizontal="right" vertical="center"/>
    </xf>
    <xf numFmtId="0" fontId="7" fillId="4" borderId="53" xfId="0" applyFont="1" applyFill="1" applyBorder="1" applyAlignment="1">
      <alignment horizontal="center" vertical="center"/>
    </xf>
    <xf numFmtId="176" fontId="19" fillId="4" borderId="76" xfId="4" applyNumberFormat="1" applyFont="1" applyFill="1" applyBorder="1" applyAlignment="1">
      <alignment horizontal="center" vertical="center" wrapText="1"/>
    </xf>
    <xf numFmtId="176" fontId="14" fillId="2" borderId="9" xfId="4" applyNumberFormat="1" applyFont="1" applyFill="1" applyBorder="1" applyAlignment="1">
      <alignment horizontal="right" vertical="center" wrapText="1"/>
    </xf>
    <xf numFmtId="176" fontId="19" fillId="2" borderId="25" xfId="5" applyNumberFormat="1" applyFont="1" applyFill="1" applyBorder="1" applyAlignment="1">
      <alignment horizontal="right" vertical="center" wrapText="1"/>
    </xf>
    <xf numFmtId="176" fontId="14" fillId="3" borderId="1" xfId="4" applyNumberFormat="1" applyFont="1" applyFill="1" applyBorder="1" applyAlignment="1">
      <alignment horizontal="right" vertical="center" wrapText="1"/>
    </xf>
    <xf numFmtId="176" fontId="14" fillId="3" borderId="1" xfId="5" applyNumberFormat="1" applyFont="1" applyFill="1" applyBorder="1" applyAlignment="1">
      <alignment horizontal="right" vertical="center" wrapText="1"/>
    </xf>
    <xf numFmtId="176" fontId="19" fillId="2" borderId="1" xfId="4" applyNumberFormat="1" applyFont="1" applyFill="1" applyBorder="1" applyAlignment="1">
      <alignment horizontal="right" vertical="center" wrapText="1"/>
    </xf>
    <xf numFmtId="41" fontId="14" fillId="2" borderId="76" xfId="5" applyNumberFormat="1" applyFont="1" applyFill="1" applyBorder="1" applyAlignment="1">
      <alignment horizontal="right" vertical="center" wrapText="1"/>
    </xf>
    <xf numFmtId="41" fontId="14" fillId="2" borderId="77" xfId="5" applyNumberFormat="1" applyFont="1" applyFill="1" applyBorder="1" applyAlignment="1">
      <alignment horizontal="right" vertical="center" wrapText="1"/>
    </xf>
    <xf numFmtId="176" fontId="14" fillId="0" borderId="29" xfId="1" applyNumberFormat="1" applyFont="1" applyFill="1" applyBorder="1" applyAlignment="1">
      <alignment horizontal="right" vertical="center" wrapText="1"/>
    </xf>
    <xf numFmtId="41" fontId="14" fillId="0" borderId="69" xfId="1" applyNumberFormat="1" applyFont="1" applyFill="1" applyBorder="1" applyAlignment="1">
      <alignment horizontal="right" vertical="center" wrapText="1"/>
    </xf>
    <xf numFmtId="176" fontId="14" fillId="0" borderId="69" xfId="1" applyNumberFormat="1" applyFont="1" applyFill="1" applyBorder="1" applyAlignment="1">
      <alignment horizontal="right" vertical="center" wrapText="1"/>
    </xf>
    <xf numFmtId="0" fontId="19" fillId="4" borderId="73" xfId="4" applyNumberFormat="1" applyFont="1" applyFill="1" applyBorder="1" applyAlignment="1">
      <alignment horizontal="center" vertical="center" wrapText="1"/>
    </xf>
    <xf numFmtId="0" fontId="19" fillId="4" borderId="74" xfId="4" applyNumberFormat="1" applyFont="1" applyFill="1" applyBorder="1" applyAlignment="1">
      <alignment horizontal="center" vertical="center" wrapText="1"/>
    </xf>
    <xf numFmtId="41" fontId="14" fillId="0" borderId="76" xfId="4" applyNumberFormat="1" applyFont="1" applyFill="1" applyBorder="1" applyAlignment="1">
      <alignment horizontal="right" vertical="center" wrapText="1"/>
    </xf>
    <xf numFmtId="176" fontId="14" fillId="0" borderId="76" xfId="5" applyNumberFormat="1" applyFont="1" applyFill="1" applyBorder="1" applyAlignment="1">
      <alignment horizontal="right" vertical="center" wrapText="1"/>
    </xf>
    <xf numFmtId="41" fontId="14" fillId="0" borderId="76" xfId="5" applyNumberFormat="1" applyFont="1" applyFill="1" applyBorder="1" applyAlignment="1">
      <alignment horizontal="right" vertical="center" wrapText="1"/>
    </xf>
    <xf numFmtId="176" fontId="14" fillId="0" borderId="76" xfId="1" applyNumberFormat="1" applyFont="1" applyFill="1" applyBorder="1" applyAlignment="1">
      <alignment horizontal="right" vertical="center" wrapText="1"/>
    </xf>
    <xf numFmtId="41" fontId="19" fillId="0" borderId="76" xfId="1" applyNumberFormat="1" applyFont="1" applyFill="1" applyBorder="1" applyAlignment="1">
      <alignment horizontal="right" vertical="center" wrapText="1"/>
    </xf>
    <xf numFmtId="176" fontId="19" fillId="0" borderId="76" xfId="1" applyNumberFormat="1" applyFont="1" applyFill="1" applyBorder="1" applyAlignment="1">
      <alignment horizontal="right" vertical="center" wrapText="1"/>
    </xf>
    <xf numFmtId="176" fontId="19" fillId="4" borderId="94" xfId="1" applyNumberFormat="1" applyFont="1" applyFill="1" applyBorder="1" applyAlignment="1">
      <alignment horizontal="right" vertical="center" wrapText="1"/>
    </xf>
    <xf numFmtId="176" fontId="19" fillId="4" borderId="93" xfId="1" applyNumberFormat="1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14" fillId="0" borderId="79" xfId="1" applyNumberFormat="1" applyFont="1" applyFill="1" applyBorder="1" applyAlignment="1">
      <alignment horizontal="right" vertical="center" wrapText="1"/>
    </xf>
    <xf numFmtId="41" fontId="14" fillId="0" borderId="79" xfId="1" applyNumberFormat="1" applyFont="1" applyFill="1" applyBorder="1" applyAlignment="1">
      <alignment horizontal="right" vertical="center" wrapText="1"/>
    </xf>
    <xf numFmtId="176" fontId="19" fillId="4" borderId="74" xfId="4" applyNumberFormat="1" applyFont="1" applyFill="1" applyBorder="1" applyAlignment="1">
      <alignment horizontal="center" vertical="center" wrapText="1"/>
    </xf>
    <xf numFmtId="176" fontId="19" fillId="4" borderId="73" xfId="4" applyNumberFormat="1" applyFont="1" applyFill="1" applyBorder="1" applyAlignment="1">
      <alignment horizontal="center" vertical="center" wrapText="1"/>
    </xf>
    <xf numFmtId="176" fontId="14" fillId="0" borderId="79" xfId="4" applyNumberFormat="1" applyFont="1" applyFill="1" applyBorder="1" applyAlignment="1">
      <alignment horizontal="right" vertical="center" wrapText="1"/>
    </xf>
    <xf numFmtId="176" fontId="14" fillId="0" borderId="79" xfId="5" applyNumberFormat="1" applyFont="1" applyFill="1" applyBorder="1" applyAlignment="1">
      <alignment horizontal="right" vertical="center" wrapText="1"/>
    </xf>
    <xf numFmtId="176" fontId="19" fillId="2" borderId="79" xfId="4" applyNumberFormat="1" applyFont="1" applyFill="1" applyBorder="1" applyAlignment="1">
      <alignment horizontal="right" vertical="center" wrapText="1"/>
    </xf>
    <xf numFmtId="41" fontId="14" fillId="0" borderId="79" xfId="4" applyNumberFormat="1" applyFont="1" applyFill="1" applyBorder="1" applyAlignment="1">
      <alignment horizontal="right" vertical="center" wrapText="1"/>
    </xf>
    <xf numFmtId="41" fontId="14" fillId="0" borderId="79" xfId="5" applyNumberFormat="1" applyFont="1" applyFill="1" applyBorder="1" applyAlignment="1">
      <alignment horizontal="right" vertical="center" wrapText="1"/>
    </xf>
    <xf numFmtId="176" fontId="14" fillId="2" borderId="76" xfId="4" applyNumberFormat="1" applyFont="1" applyFill="1" applyBorder="1" applyAlignment="1">
      <alignment horizontal="right" vertical="center" wrapText="1"/>
    </xf>
    <xf numFmtId="176" fontId="19" fillId="2" borderId="9" xfId="4" applyNumberFormat="1" applyFont="1" applyFill="1" applyBorder="1" applyAlignment="1">
      <alignment horizontal="right" vertical="center" wrapText="1"/>
    </xf>
    <xf numFmtId="176" fontId="14" fillId="0" borderId="76" xfId="4" applyNumberFormat="1" applyFont="1" applyFill="1" applyBorder="1" applyAlignment="1">
      <alignment horizontal="right" vertical="center" wrapText="1"/>
    </xf>
    <xf numFmtId="176" fontId="14" fillId="0" borderId="1" xfId="4" applyNumberFormat="1" applyFont="1" applyFill="1" applyBorder="1" applyAlignment="1">
      <alignment horizontal="right" vertical="center" wrapText="1"/>
    </xf>
    <xf numFmtId="176" fontId="14" fillId="0" borderId="1" xfId="5" applyNumberFormat="1" applyFont="1" applyFill="1" applyBorder="1" applyAlignment="1">
      <alignment horizontal="right" vertical="center" wrapText="1"/>
    </xf>
    <xf numFmtId="176" fontId="19" fillId="0" borderId="79" xfId="4" applyNumberFormat="1" applyFont="1" applyFill="1" applyBorder="1" applyAlignment="1">
      <alignment horizontal="right" vertical="center" wrapText="1"/>
    </xf>
    <xf numFmtId="176" fontId="19" fillId="0" borderId="9" xfId="4" applyNumberFormat="1" applyFont="1" applyFill="1" applyBorder="1" applyAlignment="1">
      <alignment horizontal="right" vertical="center" wrapText="1"/>
    </xf>
    <xf numFmtId="176" fontId="14" fillId="3" borderId="76" xfId="5" applyNumberFormat="1" applyFont="1" applyFill="1" applyBorder="1" applyAlignment="1">
      <alignment horizontal="right" vertical="center" wrapText="1"/>
    </xf>
    <xf numFmtId="41" fontId="5" fillId="2" borderId="79" xfId="1" applyFont="1" applyFill="1" applyBorder="1" applyAlignment="1">
      <alignment horizontal="right" vertical="center"/>
    </xf>
    <xf numFmtId="41" fontId="5" fillId="2" borderId="64" xfId="1" applyFont="1" applyFill="1" applyBorder="1" applyAlignment="1">
      <alignment horizontal="right" vertical="center"/>
    </xf>
    <xf numFmtId="41" fontId="25" fillId="2" borderId="69" xfId="4" applyNumberFormat="1" applyFont="1" applyFill="1" applyBorder="1" applyAlignment="1">
      <alignment horizontal="right" vertical="center" wrapText="1"/>
    </xf>
    <xf numFmtId="41" fontId="25" fillId="2" borderId="79" xfId="4" applyNumberFormat="1" applyFont="1" applyFill="1" applyBorder="1" applyAlignment="1">
      <alignment horizontal="right" vertical="center" wrapText="1"/>
    </xf>
    <xf numFmtId="41" fontId="25" fillId="2" borderId="76" xfId="4" applyNumberFormat="1" applyFont="1" applyFill="1" applyBorder="1" applyAlignment="1">
      <alignment horizontal="right" vertical="center" wrapText="1"/>
    </xf>
    <xf numFmtId="41" fontId="40" fillId="2" borderId="30" xfId="4" applyNumberFormat="1" applyFont="1" applyFill="1" applyBorder="1" applyAlignment="1">
      <alignment horizontal="right" vertical="center" wrapText="1"/>
    </xf>
    <xf numFmtId="41" fontId="40" fillId="9" borderId="91" xfId="4" applyNumberFormat="1" applyFont="1" applyFill="1" applyBorder="1" applyAlignment="1">
      <alignment horizontal="right" vertical="center" wrapText="1"/>
    </xf>
    <xf numFmtId="41" fontId="24" fillId="2" borderId="77" xfId="5" applyNumberFormat="1" applyFont="1" applyFill="1" applyBorder="1" applyAlignment="1">
      <alignment vertical="center" wrapText="1"/>
    </xf>
    <xf numFmtId="41" fontId="25" fillId="2" borderId="81" xfId="5" applyNumberFormat="1" applyFont="1" applyFill="1" applyBorder="1" applyAlignment="1">
      <alignment vertical="center" wrapText="1"/>
    </xf>
    <xf numFmtId="41" fontId="25" fillId="2" borderId="70" xfId="5" applyNumberFormat="1" applyFont="1" applyFill="1" applyBorder="1" applyAlignment="1">
      <alignment vertical="center" wrapText="1"/>
    </xf>
    <xf numFmtId="41" fontId="41" fillId="2" borderId="35" xfId="5" applyNumberFormat="1" applyFont="1" applyFill="1" applyBorder="1" applyAlignment="1">
      <alignment vertical="center" wrapText="1"/>
    </xf>
    <xf numFmtId="0" fontId="17" fillId="11" borderId="101" xfId="0" applyFont="1" applyFill="1" applyBorder="1" applyAlignment="1">
      <alignment horizontal="left" vertical="center" wrapText="1"/>
    </xf>
    <xf numFmtId="0" fontId="17" fillId="11" borderId="101" xfId="0" applyFont="1" applyFill="1" applyBorder="1" applyAlignment="1">
      <alignment vertical="center" wrapText="1"/>
    </xf>
    <xf numFmtId="0" fontId="13" fillId="11" borderId="101" xfId="0" applyFont="1" applyFill="1" applyBorder="1" applyAlignment="1">
      <alignment vertical="center" wrapText="1"/>
    </xf>
    <xf numFmtId="0" fontId="13" fillId="11" borderId="102" xfId="0" applyFont="1" applyFill="1" applyBorder="1" applyAlignment="1">
      <alignment vertical="center" wrapText="1"/>
    </xf>
    <xf numFmtId="177" fontId="8" fillId="9" borderId="92" xfId="5" applyNumberFormat="1" applyFont="1" applyFill="1" applyBorder="1" applyAlignment="1">
      <alignment horizontal="right" vertical="center" wrapText="1"/>
    </xf>
    <xf numFmtId="176" fontId="24" fillId="2" borderId="74" xfId="4" applyNumberFormat="1" applyFont="1" applyFill="1" applyBorder="1" applyAlignment="1">
      <alignment horizontal="right" vertical="center" wrapText="1"/>
    </xf>
    <xf numFmtId="41" fontId="25" fillId="2" borderId="74" xfId="5" applyNumberFormat="1" applyFont="1" applyFill="1" applyBorder="1" applyAlignment="1">
      <alignment horizontal="right" vertical="center" wrapText="1"/>
    </xf>
    <xf numFmtId="41" fontId="24" fillId="2" borderId="24" xfId="5" applyNumberFormat="1" applyFont="1" applyFill="1" applyBorder="1" applyAlignment="1">
      <alignment horizontal="right" vertical="center" wrapText="1"/>
    </xf>
    <xf numFmtId="176" fontId="24" fillId="9" borderId="85" xfId="5" applyNumberFormat="1" applyFont="1" applyFill="1" applyBorder="1" applyAlignment="1">
      <alignment horizontal="right" vertical="center" wrapText="1"/>
    </xf>
    <xf numFmtId="176" fontId="24" fillId="9" borderId="63" xfId="5" applyNumberFormat="1" applyFont="1" applyFill="1" applyBorder="1" applyAlignment="1">
      <alignment horizontal="right" vertical="center" wrapText="1"/>
    </xf>
    <xf numFmtId="176" fontId="24" fillId="9" borderId="22" xfId="4" applyNumberFormat="1" applyFont="1" applyFill="1" applyBorder="1" applyAlignment="1">
      <alignment vertical="center" wrapText="1"/>
    </xf>
    <xf numFmtId="176" fontId="8" fillId="9" borderId="91" xfId="5" applyNumberFormat="1" applyFont="1" applyFill="1" applyBorder="1" applyAlignment="1">
      <alignment horizontal="right" vertical="center" wrapText="1"/>
    </xf>
    <xf numFmtId="177" fontId="25" fillId="9" borderId="8" xfId="5" applyNumberFormat="1" applyFont="1" applyFill="1" applyBorder="1" applyAlignment="1">
      <alignment horizontal="right" vertical="center" wrapText="1"/>
    </xf>
    <xf numFmtId="177" fontId="8" fillId="2" borderId="32" xfId="0" applyNumberFormat="1" applyFont="1" applyFill="1" applyBorder="1" applyAlignment="1">
      <alignment horizontal="right" vertical="center"/>
    </xf>
    <xf numFmtId="41" fontId="8" fillId="2" borderId="74" xfId="0" applyNumberFormat="1" applyFont="1" applyFill="1" applyBorder="1" applyAlignment="1">
      <alignment horizontal="right" vertical="center"/>
    </xf>
    <xf numFmtId="176" fontId="8" fillId="2" borderId="74" xfId="0" applyNumberFormat="1" applyFont="1" applyFill="1" applyBorder="1" applyAlignment="1">
      <alignment horizontal="right" vertical="center"/>
    </xf>
    <xf numFmtId="41" fontId="8" fillId="2" borderId="37" xfId="0" applyNumberFormat="1" applyFont="1" applyFill="1" applyBorder="1" applyAlignment="1">
      <alignment horizontal="right" vertical="center"/>
    </xf>
    <xf numFmtId="177" fontId="8" fillId="2" borderId="28" xfId="0" applyNumberFormat="1" applyFont="1" applyFill="1" applyBorder="1" applyAlignment="1">
      <alignment horizontal="right" vertical="center"/>
    </xf>
    <xf numFmtId="176" fontId="8" fillId="2" borderId="24" xfId="0" applyNumberFormat="1" applyFont="1" applyFill="1" applyBorder="1" applyAlignment="1">
      <alignment horizontal="right" vertical="center"/>
    </xf>
    <xf numFmtId="41" fontId="8" fillId="4" borderId="91" xfId="0" applyNumberFormat="1" applyFont="1" applyFill="1" applyBorder="1" applyAlignment="1">
      <alignment horizontal="right" vertical="center"/>
    </xf>
    <xf numFmtId="177" fontId="8" fillId="4" borderId="92" xfId="0" applyNumberFormat="1" applyFont="1" applyFill="1" applyBorder="1" applyAlignment="1">
      <alignment horizontal="right" vertical="center"/>
    </xf>
    <xf numFmtId="0" fontId="7" fillId="4" borderId="45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vertical="center"/>
    </xf>
    <xf numFmtId="176" fontId="8" fillId="2" borderId="62" xfId="0" applyNumberFormat="1" applyFont="1" applyFill="1" applyBorder="1" applyAlignment="1">
      <alignment horizontal="right" vertical="center"/>
    </xf>
    <xf numFmtId="177" fontId="14" fillId="0" borderId="69" xfId="5" applyNumberFormat="1" applyFont="1" applyFill="1" applyBorder="1" applyAlignment="1">
      <alignment horizontal="right" vertical="center" wrapText="1"/>
    </xf>
    <xf numFmtId="176" fontId="14" fillId="0" borderId="37" xfId="1" applyNumberFormat="1" applyFont="1" applyFill="1" applyBorder="1" applyAlignment="1">
      <alignment horizontal="right" vertical="center" wrapText="1"/>
    </xf>
    <xf numFmtId="41" fontId="14" fillId="0" borderId="74" xfId="5" applyNumberFormat="1" applyFont="1" applyFill="1" applyBorder="1" applyAlignment="1">
      <alignment horizontal="right" vertical="center" wrapText="1"/>
    </xf>
    <xf numFmtId="177" fontId="14" fillId="0" borderId="74" xfId="5" applyNumberFormat="1" applyFont="1" applyFill="1" applyBorder="1" applyAlignment="1">
      <alignment horizontal="right" vertical="center" wrapText="1"/>
    </xf>
    <xf numFmtId="176" fontId="19" fillId="0" borderId="49" xfId="1" applyNumberFormat="1" applyFont="1" applyFill="1" applyBorder="1" applyAlignment="1">
      <alignment horizontal="right" vertical="center" wrapText="1"/>
    </xf>
    <xf numFmtId="41" fontId="14" fillId="4" borderId="85" xfId="5" applyNumberFormat="1" applyFont="1" applyFill="1" applyBorder="1" applyAlignment="1">
      <alignment horizontal="right" vertical="center" wrapText="1"/>
    </xf>
    <xf numFmtId="177" fontId="14" fillId="4" borderId="85" xfId="5" applyNumberFormat="1" applyFont="1" applyFill="1" applyBorder="1" applyAlignment="1">
      <alignment horizontal="right" vertical="center" wrapText="1"/>
    </xf>
    <xf numFmtId="177" fontId="14" fillId="3" borderId="89" xfId="5" applyNumberFormat="1" applyFont="1" applyFill="1" applyBorder="1" applyAlignment="1">
      <alignment horizontal="right" vertical="center" wrapText="1"/>
    </xf>
    <xf numFmtId="176" fontId="19" fillId="4" borderId="85" xfId="4" applyNumberFormat="1" applyFont="1" applyFill="1" applyBorder="1" applyAlignment="1">
      <alignment horizontal="right" vertical="center" wrapText="1"/>
    </xf>
    <xf numFmtId="176" fontId="19" fillId="4" borderId="63" xfId="5" applyNumberFormat="1" applyFont="1" applyFill="1" applyBorder="1" applyAlignment="1">
      <alignment horizontal="right" vertical="center" wrapText="1"/>
    </xf>
    <xf numFmtId="176" fontId="14" fillId="4" borderId="85" xfId="5" applyNumberFormat="1" applyFont="1" applyFill="1" applyBorder="1" applyAlignment="1">
      <alignment horizontal="right" vertical="center" wrapText="1"/>
    </xf>
    <xf numFmtId="177" fontId="14" fillId="4" borderId="95" xfId="5" applyNumberFormat="1" applyFont="1" applyFill="1" applyBorder="1" applyAlignment="1">
      <alignment horizontal="right" vertical="center" wrapText="1"/>
    </xf>
    <xf numFmtId="176" fontId="14" fillId="0" borderId="43" xfId="1" applyNumberFormat="1" applyFont="1" applyFill="1" applyBorder="1" applyAlignment="1">
      <alignment horizontal="right" vertical="center" wrapText="1"/>
    </xf>
    <xf numFmtId="177" fontId="14" fillId="0" borderId="79" xfId="5" applyNumberFormat="1" applyFont="1" applyFill="1" applyBorder="1" applyAlignment="1">
      <alignment horizontal="right" vertical="center" wrapText="1"/>
    </xf>
    <xf numFmtId="177" fontId="14" fillId="0" borderId="76" xfId="5" applyNumberFormat="1" applyFont="1" applyFill="1" applyBorder="1" applyAlignment="1">
      <alignment horizontal="right" vertical="center" wrapText="1"/>
    </xf>
    <xf numFmtId="41" fontId="14" fillId="0" borderId="9" xfId="4" applyNumberFormat="1" applyFont="1" applyFill="1" applyBorder="1" applyAlignment="1">
      <alignment horizontal="right" vertical="center" wrapText="1"/>
    </xf>
    <xf numFmtId="176" fontId="14" fillId="0" borderId="9" xfId="5" applyNumberFormat="1" applyFont="1" applyFill="1" applyBorder="1" applyAlignment="1">
      <alignment horizontal="right" vertical="center" wrapText="1"/>
    </xf>
    <xf numFmtId="0" fontId="6" fillId="0" borderId="6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 wrapText="1"/>
    </xf>
    <xf numFmtId="0" fontId="8" fillId="2" borderId="79" xfId="0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 wrapText="1"/>
    </xf>
    <xf numFmtId="0" fontId="8" fillId="7" borderId="71" xfId="0" applyFont="1" applyFill="1" applyBorder="1" applyAlignment="1">
      <alignment vertical="top" wrapText="1"/>
    </xf>
    <xf numFmtId="176" fontId="7" fillId="2" borderId="59" xfId="0" applyNumberFormat="1" applyFont="1" applyFill="1" applyBorder="1" applyAlignment="1">
      <alignment horizontal="right" vertical="center"/>
    </xf>
    <xf numFmtId="41" fontId="8" fillId="2" borderId="47" xfId="0" applyNumberFormat="1" applyFont="1" applyFill="1" applyBorder="1" applyAlignment="1">
      <alignment horizontal="right" vertical="center"/>
    </xf>
    <xf numFmtId="176" fontId="8" fillId="2" borderId="43" xfId="0" applyNumberFormat="1" applyFont="1" applyFill="1" applyBorder="1" applyAlignment="1">
      <alignment horizontal="right" vertical="center"/>
    </xf>
    <xf numFmtId="41" fontId="8" fillId="2" borderId="112" xfId="0" applyNumberFormat="1" applyFont="1" applyFill="1" applyBorder="1" applyAlignment="1">
      <alignment horizontal="right" vertical="center"/>
    </xf>
    <xf numFmtId="41" fontId="8" fillId="2" borderId="113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41" fontId="8" fillId="2" borderId="114" xfId="0" applyNumberFormat="1" applyFont="1" applyFill="1" applyBorder="1" applyAlignment="1">
      <alignment horizontal="right" vertical="center"/>
    </xf>
    <xf numFmtId="41" fontId="8" fillId="2" borderId="115" xfId="0" applyNumberFormat="1" applyFont="1" applyFill="1" applyBorder="1" applyAlignment="1">
      <alignment horizontal="right" vertical="center"/>
    </xf>
    <xf numFmtId="41" fontId="8" fillId="2" borderId="88" xfId="0" applyNumberFormat="1" applyFont="1" applyFill="1" applyBorder="1" applyAlignment="1">
      <alignment horizontal="right" vertical="center"/>
    </xf>
    <xf numFmtId="177" fontId="8" fillId="2" borderId="30" xfId="0" applyNumberFormat="1" applyFont="1" applyFill="1" applyBorder="1" applyAlignment="1">
      <alignment horizontal="right" vertical="center"/>
    </xf>
    <xf numFmtId="0" fontId="39" fillId="3" borderId="69" xfId="14" applyFont="1" applyFill="1" applyBorder="1" applyAlignment="1">
      <alignment vertical="center" wrapText="1"/>
    </xf>
    <xf numFmtId="0" fontId="24" fillId="4" borderId="3" xfId="4" applyNumberFormat="1" applyFont="1" applyFill="1" applyBorder="1" applyAlignment="1">
      <alignment horizontal="center" vertical="center" wrapText="1"/>
    </xf>
    <xf numFmtId="0" fontId="24" fillId="4" borderId="4" xfId="4" applyNumberFormat="1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horizontal="left" vertical="top" wrapText="1"/>
    </xf>
    <xf numFmtId="176" fontId="14" fillId="0" borderId="69" xfId="4" applyNumberFormat="1" applyFont="1" applyFill="1" applyBorder="1" applyAlignment="1">
      <alignment horizontal="left" vertical="top" wrapText="1"/>
    </xf>
    <xf numFmtId="176" fontId="14" fillId="0" borderId="69" xfId="4" applyNumberFormat="1" applyFont="1" applyFill="1" applyBorder="1" applyAlignment="1">
      <alignment horizontal="left" vertical="top"/>
    </xf>
    <xf numFmtId="176" fontId="14" fillId="0" borderId="1" xfId="4" applyNumberFormat="1" applyFont="1" applyFill="1" applyBorder="1" applyAlignment="1">
      <alignment vertical="top" wrapText="1"/>
    </xf>
    <xf numFmtId="176" fontId="14" fillId="0" borderId="69" xfId="4" applyNumberFormat="1" applyFont="1" applyFill="1" applyBorder="1" applyAlignment="1">
      <alignment vertical="top" wrapText="1"/>
    </xf>
    <xf numFmtId="176" fontId="14" fillId="3" borderId="1" xfId="4" applyNumberFormat="1" applyFont="1" applyFill="1" applyBorder="1" applyAlignment="1">
      <alignment vertical="top" wrapText="1"/>
    </xf>
    <xf numFmtId="176" fontId="14" fillId="3" borderId="69" xfId="4" applyNumberFormat="1" applyFont="1" applyFill="1" applyBorder="1" applyAlignment="1">
      <alignment vertical="top" wrapText="1"/>
    </xf>
    <xf numFmtId="176" fontId="14" fillId="3" borderId="79" xfId="4" applyNumberFormat="1" applyFont="1" applyFill="1" applyBorder="1" applyAlignment="1">
      <alignment vertical="top" wrapText="1"/>
    </xf>
    <xf numFmtId="176" fontId="14" fillId="3" borderId="10" xfId="4" applyNumberFormat="1" applyFont="1" applyFill="1" applyBorder="1" applyAlignment="1">
      <alignment vertical="top" wrapText="1"/>
    </xf>
    <xf numFmtId="176" fontId="14" fillId="0" borderId="10" xfId="4" applyNumberFormat="1" applyFont="1" applyFill="1" applyBorder="1" applyAlignment="1">
      <alignment vertical="top" wrapText="1"/>
    </xf>
    <xf numFmtId="176" fontId="14" fillId="2" borderId="1" xfId="4" applyNumberFormat="1" applyFont="1" applyFill="1" applyBorder="1" applyAlignment="1">
      <alignment vertical="top" wrapText="1"/>
    </xf>
    <xf numFmtId="0" fontId="20" fillId="2" borderId="12" xfId="4" applyNumberFormat="1" applyFont="1" applyFill="1" applyBorder="1" applyAlignment="1">
      <alignment vertical="top" wrapText="1"/>
    </xf>
    <xf numFmtId="176" fontId="14" fillId="0" borderId="70" xfId="5" applyNumberFormat="1" applyFont="1" applyFill="1" applyBorder="1" applyAlignment="1">
      <alignment horizontal="right" vertical="center" wrapText="1"/>
    </xf>
    <xf numFmtId="176" fontId="14" fillId="0" borderId="77" xfId="5" applyNumberFormat="1" applyFont="1" applyFill="1" applyBorder="1" applyAlignment="1">
      <alignment horizontal="right" vertical="center" wrapText="1"/>
    </xf>
    <xf numFmtId="176" fontId="14" fillId="0" borderId="81" xfId="5" applyNumberFormat="1" applyFont="1" applyFill="1" applyBorder="1" applyAlignment="1">
      <alignment horizontal="right" vertical="center" wrapText="1"/>
    </xf>
    <xf numFmtId="176" fontId="14" fillId="0" borderId="25" xfId="5" applyNumberFormat="1" applyFont="1" applyFill="1" applyBorder="1" applyAlignment="1">
      <alignment horizontal="right" vertical="center" wrapText="1"/>
    </xf>
    <xf numFmtId="176" fontId="14" fillId="0" borderId="81" xfId="1" applyNumberFormat="1" applyFont="1" applyFill="1" applyBorder="1" applyAlignment="1">
      <alignment horizontal="right" vertical="center" wrapText="1"/>
    </xf>
    <xf numFmtId="176" fontId="14" fillId="0" borderId="70" xfId="1" applyNumberFormat="1" applyFont="1" applyFill="1" applyBorder="1" applyAlignment="1">
      <alignment horizontal="right" vertical="center" wrapText="1"/>
    </xf>
    <xf numFmtId="176" fontId="19" fillId="0" borderId="77" xfId="1" applyNumberFormat="1" applyFont="1" applyFill="1" applyBorder="1" applyAlignment="1">
      <alignment horizontal="right" vertical="center" wrapText="1"/>
    </xf>
    <xf numFmtId="176" fontId="19" fillId="0" borderId="81" xfId="1" applyNumberFormat="1" applyFont="1" applyFill="1" applyBorder="1" applyAlignment="1">
      <alignment horizontal="right" vertical="center" wrapText="1"/>
    </xf>
    <xf numFmtId="176" fontId="19" fillId="0" borderId="70" xfId="1" applyNumberFormat="1" applyFont="1" applyFill="1" applyBorder="1" applyAlignment="1">
      <alignment horizontal="right" vertical="center" wrapText="1"/>
    </xf>
    <xf numFmtId="176" fontId="14" fillId="0" borderId="79" xfId="4" applyNumberFormat="1" applyFont="1" applyFill="1" applyBorder="1" applyAlignment="1">
      <alignment vertical="top" wrapText="1"/>
    </xf>
    <xf numFmtId="176" fontId="19" fillId="0" borderId="79" xfId="4" applyNumberFormat="1" applyFont="1" applyFill="1" applyBorder="1" applyAlignment="1">
      <alignment horizontal="center" vertical="top" wrapText="1"/>
    </xf>
    <xf numFmtId="176" fontId="19" fillId="0" borderId="69" xfId="4" applyNumberFormat="1" applyFont="1" applyFill="1" applyBorder="1" applyAlignment="1">
      <alignment horizontal="center" vertical="top" wrapText="1"/>
    </xf>
    <xf numFmtId="176" fontId="14" fillId="0" borderId="79" xfId="4" applyNumberFormat="1" applyFont="1" applyFill="1" applyBorder="1" applyAlignment="1">
      <alignment horizontal="left" vertical="top" wrapText="1"/>
    </xf>
    <xf numFmtId="176" fontId="14" fillId="0" borderId="79" xfId="4" applyNumberFormat="1" applyFont="1" applyFill="1" applyBorder="1" applyAlignment="1">
      <alignment vertical="top"/>
    </xf>
    <xf numFmtId="176" fontId="14" fillId="3" borderId="5" xfId="4" applyNumberFormat="1" applyFont="1" applyFill="1" applyBorder="1" applyAlignment="1">
      <alignment vertical="top" wrapText="1"/>
    </xf>
    <xf numFmtId="176" fontId="19" fillId="0" borderId="57" xfId="4" applyNumberFormat="1" applyFont="1" applyFill="1" applyBorder="1" applyAlignment="1">
      <alignment vertical="top" wrapText="1"/>
    </xf>
    <xf numFmtId="176" fontId="14" fillId="2" borderId="33" xfId="4" applyNumberFormat="1" applyFont="1" applyFill="1" applyBorder="1" applyAlignment="1">
      <alignment vertical="top" wrapText="1"/>
    </xf>
    <xf numFmtId="176" fontId="19" fillId="2" borderId="57" xfId="4" applyNumberFormat="1" applyFont="1" applyFill="1" applyBorder="1" applyAlignment="1">
      <alignment vertical="top" wrapText="1"/>
    </xf>
    <xf numFmtId="176" fontId="14" fillId="0" borderId="33" xfId="4" applyNumberFormat="1" applyFont="1" applyFill="1" applyBorder="1" applyAlignment="1">
      <alignment vertical="top" wrapText="1"/>
    </xf>
    <xf numFmtId="176" fontId="14" fillId="3" borderId="76" xfId="4" applyNumberFormat="1" applyFont="1" applyFill="1" applyBorder="1" applyAlignment="1">
      <alignment vertical="top" wrapText="1"/>
    </xf>
    <xf numFmtId="176" fontId="14" fillId="2" borderId="79" xfId="4" applyNumberFormat="1" applyFont="1" applyFill="1" applyBorder="1" applyAlignment="1">
      <alignment vertical="top" wrapText="1"/>
    </xf>
    <xf numFmtId="177" fontId="14" fillId="3" borderId="8" xfId="5" applyNumberFormat="1" applyFont="1" applyFill="1" applyBorder="1" applyAlignment="1">
      <alignment horizontal="right" vertical="center" wrapText="1"/>
    </xf>
    <xf numFmtId="177" fontId="14" fillId="3" borderId="90" xfId="5" applyNumberFormat="1" applyFont="1" applyFill="1" applyBorder="1" applyAlignment="1">
      <alignment horizontal="right" vertical="center" wrapText="1"/>
    </xf>
    <xf numFmtId="176" fontId="14" fillId="2" borderId="1" xfId="4" applyNumberFormat="1" applyFont="1" applyFill="1" applyBorder="1" applyAlignment="1">
      <alignment horizontal="right" vertical="center" wrapText="1"/>
    </xf>
    <xf numFmtId="176" fontId="19" fillId="0" borderId="76" xfId="5" applyNumberFormat="1" applyFont="1" applyFill="1" applyBorder="1" applyAlignment="1">
      <alignment horizontal="right" vertical="center" wrapText="1"/>
    </xf>
    <xf numFmtId="0" fontId="25" fillId="2" borderId="79" xfId="4" applyNumberFormat="1" applyFont="1" applyFill="1" applyBorder="1" applyAlignment="1">
      <alignment vertical="top" wrapText="1"/>
    </xf>
    <xf numFmtId="0" fontId="25" fillId="2" borderId="69" xfId="4" applyNumberFormat="1" applyFont="1" applyFill="1" applyBorder="1" applyAlignment="1">
      <alignment vertical="top" wrapText="1"/>
    </xf>
    <xf numFmtId="0" fontId="25" fillId="2" borderId="74" xfId="4" applyNumberFormat="1" applyFont="1" applyFill="1" applyBorder="1" applyAlignment="1">
      <alignment vertical="top" wrapText="1"/>
    </xf>
    <xf numFmtId="0" fontId="25" fillId="2" borderId="1" xfId="4" applyNumberFormat="1" applyFont="1" applyFill="1" applyBorder="1" applyAlignment="1">
      <alignment vertical="top" wrapText="1"/>
    </xf>
    <xf numFmtId="0" fontId="24" fillId="2" borderId="76" xfId="4" applyNumberFormat="1" applyFont="1" applyFill="1" applyBorder="1" applyAlignment="1">
      <alignment vertical="top" wrapText="1"/>
    </xf>
    <xf numFmtId="0" fontId="25" fillId="2" borderId="12" xfId="4" applyNumberFormat="1" applyFont="1" applyFill="1" applyBorder="1" applyAlignment="1">
      <alignment vertical="top" wrapText="1"/>
    </xf>
    <xf numFmtId="0" fontId="24" fillId="2" borderId="74" xfId="4" applyNumberFormat="1" applyFont="1" applyFill="1" applyBorder="1" applyAlignment="1">
      <alignment vertical="top" wrapText="1"/>
    </xf>
    <xf numFmtId="177" fontId="5" fillId="4" borderId="116" xfId="1" applyNumberFormat="1" applyFont="1" applyFill="1" applyBorder="1" applyAlignment="1">
      <alignment horizontal="right" vertical="center"/>
    </xf>
    <xf numFmtId="41" fontId="5" fillId="0" borderId="76" xfId="1" applyFont="1" applyBorder="1" applyAlignment="1">
      <alignment horizontal="right" vertical="center"/>
    </xf>
    <xf numFmtId="41" fontId="5" fillId="2" borderId="69" xfId="1" applyFont="1" applyFill="1" applyBorder="1" applyAlignment="1">
      <alignment horizontal="right" vertical="center"/>
    </xf>
    <xf numFmtId="41" fontId="5" fillId="2" borderId="8" xfId="1" applyFont="1" applyFill="1" applyBorder="1" applyAlignment="1">
      <alignment horizontal="right" vertical="center"/>
    </xf>
    <xf numFmtId="0" fontId="39" fillId="3" borderId="76" xfId="14" applyFont="1" applyFill="1" applyBorder="1" applyAlignment="1">
      <alignment vertical="center" wrapText="1"/>
    </xf>
    <xf numFmtId="41" fontId="5" fillId="2" borderId="90" xfId="1" applyFont="1" applyFill="1" applyBorder="1" applyAlignment="1">
      <alignment horizontal="right" vertical="center"/>
    </xf>
    <xf numFmtId="0" fontId="6" fillId="0" borderId="85" xfId="0" applyFont="1" applyBorder="1" applyAlignment="1">
      <alignment horizontal="center" vertical="center" wrapText="1"/>
    </xf>
    <xf numFmtId="0" fontId="25" fillId="2" borderId="37" xfId="4" applyNumberFormat="1" applyFont="1" applyFill="1" applyBorder="1" applyAlignment="1">
      <alignment vertical="top" wrapText="1"/>
    </xf>
    <xf numFmtId="41" fontId="6" fillId="4" borderId="116" xfId="0" applyNumberFormat="1" applyFont="1" applyFill="1" applyBorder="1" applyAlignment="1">
      <alignment vertical="center"/>
    </xf>
    <xf numFmtId="0" fontId="0" fillId="4" borderId="50" xfId="0" applyFill="1" applyBorder="1">
      <alignment vertical="center"/>
    </xf>
    <xf numFmtId="176" fontId="25" fillId="2" borderId="69" xfId="4" applyNumberFormat="1" applyFont="1" applyFill="1" applyBorder="1" applyAlignment="1">
      <alignment horizontal="right" vertical="center" wrapText="1"/>
    </xf>
    <xf numFmtId="176" fontId="24" fillId="2" borderId="69" xfId="4" applyNumberFormat="1" applyFont="1" applyFill="1" applyBorder="1" applyAlignment="1">
      <alignment horizontal="right" vertical="center" wrapText="1"/>
    </xf>
    <xf numFmtId="176" fontId="25" fillId="2" borderId="79" xfId="4" applyNumberFormat="1" applyFont="1" applyFill="1" applyBorder="1" applyAlignment="1">
      <alignment horizontal="right" vertical="center" wrapText="1"/>
    </xf>
    <xf numFmtId="0" fontId="32" fillId="2" borderId="15" xfId="4" applyNumberFormat="1" applyFont="1" applyFill="1" applyBorder="1" applyAlignment="1">
      <alignment vertical="center"/>
    </xf>
    <xf numFmtId="176" fontId="8" fillId="2" borderId="32" xfId="0" applyNumberFormat="1" applyFont="1" applyFill="1" applyBorder="1" applyAlignment="1">
      <alignment horizontal="right" vertical="center"/>
    </xf>
    <xf numFmtId="176" fontId="8" fillId="2" borderId="28" xfId="0" applyNumberFormat="1" applyFont="1" applyFill="1" applyBorder="1" applyAlignment="1">
      <alignment horizontal="right" vertical="center"/>
    </xf>
    <xf numFmtId="176" fontId="7" fillId="2" borderId="89" xfId="0" applyNumberFormat="1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right" vertical="center"/>
    </xf>
    <xf numFmtId="41" fontId="8" fillId="2" borderId="90" xfId="0" applyNumberFormat="1" applyFont="1" applyFill="1" applyBorder="1" applyAlignment="1">
      <alignment horizontal="right" vertical="center"/>
    </xf>
    <xf numFmtId="41" fontId="8" fillId="2" borderId="40" xfId="0" applyNumberFormat="1" applyFont="1" applyFill="1" applyBorder="1" applyAlignment="1">
      <alignment horizontal="right" vertical="center"/>
    </xf>
    <xf numFmtId="176" fontId="8" fillId="2" borderId="40" xfId="0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horizontal="right" vertical="center"/>
    </xf>
    <xf numFmtId="41" fontId="8" fillId="2" borderId="117" xfId="0" applyNumberFormat="1" applyFont="1" applyFill="1" applyBorder="1" applyAlignment="1">
      <alignment horizontal="right" vertical="center"/>
    </xf>
    <xf numFmtId="176" fontId="8" fillId="2" borderId="72" xfId="0" applyNumberFormat="1" applyFont="1" applyFill="1" applyBorder="1" applyAlignment="1">
      <alignment horizontal="right" vertical="center"/>
    </xf>
    <xf numFmtId="41" fontId="8" fillId="2" borderId="28" xfId="0" applyNumberFormat="1" applyFont="1" applyFill="1" applyBorder="1" applyAlignment="1">
      <alignment horizontal="right" vertical="center"/>
    </xf>
    <xf numFmtId="0" fontId="7" fillId="2" borderId="69" xfId="0" applyFont="1" applyFill="1" applyBorder="1" applyAlignment="1">
      <alignment horizontal="left" vertical="top" wrapText="1"/>
    </xf>
    <xf numFmtId="177" fontId="8" fillId="2" borderId="69" xfId="0" applyNumberFormat="1" applyFont="1" applyFill="1" applyBorder="1" applyAlignment="1">
      <alignment horizontal="right" vertical="center"/>
    </xf>
    <xf numFmtId="0" fontId="8" fillId="2" borderId="43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8" fillId="2" borderId="54" xfId="0" applyFont="1" applyFill="1" applyBorder="1" applyAlignment="1">
      <alignment vertical="top" wrapText="1"/>
    </xf>
    <xf numFmtId="0" fontId="8" fillId="7" borderId="21" xfId="0" applyFont="1" applyFill="1" applyBorder="1" applyAlignment="1">
      <alignment vertical="top" wrapText="1"/>
    </xf>
    <xf numFmtId="176" fontId="8" fillId="2" borderId="79" xfId="0" applyNumberFormat="1" applyFont="1" applyFill="1" applyBorder="1" applyAlignment="1">
      <alignment horizontal="right" vertical="center"/>
    </xf>
    <xf numFmtId="176" fontId="7" fillId="2" borderId="79" xfId="0" applyNumberFormat="1" applyFont="1" applyFill="1" applyBorder="1" applyAlignment="1">
      <alignment horizontal="right" vertical="center"/>
    </xf>
    <xf numFmtId="0" fontId="8" fillId="2" borderId="79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vertical="center" wrapText="1"/>
    </xf>
    <xf numFmtId="0" fontId="7" fillId="2" borderId="69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horizontal="left" vertical="top"/>
    </xf>
    <xf numFmtId="0" fontId="8" fillId="2" borderId="69" xfId="0" applyFont="1" applyFill="1" applyBorder="1" applyAlignment="1">
      <alignment horizontal="left" vertical="top"/>
    </xf>
    <xf numFmtId="41" fontId="34" fillId="2" borderId="69" xfId="1" applyFont="1" applyFill="1" applyBorder="1" applyAlignment="1">
      <alignment horizontal="center" vertical="center" wrapText="1"/>
    </xf>
    <xf numFmtId="41" fontId="34" fillId="2" borderId="76" xfId="1" applyFont="1" applyFill="1" applyBorder="1" applyAlignment="1">
      <alignment horizontal="center" vertical="center" wrapText="1"/>
    </xf>
    <xf numFmtId="177" fontId="8" fillId="2" borderId="55" xfId="0" applyNumberFormat="1" applyFont="1" applyFill="1" applyBorder="1" applyAlignment="1">
      <alignment horizontal="right" vertical="center"/>
    </xf>
    <xf numFmtId="41" fontId="34" fillId="2" borderId="79" xfId="1" applyFont="1" applyFill="1" applyBorder="1" applyAlignment="1">
      <alignment horizontal="center" vertical="center" wrapText="1"/>
    </xf>
    <xf numFmtId="177" fontId="30" fillId="2" borderId="79" xfId="1" applyNumberFormat="1" applyFont="1" applyFill="1" applyBorder="1" applyAlignment="1">
      <alignment horizontal="center" vertical="center" wrapText="1"/>
    </xf>
    <xf numFmtId="176" fontId="7" fillId="2" borderId="49" xfId="0" applyNumberFormat="1" applyFont="1" applyFill="1" applyBorder="1" applyAlignment="1">
      <alignment horizontal="right" vertical="center"/>
    </xf>
    <xf numFmtId="176" fontId="8" fillId="2" borderId="81" xfId="0" applyNumberFormat="1" applyFont="1" applyFill="1" applyBorder="1" applyAlignment="1">
      <alignment horizontal="right" vertical="center"/>
    </xf>
    <xf numFmtId="41" fontId="8" fillId="2" borderId="9" xfId="0" applyNumberFormat="1" applyFont="1" applyFill="1" applyBorder="1" applyAlignment="1">
      <alignment horizontal="right" vertical="center"/>
    </xf>
    <xf numFmtId="0" fontId="7" fillId="2" borderId="33" xfId="0" applyFont="1" applyFill="1" applyBorder="1" applyAlignment="1">
      <alignment horizontal="left" vertical="top" wrapText="1"/>
    </xf>
    <xf numFmtId="177" fontId="8" fillId="2" borderId="9" xfId="0" applyNumberFormat="1" applyFont="1" applyFill="1" applyBorder="1" applyAlignment="1">
      <alignment horizontal="right" vertical="center"/>
    </xf>
    <xf numFmtId="41" fontId="30" fillId="2" borderId="79" xfId="1" applyFont="1" applyFill="1" applyBorder="1" applyAlignment="1">
      <alignment horizontal="center" vertical="center" wrapText="1"/>
    </xf>
    <xf numFmtId="41" fontId="30" fillId="2" borderId="76" xfId="1" applyFont="1" applyFill="1" applyBorder="1" applyAlignment="1">
      <alignment horizontal="center" vertical="center" wrapText="1"/>
    </xf>
    <xf numFmtId="176" fontId="25" fillId="2" borderId="8" xfId="4" applyNumberFormat="1" applyFont="1" applyFill="1" applyBorder="1" applyAlignment="1">
      <alignment horizontal="right" vertical="center" wrapText="1"/>
    </xf>
    <xf numFmtId="176" fontId="24" fillId="2" borderId="90" xfId="4" applyNumberFormat="1" applyFont="1" applyFill="1" applyBorder="1" applyAlignment="1">
      <alignment horizontal="right" vertical="center" wrapText="1"/>
    </xf>
    <xf numFmtId="176" fontId="17" fillId="11" borderId="32" xfId="0" applyNumberFormat="1" applyFont="1" applyFill="1" applyBorder="1" applyAlignment="1">
      <alignment vertical="center"/>
    </xf>
    <xf numFmtId="176" fontId="17" fillId="11" borderId="41" xfId="0" applyNumberFormat="1" applyFont="1" applyFill="1" applyBorder="1" applyAlignment="1">
      <alignment vertical="center"/>
    </xf>
    <xf numFmtId="176" fontId="17" fillId="11" borderId="69" xfId="0" applyNumberFormat="1" applyFont="1" applyFill="1" applyBorder="1" applyAlignment="1">
      <alignment vertical="center"/>
    </xf>
    <xf numFmtId="176" fontId="24" fillId="2" borderId="8" xfId="4" applyNumberFormat="1" applyFont="1" applyFill="1" applyBorder="1" applyAlignment="1">
      <alignment horizontal="right" vertical="center" wrapText="1"/>
    </xf>
    <xf numFmtId="176" fontId="25" fillId="2" borderId="89" xfId="4" applyNumberFormat="1" applyFont="1" applyFill="1" applyBorder="1" applyAlignment="1">
      <alignment horizontal="right" vertical="center" wrapText="1"/>
    </xf>
    <xf numFmtId="178" fontId="17" fillId="11" borderId="41" xfId="0" applyNumberFormat="1" applyFont="1" applyFill="1" applyBorder="1" applyAlignment="1">
      <alignment vertical="center"/>
    </xf>
    <xf numFmtId="176" fontId="24" fillId="2" borderId="119" xfId="4" applyNumberFormat="1" applyFont="1" applyFill="1" applyBorder="1" applyAlignment="1">
      <alignment horizontal="right" vertical="center" wrapText="1"/>
    </xf>
    <xf numFmtId="178" fontId="17" fillId="11" borderId="69" xfId="0" applyNumberFormat="1" applyFont="1" applyFill="1" applyBorder="1" applyAlignment="1">
      <alignment vertical="center"/>
    </xf>
    <xf numFmtId="176" fontId="17" fillId="11" borderId="79" xfId="0" applyNumberFormat="1" applyFont="1" applyFill="1" applyBorder="1" applyAlignment="1">
      <alignment vertical="center"/>
    </xf>
    <xf numFmtId="176" fontId="25" fillId="2" borderId="79" xfId="5" applyNumberFormat="1" applyFont="1" applyFill="1" applyBorder="1" applyAlignment="1">
      <alignment horizontal="right" vertical="center" wrapText="1"/>
    </xf>
    <xf numFmtId="177" fontId="25" fillId="2" borderId="64" xfId="5" applyNumberFormat="1" applyFont="1" applyFill="1" applyBorder="1" applyAlignment="1">
      <alignment horizontal="right" vertical="center" wrapText="1"/>
    </xf>
    <xf numFmtId="176" fontId="25" fillId="2" borderId="69" xfId="5" applyNumberFormat="1" applyFont="1" applyFill="1" applyBorder="1" applyAlignment="1">
      <alignment horizontal="right" vertical="center" wrapText="1"/>
    </xf>
    <xf numFmtId="176" fontId="25" fillId="2" borderId="76" xfId="5" applyNumberFormat="1" applyFont="1" applyFill="1" applyBorder="1" applyAlignment="1">
      <alignment horizontal="right" vertical="center" wrapText="1"/>
    </xf>
    <xf numFmtId="177" fontId="25" fillId="2" borderId="90" xfId="5" applyNumberFormat="1" applyFont="1" applyFill="1" applyBorder="1" applyAlignment="1">
      <alignment horizontal="right" vertical="center" wrapText="1"/>
    </xf>
    <xf numFmtId="176" fontId="24" fillId="2" borderId="77" xfId="5" applyNumberFormat="1" applyFont="1" applyFill="1" applyBorder="1" applyAlignment="1">
      <alignment horizontal="right" vertical="center" wrapText="1"/>
    </xf>
    <xf numFmtId="0" fontId="13" fillId="11" borderId="103" xfId="0" applyFont="1" applyFill="1" applyBorder="1" applyAlignment="1">
      <alignment vertical="center" wrapText="1"/>
    </xf>
    <xf numFmtId="176" fontId="17" fillId="11" borderId="87" xfId="0" applyNumberFormat="1" applyFont="1" applyFill="1" applyBorder="1" applyAlignment="1">
      <alignment vertical="center"/>
    </xf>
    <xf numFmtId="176" fontId="17" fillId="11" borderId="1" xfId="0" applyNumberFormat="1" applyFont="1" applyFill="1" applyBorder="1" applyAlignment="1">
      <alignment vertical="center"/>
    </xf>
    <xf numFmtId="177" fontId="25" fillId="2" borderId="89" xfId="5" applyNumberFormat="1" applyFont="1" applyFill="1" applyBorder="1" applyAlignment="1">
      <alignment horizontal="right" vertical="center" wrapText="1"/>
    </xf>
    <xf numFmtId="0" fontId="17" fillId="11" borderId="120" xfId="0" applyFont="1" applyFill="1" applyBorder="1" applyAlignment="1">
      <alignment vertical="center" wrapText="1"/>
    </xf>
    <xf numFmtId="0" fontId="25" fillId="2" borderId="71" xfId="4" applyNumberFormat="1" applyFont="1" applyFill="1" applyBorder="1" applyAlignment="1">
      <alignment vertical="top" wrapText="1"/>
    </xf>
    <xf numFmtId="41" fontId="25" fillId="2" borderId="81" xfId="5" applyNumberFormat="1" applyFont="1" applyFill="1" applyBorder="1" applyAlignment="1">
      <alignment horizontal="right" vertical="center" wrapText="1"/>
    </xf>
    <xf numFmtId="0" fontId="24" fillId="2" borderId="69" xfId="4" applyNumberFormat="1" applyFont="1" applyFill="1" applyBorder="1" applyAlignment="1">
      <alignment vertical="top" wrapText="1"/>
    </xf>
    <xf numFmtId="41" fontId="24" fillId="2" borderId="70" xfId="5" applyNumberFormat="1" applyFont="1" applyFill="1" applyBorder="1" applyAlignment="1">
      <alignment horizontal="right" vertical="center" wrapText="1"/>
    </xf>
    <xf numFmtId="41" fontId="25" fillId="2" borderId="76" xfId="1" applyNumberFormat="1" applyFont="1" applyFill="1" applyBorder="1" applyAlignment="1">
      <alignment horizontal="right" vertical="center" wrapText="1"/>
    </xf>
    <xf numFmtId="176" fontId="8" fillId="11" borderId="87" xfId="0" applyNumberFormat="1" applyFont="1" applyFill="1" applyBorder="1" applyAlignment="1">
      <alignment vertical="center"/>
    </xf>
    <xf numFmtId="176" fontId="8" fillId="11" borderId="1" xfId="0" applyNumberFormat="1" applyFont="1" applyFill="1" applyBorder="1" applyAlignment="1">
      <alignment vertical="center"/>
    </xf>
    <xf numFmtId="179" fontId="17" fillId="11" borderId="121" xfId="0" applyNumberFormat="1" applyFont="1" applyFill="1" applyBorder="1" applyAlignment="1">
      <alignment vertical="center" wrapText="1"/>
    </xf>
    <xf numFmtId="41" fontId="8" fillId="2" borderId="45" xfId="4" applyNumberFormat="1" applyFont="1" applyFill="1" applyBorder="1" applyAlignment="1">
      <alignment horizontal="right" vertical="center" wrapText="1"/>
    </xf>
    <xf numFmtId="41" fontId="8" fillId="2" borderId="45" xfId="5" applyNumberFormat="1" applyFont="1" applyFill="1" applyBorder="1" applyAlignment="1">
      <alignment horizontal="right" vertical="center" wrapText="1"/>
    </xf>
    <xf numFmtId="176" fontId="8" fillId="2" borderId="45" xfId="5" applyNumberFormat="1" applyFont="1" applyFill="1" applyBorder="1" applyAlignment="1">
      <alignment horizontal="right" vertical="center" wrapText="1"/>
    </xf>
    <xf numFmtId="177" fontId="8" fillId="2" borderId="55" xfId="5" applyNumberFormat="1" applyFont="1" applyFill="1" applyBorder="1" applyAlignment="1">
      <alignment horizontal="right" vertical="center" wrapText="1"/>
    </xf>
    <xf numFmtId="41" fontId="8" fillId="2" borderId="46" xfId="5" applyNumberFormat="1" applyFont="1" applyFill="1" applyBorder="1" applyAlignment="1">
      <alignment vertical="top" wrapText="1"/>
    </xf>
    <xf numFmtId="41" fontId="8" fillId="2" borderId="108" xfId="4" applyNumberFormat="1" applyFont="1" applyFill="1" applyBorder="1" applyAlignment="1">
      <alignment horizontal="right" vertical="center" wrapText="1"/>
    </xf>
    <xf numFmtId="41" fontId="8" fillId="2" borderId="108" xfId="5" applyNumberFormat="1" applyFont="1" applyFill="1" applyBorder="1" applyAlignment="1">
      <alignment horizontal="right" vertical="center" wrapText="1"/>
    </xf>
    <xf numFmtId="176" fontId="8" fillId="2" borderId="108" xfId="5" applyNumberFormat="1" applyFont="1" applyFill="1" applyBorder="1" applyAlignment="1">
      <alignment horizontal="right" vertical="center" wrapText="1"/>
    </xf>
    <xf numFmtId="177" fontId="8" fillId="2" borderId="109" xfId="5" applyNumberFormat="1" applyFont="1" applyFill="1" applyBorder="1" applyAlignment="1">
      <alignment horizontal="right" vertical="center" wrapText="1"/>
    </xf>
    <xf numFmtId="41" fontId="8" fillId="2" borderId="110" xfId="5" applyNumberFormat="1" applyFont="1" applyFill="1" applyBorder="1" applyAlignment="1">
      <alignment vertical="top" wrapText="1"/>
    </xf>
    <xf numFmtId="41" fontId="25" fillId="2" borderId="45" xfId="4" applyNumberFormat="1" applyFont="1" applyFill="1" applyBorder="1" applyAlignment="1">
      <alignment horizontal="right" vertical="center" wrapText="1"/>
    </xf>
    <xf numFmtId="41" fontId="25" fillId="2" borderId="45" xfId="5" applyNumberFormat="1" applyFont="1" applyFill="1" applyBorder="1" applyAlignment="1">
      <alignment horizontal="right" vertical="center" wrapText="1"/>
    </xf>
    <xf numFmtId="41" fontId="25" fillId="2" borderId="46" xfId="5" applyNumberFormat="1" applyFont="1" applyFill="1" applyBorder="1" applyAlignment="1">
      <alignment vertical="center" wrapText="1"/>
    </xf>
    <xf numFmtId="41" fontId="40" fillId="2" borderId="30" xfId="5" applyNumberFormat="1" applyFont="1" applyFill="1" applyBorder="1" applyAlignment="1">
      <alignment horizontal="right" vertical="center" wrapText="1"/>
    </xf>
    <xf numFmtId="176" fontId="8" fillId="2" borderId="69" xfId="5" applyNumberFormat="1" applyFont="1" applyFill="1" applyBorder="1" applyAlignment="1">
      <alignment horizontal="right" vertical="center" wrapText="1"/>
    </xf>
    <xf numFmtId="41" fontId="25" fillId="2" borderId="99" xfId="5" applyNumberFormat="1" applyFont="1" applyFill="1" applyBorder="1" applyAlignment="1">
      <alignment vertical="center" wrapText="1"/>
    </xf>
    <xf numFmtId="41" fontId="25" fillId="2" borderId="123" xfId="5" applyNumberFormat="1" applyFont="1" applyFill="1" applyBorder="1" applyAlignment="1">
      <alignment vertical="center" wrapText="1"/>
    </xf>
    <xf numFmtId="41" fontId="25" fillId="2" borderId="18" xfId="5" applyNumberFormat="1" applyFont="1" applyFill="1" applyBorder="1" applyAlignment="1">
      <alignment vertical="center" wrapText="1"/>
    </xf>
    <xf numFmtId="41" fontId="24" fillId="2" borderId="124" xfId="5" applyNumberFormat="1" applyFont="1" applyFill="1" applyBorder="1" applyAlignment="1">
      <alignment vertical="center" wrapText="1"/>
    </xf>
    <xf numFmtId="176" fontId="8" fillId="2" borderId="79" xfId="5" applyNumberFormat="1" applyFont="1" applyFill="1" applyBorder="1" applyAlignment="1">
      <alignment horizontal="right" vertical="center" wrapText="1"/>
    </xf>
    <xf numFmtId="0" fontId="25" fillId="2" borderId="69" xfId="4" applyNumberFormat="1" applyFont="1" applyFill="1" applyBorder="1" applyAlignment="1">
      <alignment vertical="top"/>
    </xf>
    <xf numFmtId="177" fontId="8" fillId="2" borderId="69" xfId="5" applyNumberFormat="1" applyFont="1" applyFill="1" applyBorder="1" applyAlignment="1">
      <alignment horizontal="right" vertical="center" wrapText="1"/>
    </xf>
    <xf numFmtId="177" fontId="8" fillId="2" borderId="79" xfId="5" applyNumberFormat="1" applyFont="1" applyFill="1" applyBorder="1" applyAlignment="1">
      <alignment horizontal="right" vertical="center" wrapText="1"/>
    </xf>
    <xf numFmtId="41" fontId="25" fillId="2" borderId="1" xfId="4" applyNumberFormat="1" applyFont="1" applyFill="1" applyBorder="1" applyAlignment="1">
      <alignment horizontal="right" vertical="center" wrapText="1"/>
    </xf>
    <xf numFmtId="176" fontId="8" fillId="2" borderId="1" xfId="5" applyNumberFormat="1" applyFont="1" applyFill="1" applyBorder="1" applyAlignment="1">
      <alignment horizontal="right" vertical="center" wrapText="1"/>
    </xf>
    <xf numFmtId="41" fontId="24" fillId="2" borderId="46" xfId="5" applyNumberFormat="1" applyFont="1" applyFill="1" applyBorder="1" applyAlignment="1">
      <alignment vertical="center" wrapText="1"/>
    </xf>
    <xf numFmtId="177" fontId="8" fillId="2" borderId="1" xfId="5" applyNumberFormat="1" applyFont="1" applyFill="1" applyBorder="1" applyAlignment="1">
      <alignment horizontal="right" vertical="center" wrapText="1"/>
    </xf>
    <xf numFmtId="176" fontId="8" fillId="2" borderId="76" xfId="5" applyNumberFormat="1" applyFont="1" applyFill="1" applyBorder="1" applyAlignment="1">
      <alignment horizontal="right" vertical="center" wrapText="1"/>
    </xf>
    <xf numFmtId="177" fontId="8" fillId="2" borderId="76" xfId="5" applyNumberFormat="1" applyFont="1" applyFill="1" applyBorder="1" applyAlignment="1">
      <alignment horizontal="right" vertical="center" wrapText="1"/>
    </xf>
    <xf numFmtId="177" fontId="8" fillId="2" borderId="111" xfId="5" applyNumberFormat="1" applyFont="1" applyFill="1" applyBorder="1" applyAlignment="1">
      <alignment horizontal="right" vertical="center" wrapText="1"/>
    </xf>
    <xf numFmtId="176" fontId="8" fillId="2" borderId="38" xfId="5" applyNumberFormat="1" applyFont="1" applyFill="1" applyBorder="1" applyAlignment="1">
      <alignment horizontal="right" vertical="center" wrapText="1"/>
    </xf>
    <xf numFmtId="177" fontId="8" fillId="2" borderId="105" xfId="5" applyNumberFormat="1" applyFont="1" applyFill="1" applyBorder="1" applyAlignment="1">
      <alignment horizontal="right" vertical="center" wrapText="1"/>
    </xf>
    <xf numFmtId="177" fontId="8" fillId="2" borderId="108" xfId="5" applyNumberFormat="1" applyFont="1" applyFill="1" applyBorder="1" applyAlignment="1">
      <alignment horizontal="right" vertical="center" wrapText="1"/>
    </xf>
    <xf numFmtId="41" fontId="8" fillId="2" borderId="58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177" fontId="34" fillId="2" borderId="81" xfId="1" applyNumberFormat="1" applyFont="1" applyFill="1" applyBorder="1" applyAlignment="1">
      <alignment horizontal="center" vertical="center" wrapText="1"/>
    </xf>
    <xf numFmtId="177" fontId="34" fillId="2" borderId="70" xfId="1" applyNumberFormat="1" applyFont="1" applyFill="1" applyBorder="1" applyAlignment="1">
      <alignment horizontal="center" vertical="center" wrapText="1"/>
    </xf>
    <xf numFmtId="177" fontId="34" fillId="2" borderId="77" xfId="1" applyNumberFormat="1" applyFont="1" applyFill="1" applyBorder="1" applyAlignment="1">
      <alignment horizontal="center" vertical="center" wrapText="1"/>
    </xf>
    <xf numFmtId="177" fontId="34" fillId="2" borderId="62" xfId="1" applyNumberFormat="1" applyFont="1" applyFill="1" applyBorder="1" applyAlignment="1">
      <alignment horizontal="center" vertical="center" wrapText="1"/>
    </xf>
    <xf numFmtId="177" fontId="34" fillId="2" borderId="24" xfId="1" applyNumberFormat="1" applyFont="1" applyFill="1" applyBorder="1" applyAlignment="1">
      <alignment horizontal="center" vertical="center" wrapText="1"/>
    </xf>
    <xf numFmtId="176" fontId="7" fillId="2" borderId="77" xfId="0" applyNumberFormat="1" applyFont="1" applyFill="1" applyBorder="1" applyAlignment="1">
      <alignment horizontal="right" vertical="center"/>
    </xf>
    <xf numFmtId="0" fontId="8" fillId="0" borderId="17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50" xfId="0" applyFont="1" applyBorder="1">
      <alignment vertical="center"/>
    </xf>
    <xf numFmtId="41" fontId="8" fillId="2" borderId="111" xfId="0" applyNumberFormat="1" applyFont="1" applyFill="1" applyBorder="1" applyAlignment="1">
      <alignment horizontal="right" vertical="center"/>
    </xf>
    <xf numFmtId="41" fontId="8" fillId="2" borderId="118" xfId="0" applyNumberFormat="1" applyFont="1" applyFill="1" applyBorder="1" applyAlignment="1">
      <alignment horizontal="right" vertical="center"/>
    </xf>
    <xf numFmtId="41" fontId="7" fillId="4" borderId="91" xfId="0" applyNumberFormat="1" applyFont="1" applyFill="1" applyBorder="1" applyAlignment="1">
      <alignment horizontal="right" vertical="center"/>
    </xf>
    <xf numFmtId="176" fontId="24" fillId="9" borderId="57" xfId="4" applyNumberFormat="1" applyFont="1" applyFill="1" applyBorder="1" applyAlignment="1">
      <alignment vertical="center" wrapText="1"/>
    </xf>
    <xf numFmtId="176" fontId="24" fillId="9" borderId="9" xfId="5" applyNumberFormat="1" applyFont="1" applyFill="1" applyBorder="1" applyAlignment="1">
      <alignment horizontal="right" vertical="center" wrapText="1"/>
    </xf>
    <xf numFmtId="0" fontId="8" fillId="2" borderId="1" xfId="4" applyNumberFormat="1" applyFont="1" applyFill="1" applyBorder="1" applyAlignment="1">
      <alignment horizontal="left" wrapText="1"/>
    </xf>
    <xf numFmtId="0" fontId="8" fillId="2" borderId="1" xfId="4" applyNumberFormat="1" applyFont="1" applyFill="1" applyBorder="1" applyAlignment="1">
      <alignment wrapText="1"/>
    </xf>
    <xf numFmtId="41" fontId="8" fillId="2" borderId="1" xfId="4" applyNumberFormat="1" applyFont="1" applyFill="1" applyBorder="1" applyAlignment="1">
      <alignment horizontal="right" vertical="center" wrapText="1"/>
    </xf>
    <xf numFmtId="41" fontId="25" fillId="2" borderId="50" xfId="5" applyNumberFormat="1" applyFont="1" applyFill="1" applyBorder="1" applyAlignment="1">
      <alignment vertical="center" wrapText="1"/>
    </xf>
    <xf numFmtId="41" fontId="25" fillId="2" borderId="27" xfId="5" applyNumberFormat="1" applyFont="1" applyFill="1" applyBorder="1" applyAlignment="1">
      <alignment vertical="center" wrapText="1"/>
    </xf>
    <xf numFmtId="41" fontId="25" fillId="2" borderId="125" xfId="5" applyNumberFormat="1" applyFont="1" applyFill="1" applyBorder="1" applyAlignment="1">
      <alignment vertical="center" wrapText="1"/>
    </xf>
    <xf numFmtId="0" fontId="39" fillId="3" borderId="79" xfId="14" applyFont="1" applyFill="1" applyBorder="1" applyAlignment="1">
      <alignment vertical="center" wrapText="1"/>
    </xf>
    <xf numFmtId="177" fontId="5" fillId="2" borderId="64" xfId="1" applyNumberFormat="1" applyFont="1" applyFill="1" applyBorder="1" applyAlignment="1">
      <alignment horizontal="right" vertical="center"/>
    </xf>
    <xf numFmtId="0" fontId="0" fillId="0" borderId="81" xfId="0" applyBorder="1">
      <alignment vertical="center"/>
    </xf>
    <xf numFmtId="0" fontId="24" fillId="4" borderId="75" xfId="4" applyNumberFormat="1" applyFont="1" applyFill="1" applyBorder="1" applyAlignment="1">
      <alignment horizontal="center" vertical="center" wrapText="1"/>
    </xf>
    <xf numFmtId="0" fontId="24" fillId="4" borderId="76" xfId="4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textRotation="255" shrinkToFit="1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25" fillId="2" borderId="69" xfId="4" applyNumberFormat="1" applyFont="1" applyFill="1" applyBorder="1" applyAlignment="1">
      <alignment horizontal="left" vertical="top" wrapText="1"/>
    </xf>
    <xf numFmtId="0" fontId="25" fillId="2" borderId="79" xfId="4" applyNumberFormat="1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8" fillId="2" borderId="43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 wrapText="1"/>
    </xf>
    <xf numFmtId="0" fontId="7" fillId="7" borderId="17" xfId="0" applyFont="1" applyFill="1" applyBorder="1" applyAlignment="1">
      <alignment horizontal="left" vertical="top" wrapText="1"/>
    </xf>
    <xf numFmtId="0" fontId="8" fillId="7" borderId="71" xfId="0" applyFont="1" applyFill="1" applyBorder="1" applyAlignment="1">
      <alignment horizontal="left" vertical="top" wrapText="1"/>
    </xf>
    <xf numFmtId="0" fontId="8" fillId="7" borderId="21" xfId="0" applyFont="1" applyFill="1" applyBorder="1" applyAlignment="1">
      <alignment horizontal="left" vertical="top" wrapText="1"/>
    </xf>
    <xf numFmtId="0" fontId="8" fillId="2" borderId="109" xfId="4" applyNumberFormat="1" applyFont="1" applyFill="1" applyBorder="1" applyAlignment="1">
      <alignment horizontal="left" vertical="top" wrapText="1"/>
    </xf>
    <xf numFmtId="0" fontId="8" fillId="2" borderId="1" xfId="4" applyNumberFormat="1" applyFont="1" applyFill="1" applyBorder="1" applyAlignment="1">
      <alignment horizontal="left" vertical="top" wrapText="1"/>
    </xf>
    <xf numFmtId="0" fontId="25" fillId="2" borderId="122" xfId="4" applyNumberFormat="1" applyFont="1" applyFill="1" applyBorder="1" applyAlignment="1">
      <alignment vertical="top" wrapText="1"/>
    </xf>
    <xf numFmtId="41" fontId="8" fillId="2" borderId="108" xfId="4" applyNumberFormat="1" applyFont="1" applyFill="1" applyBorder="1" applyAlignment="1">
      <alignment horizontal="right" vertical="top" wrapText="1"/>
    </xf>
    <xf numFmtId="41" fontId="8" fillId="2" borderId="108" xfId="5" applyNumberFormat="1" applyFont="1" applyFill="1" applyBorder="1" applyAlignment="1">
      <alignment horizontal="right" vertical="top" wrapText="1"/>
    </xf>
    <xf numFmtId="176" fontId="8" fillId="2" borderId="108" xfId="5" applyNumberFormat="1" applyFont="1" applyFill="1" applyBorder="1" applyAlignment="1">
      <alignment horizontal="right" vertical="top" wrapText="1"/>
    </xf>
    <xf numFmtId="41" fontId="8" fillId="2" borderId="45" xfId="4" applyNumberFormat="1" applyFont="1" applyFill="1" applyBorder="1" applyAlignment="1">
      <alignment horizontal="right" vertical="top" wrapText="1"/>
    </xf>
    <xf numFmtId="41" fontId="8" fillId="2" borderId="45" xfId="5" applyNumberFormat="1" applyFont="1" applyFill="1" applyBorder="1" applyAlignment="1">
      <alignment horizontal="right" vertical="top" wrapText="1"/>
    </xf>
    <xf numFmtId="176" fontId="8" fillId="2" borderId="38" xfId="5" applyNumberFormat="1" applyFont="1" applyFill="1" applyBorder="1" applyAlignment="1">
      <alignment horizontal="right" vertical="top" wrapText="1"/>
    </xf>
    <xf numFmtId="41" fontId="25" fillId="2" borderId="45" xfId="4" applyNumberFormat="1" applyFont="1" applyFill="1" applyBorder="1" applyAlignment="1">
      <alignment horizontal="right" vertical="top" wrapText="1"/>
    </xf>
    <xf numFmtId="41" fontId="25" fillId="2" borderId="45" xfId="5" applyNumberFormat="1" applyFont="1" applyFill="1" applyBorder="1" applyAlignment="1">
      <alignment horizontal="right" vertical="top" wrapText="1"/>
    </xf>
    <xf numFmtId="176" fontId="8" fillId="2" borderId="45" xfId="5" applyNumberFormat="1" applyFont="1" applyFill="1" applyBorder="1" applyAlignment="1">
      <alignment horizontal="right" vertical="top" wrapText="1"/>
    </xf>
    <xf numFmtId="41" fontId="25" fillId="2" borderId="46" xfId="5" applyNumberFormat="1" applyFont="1" applyFill="1" applyBorder="1" applyAlignment="1">
      <alignment vertical="top" wrapText="1"/>
    </xf>
    <xf numFmtId="41" fontId="25" fillId="2" borderId="1" xfId="4" applyNumberFormat="1" applyFont="1" applyFill="1" applyBorder="1" applyAlignment="1">
      <alignment horizontal="right" vertical="top" wrapText="1"/>
    </xf>
    <xf numFmtId="41" fontId="25" fillId="2" borderId="1" xfId="5" applyNumberFormat="1" applyFont="1" applyFill="1" applyBorder="1" applyAlignment="1">
      <alignment horizontal="right" vertical="top" wrapText="1"/>
    </xf>
    <xf numFmtId="176" fontId="8" fillId="2" borderId="1" xfId="5" applyNumberFormat="1" applyFont="1" applyFill="1" applyBorder="1" applyAlignment="1">
      <alignment horizontal="right" vertical="top" wrapText="1"/>
    </xf>
    <xf numFmtId="41" fontId="25" fillId="2" borderId="99" xfId="5" applyNumberFormat="1" applyFont="1" applyFill="1" applyBorder="1" applyAlignment="1">
      <alignment vertical="top" wrapText="1"/>
    </xf>
    <xf numFmtId="41" fontId="25" fillId="2" borderId="69" xfId="4" applyNumberFormat="1" applyFont="1" applyFill="1" applyBorder="1" applyAlignment="1">
      <alignment horizontal="right" vertical="top" wrapText="1"/>
    </xf>
    <xf numFmtId="41" fontId="25" fillId="2" borderId="69" xfId="5" applyNumberFormat="1" applyFont="1" applyFill="1" applyBorder="1" applyAlignment="1">
      <alignment horizontal="right" vertical="top" wrapText="1"/>
    </xf>
    <xf numFmtId="176" fontId="8" fillId="2" borderId="69" xfId="5" applyNumberFormat="1" applyFont="1" applyFill="1" applyBorder="1" applyAlignment="1">
      <alignment horizontal="right" vertical="top" wrapText="1"/>
    </xf>
    <xf numFmtId="41" fontId="25" fillId="2" borderId="123" xfId="5" applyNumberFormat="1" applyFont="1" applyFill="1" applyBorder="1" applyAlignment="1">
      <alignment vertical="top" wrapText="1"/>
    </xf>
    <xf numFmtId="41" fontId="24" fillId="2" borderId="46" xfId="5" applyNumberFormat="1" applyFont="1" applyFill="1" applyBorder="1" applyAlignment="1">
      <alignment vertical="top" wrapText="1"/>
    </xf>
    <xf numFmtId="41" fontId="25" fillId="2" borderId="18" xfId="5" applyNumberFormat="1" applyFont="1" applyFill="1" applyBorder="1" applyAlignment="1">
      <alignment vertical="top" wrapText="1"/>
    </xf>
    <xf numFmtId="41" fontId="25" fillId="2" borderId="76" xfId="4" applyNumberFormat="1" applyFont="1" applyFill="1" applyBorder="1" applyAlignment="1">
      <alignment horizontal="right" vertical="top" wrapText="1"/>
    </xf>
    <xf numFmtId="41" fontId="25" fillId="2" borderId="76" xfId="5" applyNumberFormat="1" applyFont="1" applyFill="1" applyBorder="1" applyAlignment="1">
      <alignment horizontal="right" vertical="top" wrapText="1"/>
    </xf>
    <xf numFmtId="176" fontId="8" fillId="2" borderId="76" xfId="5" applyNumberFormat="1" applyFont="1" applyFill="1" applyBorder="1" applyAlignment="1">
      <alignment horizontal="right" vertical="top" wrapText="1"/>
    </xf>
    <xf numFmtId="41" fontId="24" fillId="2" borderId="124" xfId="5" applyNumberFormat="1" applyFont="1" applyFill="1" applyBorder="1" applyAlignment="1">
      <alignment vertical="top" wrapText="1"/>
    </xf>
    <xf numFmtId="41" fontId="25" fillId="2" borderId="79" xfId="4" applyNumberFormat="1" applyFont="1" applyFill="1" applyBorder="1" applyAlignment="1">
      <alignment horizontal="right" vertical="top" wrapText="1"/>
    </xf>
    <xf numFmtId="41" fontId="25" fillId="2" borderId="79" xfId="5" applyNumberFormat="1" applyFont="1" applyFill="1" applyBorder="1" applyAlignment="1">
      <alignment horizontal="right" vertical="top" wrapText="1"/>
    </xf>
    <xf numFmtId="176" fontId="8" fillId="2" borderId="79" xfId="5" applyNumberFormat="1" applyFont="1" applyFill="1" applyBorder="1" applyAlignment="1">
      <alignment horizontal="right" vertical="top" wrapText="1"/>
    </xf>
    <xf numFmtId="41" fontId="25" fillId="2" borderId="81" xfId="5" applyNumberFormat="1" applyFont="1" applyFill="1" applyBorder="1" applyAlignment="1">
      <alignment vertical="top" wrapText="1"/>
    </xf>
    <xf numFmtId="41" fontId="25" fillId="2" borderId="70" xfId="5" applyNumberFormat="1" applyFont="1" applyFill="1" applyBorder="1" applyAlignment="1">
      <alignment vertical="top" wrapText="1"/>
    </xf>
    <xf numFmtId="41" fontId="40" fillId="2" borderId="30" xfId="4" applyNumberFormat="1" applyFont="1" applyFill="1" applyBorder="1" applyAlignment="1">
      <alignment horizontal="right" vertical="top" wrapText="1"/>
    </xf>
    <xf numFmtId="41" fontId="40" fillId="2" borderId="30" xfId="5" applyNumberFormat="1" applyFont="1" applyFill="1" applyBorder="1" applyAlignment="1">
      <alignment horizontal="right" vertical="top" wrapText="1"/>
    </xf>
    <xf numFmtId="41" fontId="41" fillId="2" borderId="35" xfId="5" applyNumberFormat="1" applyFont="1" applyFill="1" applyBorder="1" applyAlignment="1">
      <alignment vertical="top" wrapText="1"/>
    </xf>
    <xf numFmtId="41" fontId="40" fillId="9" borderId="91" xfId="4" applyNumberFormat="1" applyFont="1" applyFill="1" applyBorder="1" applyAlignment="1">
      <alignment horizontal="right" vertical="top" wrapText="1"/>
    </xf>
    <xf numFmtId="176" fontId="8" fillId="9" borderId="91" xfId="5" applyNumberFormat="1" applyFont="1" applyFill="1" applyBorder="1" applyAlignment="1">
      <alignment horizontal="right" vertical="top" wrapText="1"/>
    </xf>
    <xf numFmtId="41" fontId="24" fillId="9" borderId="93" xfId="5" applyNumberFormat="1" applyFont="1" applyFill="1" applyBorder="1" applyAlignment="1">
      <alignment horizontal="right" vertical="top" wrapText="1"/>
    </xf>
    <xf numFmtId="0" fontId="24" fillId="4" borderId="3" xfId="4" applyNumberFormat="1" applyFont="1" applyFill="1" applyBorder="1" applyAlignment="1">
      <alignment horizontal="center" vertical="top" wrapText="1"/>
    </xf>
    <xf numFmtId="0" fontId="24" fillId="4" borderId="4" xfId="4" applyNumberFormat="1" applyFont="1" applyFill="1" applyBorder="1" applyAlignment="1">
      <alignment horizontal="center" vertical="top" wrapText="1"/>
    </xf>
    <xf numFmtId="176" fontId="25" fillId="2" borderId="69" xfId="4" applyNumberFormat="1" applyFont="1" applyFill="1" applyBorder="1" applyAlignment="1">
      <alignment horizontal="right" vertical="top" wrapText="1"/>
    </xf>
    <xf numFmtId="176" fontId="25" fillId="2" borderId="69" xfId="5" applyNumberFormat="1" applyFont="1" applyFill="1" applyBorder="1" applyAlignment="1">
      <alignment horizontal="right" vertical="top" wrapText="1"/>
    </xf>
    <xf numFmtId="177" fontId="25" fillId="2" borderId="8" xfId="5" applyNumberFormat="1" applyFont="1" applyFill="1" applyBorder="1" applyAlignment="1">
      <alignment horizontal="right" vertical="top" wrapText="1"/>
    </xf>
    <xf numFmtId="0" fontId="17" fillId="11" borderId="101" xfId="0" applyFont="1" applyFill="1" applyBorder="1" applyAlignment="1">
      <alignment horizontal="left" vertical="top" wrapText="1"/>
    </xf>
    <xf numFmtId="176" fontId="25" fillId="2" borderId="8" xfId="4" applyNumberFormat="1" applyFont="1" applyFill="1" applyBorder="1" applyAlignment="1">
      <alignment horizontal="right" vertical="top" wrapText="1"/>
    </xf>
    <xf numFmtId="0" fontId="17" fillId="11" borderId="101" xfId="0" applyFont="1" applyFill="1" applyBorder="1" applyAlignment="1">
      <alignment vertical="top" wrapText="1"/>
    </xf>
    <xf numFmtId="0" fontId="13" fillId="11" borderId="101" xfId="0" applyFont="1" applyFill="1" applyBorder="1" applyAlignment="1">
      <alignment vertical="top" wrapText="1"/>
    </xf>
    <xf numFmtId="176" fontId="24" fillId="2" borderId="90" xfId="4" applyNumberFormat="1" applyFont="1" applyFill="1" applyBorder="1" applyAlignment="1">
      <alignment horizontal="right" vertical="top" wrapText="1"/>
    </xf>
    <xf numFmtId="176" fontId="24" fillId="2" borderId="76" xfId="4" applyNumberFormat="1" applyFont="1" applyFill="1" applyBorder="1" applyAlignment="1">
      <alignment horizontal="right" vertical="top" wrapText="1"/>
    </xf>
    <xf numFmtId="176" fontId="25" fillId="2" borderId="76" xfId="5" applyNumberFormat="1" applyFont="1" applyFill="1" applyBorder="1" applyAlignment="1">
      <alignment horizontal="right" vertical="top" wrapText="1"/>
    </xf>
    <xf numFmtId="176" fontId="24" fillId="2" borderId="77" xfId="5" applyNumberFormat="1" applyFont="1" applyFill="1" applyBorder="1" applyAlignment="1">
      <alignment horizontal="right" vertical="top" wrapText="1"/>
    </xf>
    <xf numFmtId="176" fontId="17" fillId="11" borderId="87" xfId="0" applyNumberFormat="1" applyFont="1" applyFill="1" applyBorder="1" applyAlignment="1">
      <alignment vertical="top"/>
    </xf>
    <xf numFmtId="176" fontId="17" fillId="11" borderId="1" xfId="0" applyNumberFormat="1" applyFont="1" applyFill="1" applyBorder="1" applyAlignment="1">
      <alignment vertical="top"/>
    </xf>
    <xf numFmtId="176" fontId="25" fillId="2" borderId="1" xfId="5" applyNumberFormat="1" applyFont="1" applyFill="1" applyBorder="1" applyAlignment="1">
      <alignment horizontal="right" vertical="top" wrapText="1"/>
    </xf>
    <xf numFmtId="0" fontId="17" fillId="11" borderId="120" xfId="0" applyFont="1" applyFill="1" applyBorder="1" applyAlignment="1">
      <alignment vertical="top" wrapText="1"/>
    </xf>
    <xf numFmtId="176" fontId="17" fillId="11" borderId="41" xfId="0" applyNumberFormat="1" applyFont="1" applyFill="1" applyBorder="1" applyAlignment="1">
      <alignment vertical="top"/>
    </xf>
    <xf numFmtId="176" fontId="17" fillId="11" borderId="69" xfId="0" applyNumberFormat="1" applyFont="1" applyFill="1" applyBorder="1" applyAlignment="1">
      <alignment vertical="top"/>
    </xf>
    <xf numFmtId="41" fontId="24" fillId="2" borderId="76" xfId="5" applyNumberFormat="1" applyFont="1" applyFill="1" applyBorder="1" applyAlignment="1">
      <alignment horizontal="right" vertical="top" wrapText="1"/>
    </xf>
    <xf numFmtId="41" fontId="24" fillId="2" borderId="77" xfId="5" applyNumberFormat="1" applyFont="1" applyFill="1" applyBorder="1" applyAlignment="1">
      <alignment horizontal="right" vertical="top" wrapText="1"/>
    </xf>
    <xf numFmtId="176" fontId="17" fillId="11" borderId="32" xfId="0" applyNumberFormat="1" applyFont="1" applyFill="1" applyBorder="1" applyAlignment="1">
      <alignment vertical="top"/>
    </xf>
    <xf numFmtId="176" fontId="17" fillId="11" borderId="79" xfId="0" applyNumberFormat="1" applyFont="1" applyFill="1" applyBorder="1" applyAlignment="1">
      <alignment vertical="top"/>
    </xf>
    <xf numFmtId="176" fontId="25" fillId="2" borderId="79" xfId="5" applyNumberFormat="1" applyFont="1" applyFill="1" applyBorder="1" applyAlignment="1">
      <alignment horizontal="right" vertical="top" wrapText="1"/>
    </xf>
    <xf numFmtId="0" fontId="13" fillId="11" borderId="103" xfId="0" applyFont="1" applyFill="1" applyBorder="1" applyAlignment="1">
      <alignment vertical="top" wrapText="1"/>
    </xf>
    <xf numFmtId="0" fontId="13" fillId="11" borderId="102" xfId="0" applyFont="1" applyFill="1" applyBorder="1" applyAlignment="1">
      <alignment vertical="top" wrapText="1"/>
    </xf>
    <xf numFmtId="176" fontId="24" fillId="2" borderId="8" xfId="4" applyNumberFormat="1" applyFont="1" applyFill="1" applyBorder="1" applyAlignment="1">
      <alignment horizontal="right" vertical="top" wrapText="1"/>
    </xf>
    <xf numFmtId="176" fontId="24" fillId="2" borderId="69" xfId="4" applyNumberFormat="1" applyFont="1" applyFill="1" applyBorder="1" applyAlignment="1">
      <alignment horizontal="right" vertical="top" wrapText="1"/>
    </xf>
    <xf numFmtId="41" fontId="24" fillId="2" borderId="70" xfId="5" applyNumberFormat="1" applyFont="1" applyFill="1" applyBorder="1" applyAlignment="1">
      <alignment horizontal="right" vertical="top" wrapText="1"/>
    </xf>
    <xf numFmtId="0" fontId="7" fillId="2" borderId="53" xfId="0" applyFont="1" applyFill="1" applyBorder="1" applyAlignment="1">
      <alignment horizontal="left" vertical="top"/>
    </xf>
    <xf numFmtId="176" fontId="14" fillId="3" borderId="69" xfId="4" applyNumberFormat="1" applyFont="1" applyFill="1" applyBorder="1" applyAlignment="1">
      <alignment horizontal="left" vertical="top" wrapText="1"/>
    </xf>
    <xf numFmtId="176" fontId="14" fillId="3" borderId="1" xfId="4" applyNumberFormat="1" applyFont="1" applyFill="1" applyBorder="1" applyAlignment="1">
      <alignment horizontal="left" vertical="top" wrapText="1"/>
    </xf>
    <xf numFmtId="176" fontId="14" fillId="3" borderId="76" xfId="4" applyNumberFormat="1" applyFont="1" applyFill="1" applyBorder="1" applyAlignment="1">
      <alignment horizontal="left" vertical="top" wrapText="1"/>
    </xf>
    <xf numFmtId="176" fontId="14" fillId="3" borderId="79" xfId="4" applyNumberFormat="1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/>
    </xf>
    <xf numFmtId="176" fontId="14" fillId="0" borderId="69" xfId="4" applyNumberFormat="1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vertical="top" wrapText="1"/>
    </xf>
    <xf numFmtId="0" fontId="7" fillId="2" borderId="13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7" xfId="0" applyFont="1" applyFill="1" applyBorder="1" applyAlignment="1">
      <alignment vertical="top"/>
    </xf>
    <xf numFmtId="0" fontId="7" fillId="2" borderId="53" xfId="0" applyFont="1" applyFill="1" applyBorder="1" applyAlignment="1">
      <alignment vertical="top"/>
    </xf>
    <xf numFmtId="176" fontId="19" fillId="4" borderId="73" xfId="4" applyNumberFormat="1" applyFont="1" applyFill="1" applyBorder="1" applyAlignment="1">
      <alignment horizontal="left" vertical="top" wrapText="1"/>
    </xf>
    <xf numFmtId="176" fontId="19" fillId="4" borderId="74" xfId="4" applyNumberFormat="1" applyFont="1" applyFill="1" applyBorder="1" applyAlignment="1">
      <alignment horizontal="left" vertical="top" wrapText="1"/>
    </xf>
    <xf numFmtId="176" fontId="19" fillId="4" borderId="76" xfId="4" applyNumberFormat="1" applyFont="1" applyFill="1" applyBorder="1" applyAlignment="1">
      <alignment horizontal="left" vertical="top" wrapText="1"/>
    </xf>
    <xf numFmtId="176" fontId="14" fillId="3" borderId="5" xfId="4" applyNumberFormat="1" applyFont="1" applyFill="1" applyBorder="1" applyAlignment="1">
      <alignment horizontal="left" vertical="top" wrapText="1"/>
    </xf>
    <xf numFmtId="176" fontId="14" fillId="3" borderId="10" xfId="4" applyNumberFormat="1" applyFont="1" applyFill="1" applyBorder="1" applyAlignment="1">
      <alignment horizontal="left" vertical="top" wrapText="1"/>
    </xf>
    <xf numFmtId="176" fontId="14" fillId="0" borderId="10" xfId="4" applyNumberFormat="1" applyFont="1" applyFill="1" applyBorder="1" applyAlignment="1">
      <alignment horizontal="left" vertical="top" wrapText="1"/>
    </xf>
    <xf numFmtId="176" fontId="19" fillId="0" borderId="57" xfId="4" applyNumberFormat="1" applyFont="1" applyFill="1" applyBorder="1" applyAlignment="1">
      <alignment horizontal="left" vertical="top" wrapText="1"/>
    </xf>
    <xf numFmtId="176" fontId="14" fillId="2" borderId="33" xfId="4" applyNumberFormat="1" applyFont="1" applyFill="1" applyBorder="1" applyAlignment="1">
      <alignment horizontal="left" vertical="top" wrapText="1"/>
    </xf>
    <xf numFmtId="176" fontId="19" fillId="2" borderId="57" xfId="4" applyNumberFormat="1" applyFont="1" applyFill="1" applyBorder="1" applyAlignment="1">
      <alignment horizontal="left" vertical="top" wrapText="1"/>
    </xf>
    <xf numFmtId="176" fontId="14" fillId="0" borderId="1" xfId="4" applyNumberFormat="1" applyFont="1" applyFill="1" applyBorder="1" applyAlignment="1">
      <alignment horizontal="left" vertical="top" wrapText="1"/>
    </xf>
    <xf numFmtId="176" fontId="14" fillId="0" borderId="33" xfId="4" applyNumberFormat="1" applyFont="1" applyFill="1" applyBorder="1" applyAlignment="1">
      <alignment horizontal="left" vertical="top" wrapText="1"/>
    </xf>
    <xf numFmtId="176" fontId="14" fillId="2" borderId="79" xfId="4" applyNumberFormat="1" applyFont="1" applyFill="1" applyBorder="1" applyAlignment="1">
      <alignment horizontal="left" vertical="top" wrapText="1"/>
    </xf>
    <xf numFmtId="176" fontId="14" fillId="2" borderId="1" xfId="4" applyNumberFormat="1" applyFont="1" applyFill="1" applyBorder="1" applyAlignment="1">
      <alignment horizontal="left" vertical="top" wrapText="1"/>
    </xf>
    <xf numFmtId="0" fontId="20" fillId="2" borderId="12" xfId="4" applyNumberFormat="1" applyFont="1" applyFill="1" applyBorder="1" applyAlignment="1">
      <alignment horizontal="left" vertical="top" wrapText="1"/>
    </xf>
    <xf numFmtId="0" fontId="39" fillId="0" borderId="100" xfId="0" applyFont="1" applyBorder="1" applyAlignment="1">
      <alignment horizontal="left" vertical="top" wrapText="1"/>
    </xf>
    <xf numFmtId="0" fontId="39" fillId="3" borderId="69" xfId="14" applyFont="1" applyFill="1" applyBorder="1" applyAlignment="1">
      <alignment vertical="top" wrapText="1"/>
    </xf>
    <xf numFmtId="0" fontId="46" fillId="2" borderId="68" xfId="0" applyFont="1" applyFill="1" applyBorder="1" applyAlignment="1">
      <alignment horizontal="left" vertical="top" wrapText="1"/>
    </xf>
    <xf numFmtId="0" fontId="45" fillId="3" borderId="68" xfId="14" applyFont="1" applyFill="1" applyBorder="1" applyAlignment="1">
      <alignment vertical="top" wrapText="1"/>
    </xf>
    <xf numFmtId="0" fontId="24" fillId="2" borderId="76" xfId="4" applyNumberFormat="1" applyFont="1" applyFill="1" applyBorder="1" applyAlignment="1">
      <alignment horizontal="center" vertical="top" wrapText="1"/>
    </xf>
    <xf numFmtId="0" fontId="25" fillId="2" borderId="1" xfId="4" applyNumberFormat="1" applyFont="1" applyFill="1" applyBorder="1" applyAlignment="1">
      <alignment horizontal="left" vertical="top" wrapText="1"/>
    </xf>
    <xf numFmtId="0" fontId="25" fillId="2" borderId="79" xfId="4" applyNumberFormat="1" applyFont="1" applyFill="1" applyBorder="1" applyAlignment="1">
      <alignment horizontal="left" vertical="top" wrapText="1"/>
    </xf>
    <xf numFmtId="0" fontId="24" fillId="2" borderId="76" xfId="4" applyNumberFormat="1" applyFont="1" applyFill="1" applyBorder="1" applyAlignment="1">
      <alignment horizontal="left" vertical="top" wrapText="1"/>
    </xf>
    <xf numFmtId="0" fontId="25" fillId="2" borderId="79" xfId="4" applyNumberFormat="1" applyFont="1" applyFill="1" applyBorder="1" applyAlignment="1">
      <alignment vertical="top"/>
    </xf>
    <xf numFmtId="41" fontId="24" fillId="2" borderId="76" xfId="5" applyNumberFormat="1" applyFont="1" applyFill="1" applyBorder="1" applyAlignment="1">
      <alignment vertical="top" wrapText="1"/>
    </xf>
    <xf numFmtId="41" fontId="24" fillId="2" borderId="79" xfId="5" applyNumberFormat="1" applyFont="1" applyFill="1" applyBorder="1" applyAlignment="1">
      <alignment vertical="top" wrapText="1"/>
    </xf>
    <xf numFmtId="41" fontId="24" fillId="2" borderId="1" xfId="5" applyNumberFormat="1" applyFont="1" applyFill="1" applyBorder="1" applyAlignment="1">
      <alignment vertical="center" wrapText="1"/>
    </xf>
    <xf numFmtId="41" fontId="24" fillId="2" borderId="76" xfId="5" applyNumberFormat="1" applyFont="1" applyFill="1" applyBorder="1" applyAlignment="1">
      <alignment vertical="center" wrapText="1"/>
    </xf>
    <xf numFmtId="176" fontId="8" fillId="2" borderId="126" xfId="5" applyNumberFormat="1" applyFont="1" applyFill="1" applyBorder="1" applyAlignment="1">
      <alignment horizontal="right" vertical="center" wrapText="1"/>
    </xf>
    <xf numFmtId="177" fontId="8" fillId="2" borderId="122" xfId="5" applyNumberFormat="1" applyFont="1" applyFill="1" applyBorder="1" applyAlignment="1">
      <alignment horizontal="right" vertical="center" wrapText="1"/>
    </xf>
    <xf numFmtId="0" fontId="7" fillId="2" borderId="86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vertical="top" wrapText="1"/>
    </xf>
    <xf numFmtId="0" fontId="7" fillId="2" borderId="86" xfId="0" applyFont="1" applyFill="1" applyBorder="1" applyAlignment="1">
      <alignment horizontal="center" vertical="top" wrapText="1"/>
    </xf>
    <xf numFmtId="41" fontId="8" fillId="2" borderId="79" xfId="0" applyNumberFormat="1" applyFont="1" applyFill="1" applyBorder="1" applyAlignment="1">
      <alignment horizontal="center" vertical="top"/>
    </xf>
    <xf numFmtId="176" fontId="8" fillId="2" borderId="8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41" fontId="8" fillId="2" borderId="69" xfId="0" applyNumberFormat="1" applyFont="1" applyFill="1" applyBorder="1" applyAlignment="1">
      <alignment horizontal="center" vertical="top"/>
    </xf>
    <xf numFmtId="176" fontId="8" fillId="2" borderId="69" xfId="0" applyNumberFormat="1" applyFont="1" applyFill="1" applyBorder="1" applyAlignment="1">
      <alignment horizontal="center" vertical="top"/>
    </xf>
    <xf numFmtId="176" fontId="8" fillId="2" borderId="70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0" fontId="8" fillId="2" borderId="32" xfId="0" applyNumberFormat="1" applyFont="1" applyFill="1" applyBorder="1" applyAlignment="1">
      <alignment horizontal="right" vertical="center"/>
    </xf>
    <xf numFmtId="41" fontId="7" fillId="4" borderId="45" xfId="0" applyNumberFormat="1" applyFont="1" applyFill="1" applyBorder="1" applyAlignment="1">
      <alignment horizontal="right" vertical="center"/>
    </xf>
    <xf numFmtId="41" fontId="8" fillId="4" borderId="45" xfId="0" applyNumberFormat="1" applyFont="1" applyFill="1" applyBorder="1" applyAlignment="1">
      <alignment horizontal="right" vertical="center"/>
    </xf>
    <xf numFmtId="177" fontId="30" fillId="2" borderId="79" xfId="1" applyNumberFormat="1" applyFont="1" applyFill="1" applyBorder="1" applyAlignment="1">
      <alignment horizontal="right" vertical="center" wrapText="1"/>
    </xf>
    <xf numFmtId="41" fontId="8" fillId="2" borderId="8" xfId="0" applyNumberFormat="1" applyFont="1" applyFill="1" applyBorder="1" applyAlignment="1">
      <alignment horizontal="right" vertical="center"/>
    </xf>
    <xf numFmtId="176" fontId="8" fillId="2" borderId="64" xfId="0" applyNumberFormat="1" applyFont="1" applyFill="1" applyBorder="1" applyAlignment="1">
      <alignment horizontal="right" vertical="center"/>
    </xf>
    <xf numFmtId="177" fontId="8" fillId="4" borderId="55" xfId="0" applyNumberFormat="1" applyFont="1" applyFill="1" applyBorder="1" applyAlignment="1">
      <alignment horizontal="right" vertical="center"/>
    </xf>
    <xf numFmtId="176" fontId="7" fillId="4" borderId="4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left" vertical="top"/>
    </xf>
    <xf numFmtId="0" fontId="8" fillId="2" borderId="108" xfId="5" applyNumberFormat="1" applyFont="1" applyFill="1" applyBorder="1" applyAlignment="1">
      <alignment horizontal="right" vertical="top" wrapText="1"/>
    </xf>
    <xf numFmtId="0" fontId="8" fillId="9" borderId="92" xfId="5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8" fillId="2" borderId="69" xfId="0" applyFont="1" applyFill="1" applyBorder="1" applyAlignment="1">
      <alignment vertical="top" wrapText="1"/>
    </xf>
    <xf numFmtId="0" fontId="0" fillId="2" borderId="0" xfId="0" applyFill="1">
      <alignment vertical="center"/>
    </xf>
    <xf numFmtId="41" fontId="30" fillId="2" borderId="69" xfId="1" applyFont="1" applyFill="1" applyBorder="1" applyAlignment="1">
      <alignment horizontal="center" vertical="center" wrapText="1"/>
    </xf>
    <xf numFmtId="41" fontId="24" fillId="2" borderId="45" xfId="4" applyNumberFormat="1" applyFont="1" applyFill="1" applyBorder="1" applyAlignment="1">
      <alignment horizontal="right" vertical="center" wrapText="1"/>
    </xf>
    <xf numFmtId="41" fontId="24" fillId="2" borderId="45" xfId="5" applyNumberFormat="1" applyFont="1" applyFill="1" applyBorder="1" applyAlignment="1">
      <alignment horizontal="right" vertical="center" wrapText="1"/>
    </xf>
    <xf numFmtId="41" fontId="24" fillId="2" borderId="76" xfId="4" applyNumberFormat="1" applyFont="1" applyFill="1" applyBorder="1" applyAlignment="1">
      <alignment horizontal="right" vertical="center" wrapText="1"/>
    </xf>
    <xf numFmtId="41" fontId="7" fillId="2" borderId="45" xfId="5" applyNumberFormat="1" applyFont="1" applyFill="1" applyBorder="1" applyAlignment="1">
      <alignment horizontal="right" vertical="center" wrapText="1"/>
    </xf>
    <xf numFmtId="41" fontId="24" fillId="2" borderId="30" xfId="4" applyNumberFormat="1" applyFont="1" applyFill="1" applyBorder="1" applyAlignment="1">
      <alignment horizontal="right" vertical="center" wrapText="1"/>
    </xf>
    <xf numFmtId="41" fontId="24" fillId="2" borderId="30" xfId="5" applyNumberFormat="1" applyFont="1" applyFill="1" applyBorder="1" applyAlignment="1">
      <alignment horizontal="right" vertical="center" wrapText="1"/>
    </xf>
    <xf numFmtId="41" fontId="24" fillId="2" borderId="2" xfId="5" applyNumberFormat="1" applyFont="1" applyFill="1" applyBorder="1" applyAlignment="1">
      <alignment vertical="center" wrapText="1"/>
    </xf>
    <xf numFmtId="41" fontId="32" fillId="9" borderId="93" xfId="5" applyNumberFormat="1" applyFont="1" applyFill="1" applyBorder="1" applyAlignment="1">
      <alignment horizontal="right" vertical="center" wrapText="1"/>
    </xf>
    <xf numFmtId="41" fontId="32" fillId="9" borderId="91" xfId="4" applyNumberFormat="1" applyFont="1" applyFill="1" applyBorder="1" applyAlignment="1">
      <alignment horizontal="right" vertical="center" wrapText="1"/>
    </xf>
    <xf numFmtId="176" fontId="6" fillId="9" borderId="91" xfId="5" applyNumberFormat="1" applyFont="1" applyFill="1" applyBorder="1" applyAlignment="1">
      <alignment horizontal="right" vertical="center" wrapText="1"/>
    </xf>
    <xf numFmtId="177" fontId="6" fillId="9" borderId="108" xfId="5" applyNumberFormat="1" applyFont="1" applyFill="1" applyBorder="1" applyAlignment="1">
      <alignment horizontal="right" vertical="center" wrapText="1"/>
    </xf>
    <xf numFmtId="176" fontId="25" fillId="2" borderId="74" xfId="5" applyNumberFormat="1" applyFont="1" applyFill="1" applyBorder="1" applyAlignment="1">
      <alignment horizontal="right" vertical="center" wrapText="1"/>
    </xf>
    <xf numFmtId="177" fontId="25" fillId="2" borderId="21" xfId="5" applyNumberFormat="1" applyFont="1" applyFill="1" applyBorder="1" applyAlignment="1">
      <alignment horizontal="right" vertical="center" wrapText="1"/>
    </xf>
    <xf numFmtId="177" fontId="24" fillId="9" borderId="95" xfId="5" applyNumberFormat="1" applyFont="1" applyFill="1" applyBorder="1" applyAlignment="1">
      <alignment horizontal="right" vertical="center" wrapText="1"/>
    </xf>
    <xf numFmtId="41" fontId="25" fillId="2" borderId="81" xfId="5" applyNumberFormat="1" applyFont="1" applyFill="1" applyBorder="1" applyAlignment="1">
      <alignment horizontal="left" vertical="center" wrapText="1"/>
    </xf>
    <xf numFmtId="177" fontId="8" fillId="2" borderId="38" xfId="5" applyNumberFormat="1" applyFont="1" applyFill="1" applyBorder="1" applyAlignment="1">
      <alignment horizontal="right" vertical="center" wrapText="1"/>
    </xf>
    <xf numFmtId="177" fontId="8" fillId="2" borderId="126" xfId="5" applyNumberFormat="1" applyFont="1" applyFill="1" applyBorder="1" applyAlignment="1">
      <alignment horizontal="right" vertical="center" wrapText="1"/>
    </xf>
    <xf numFmtId="177" fontId="8" fillId="2" borderId="129" xfId="5" applyNumberFormat="1" applyFont="1" applyFill="1" applyBorder="1" applyAlignment="1">
      <alignment horizontal="right" vertical="center" wrapText="1"/>
    </xf>
    <xf numFmtId="177" fontId="8" fillId="2" borderId="130" xfId="5" applyNumberFormat="1" applyFont="1" applyFill="1" applyBorder="1" applyAlignment="1">
      <alignment horizontal="right" vertical="center" wrapText="1"/>
    </xf>
    <xf numFmtId="41" fontId="8" fillId="2" borderId="69" xfId="5" applyNumberFormat="1" applyFont="1" applyFill="1" applyBorder="1" applyAlignment="1">
      <alignment horizontal="right" vertical="center" wrapText="1"/>
    </xf>
    <xf numFmtId="0" fontId="17" fillId="11" borderId="120" xfId="0" applyFont="1" applyFill="1" applyBorder="1" applyAlignment="1">
      <alignment horizontal="left" vertical="center" wrapText="1"/>
    </xf>
    <xf numFmtId="177" fontId="25" fillId="2" borderId="82" xfId="5" applyNumberFormat="1" applyFont="1" applyFill="1" applyBorder="1" applyAlignment="1">
      <alignment horizontal="right" vertical="center" wrapText="1"/>
    </xf>
    <xf numFmtId="41" fontId="7" fillId="2" borderId="45" xfId="0" applyNumberFormat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horizontal="left" vertical="top"/>
    </xf>
    <xf numFmtId="0" fontId="7" fillId="2" borderId="69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177" fontId="30" fillId="2" borderId="70" xfId="1" applyNumberFormat="1" applyFont="1" applyFill="1" applyBorder="1" applyAlignment="1">
      <alignment horizontal="left" vertical="center" wrapText="1"/>
    </xf>
    <xf numFmtId="176" fontId="8" fillId="2" borderId="2" xfId="0" applyNumberFormat="1" applyFont="1" applyFill="1" applyBorder="1" applyAlignment="1">
      <alignment horizontal="left" vertical="center" wrapText="1"/>
    </xf>
    <xf numFmtId="176" fontId="8" fillId="2" borderId="70" xfId="0" applyNumberFormat="1" applyFont="1" applyFill="1" applyBorder="1" applyAlignment="1">
      <alignment horizontal="left" vertical="center"/>
    </xf>
    <xf numFmtId="176" fontId="8" fillId="2" borderId="48" xfId="0" applyNumberFormat="1" applyFont="1" applyFill="1" applyBorder="1" applyAlignment="1">
      <alignment horizontal="left" vertical="center" wrapText="1"/>
    </xf>
    <xf numFmtId="176" fontId="8" fillId="2" borderId="81" xfId="0" applyNumberFormat="1" applyFont="1" applyFill="1" applyBorder="1" applyAlignment="1">
      <alignment horizontal="left" vertical="center"/>
    </xf>
    <xf numFmtId="177" fontId="30" fillId="2" borderId="9" xfId="1" applyNumberFormat="1" applyFont="1" applyFill="1" applyBorder="1" applyAlignment="1">
      <alignment horizontal="center" vertical="center" wrapText="1"/>
    </xf>
    <xf numFmtId="177" fontId="7" fillId="4" borderId="92" xfId="0" applyNumberFormat="1" applyFont="1" applyFill="1" applyBorder="1" applyAlignment="1">
      <alignment horizontal="right" vertical="center"/>
    </xf>
    <xf numFmtId="176" fontId="7" fillId="4" borderId="9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/>
    </xf>
    <xf numFmtId="0" fontId="7" fillId="2" borderId="69" xfId="0" applyFont="1" applyFill="1" applyBorder="1" applyAlignment="1">
      <alignment horizontal="left" vertical="top"/>
    </xf>
    <xf numFmtId="0" fontId="7" fillId="2" borderId="13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41" fontId="34" fillId="2" borderId="1" xfId="1" applyFont="1" applyFill="1" applyBorder="1" applyAlignment="1">
      <alignment horizontal="center" vertical="center" wrapText="1"/>
    </xf>
    <xf numFmtId="177" fontId="30" fillId="2" borderId="1" xfId="1" applyNumberFormat="1" applyFont="1" applyFill="1" applyBorder="1" applyAlignment="1">
      <alignment horizontal="center" vertical="center" wrapText="1"/>
    </xf>
    <xf numFmtId="177" fontId="34" fillId="2" borderId="2" xfId="1" applyNumberFormat="1" applyFont="1" applyFill="1" applyBorder="1" applyAlignment="1">
      <alignment horizontal="center" vertical="center" wrapText="1"/>
    </xf>
    <xf numFmtId="0" fontId="30" fillId="2" borderId="79" xfId="1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left" vertical="center" wrapText="1"/>
    </xf>
    <xf numFmtId="176" fontId="8" fillId="2" borderId="31" xfId="0" applyNumberFormat="1" applyFont="1" applyFill="1" applyBorder="1" applyAlignment="1">
      <alignment vertical="center" wrapText="1"/>
    </xf>
    <xf numFmtId="176" fontId="8" fillId="2" borderId="31" xfId="0" applyNumberFormat="1" applyFont="1" applyFill="1" applyBorder="1" applyAlignment="1">
      <alignment horizontal="left" vertical="center"/>
    </xf>
    <xf numFmtId="176" fontId="8" fillId="2" borderId="49" xfId="0" applyNumberFormat="1" applyFont="1" applyFill="1" applyBorder="1" applyAlignment="1">
      <alignment horizontal="left" vertical="center" wrapText="1"/>
    </xf>
    <xf numFmtId="176" fontId="8" fillId="2" borderId="70" xfId="0" applyNumberFormat="1" applyFont="1" applyFill="1" applyBorder="1" applyAlignment="1">
      <alignment horizontal="left" vertical="center" wrapText="1"/>
    </xf>
    <xf numFmtId="176" fontId="7" fillId="2" borderId="64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right" vertical="center"/>
    </xf>
    <xf numFmtId="41" fontId="7" fillId="2" borderId="55" xfId="0" applyNumberFormat="1" applyFont="1" applyFill="1" applyBorder="1" applyAlignment="1">
      <alignment horizontal="right" vertical="center"/>
    </xf>
    <xf numFmtId="41" fontId="7" fillId="2" borderId="111" xfId="0" applyNumberFormat="1" applyFont="1" applyFill="1" applyBorder="1" applyAlignment="1">
      <alignment horizontal="right" vertical="center"/>
    </xf>
    <xf numFmtId="177" fontId="7" fillId="2" borderId="55" xfId="0" applyNumberFormat="1" applyFont="1" applyFill="1" applyBorder="1" applyAlignment="1">
      <alignment horizontal="right" vertical="center"/>
    </xf>
    <xf numFmtId="41" fontId="7" fillId="2" borderId="76" xfId="0" applyNumberFormat="1" applyFont="1" applyFill="1" applyBorder="1" applyAlignment="1">
      <alignment horizontal="right" vertical="center"/>
    </xf>
    <xf numFmtId="41" fontId="7" fillId="2" borderId="76" xfId="0" applyNumberFormat="1" applyFont="1" applyFill="1" applyBorder="1" applyAlignment="1">
      <alignment vertical="center"/>
    </xf>
    <xf numFmtId="177" fontId="34" fillId="2" borderId="9" xfId="1" applyNumberFormat="1" applyFont="1" applyFill="1" applyBorder="1" applyAlignment="1">
      <alignment vertical="center" wrapText="1"/>
    </xf>
    <xf numFmtId="177" fontId="34" fillId="2" borderId="9" xfId="1" applyNumberFormat="1" applyFont="1" applyFill="1" applyBorder="1" applyAlignment="1">
      <alignment horizontal="right" vertical="center" wrapText="1"/>
    </xf>
    <xf numFmtId="177" fontId="30" fillId="2" borderId="9" xfId="1" applyNumberFormat="1" applyFont="1" applyFill="1" applyBorder="1" applyAlignment="1">
      <alignment horizontal="right" vertical="center" wrapText="1"/>
    </xf>
    <xf numFmtId="176" fontId="8" fillId="2" borderId="2" xfId="0" applyNumberFormat="1" applyFont="1" applyFill="1" applyBorder="1" applyAlignment="1">
      <alignment horizontal="left" vertical="center"/>
    </xf>
    <xf numFmtId="177" fontId="8" fillId="2" borderId="87" xfId="0" applyNumberFormat="1" applyFont="1" applyFill="1" applyBorder="1" applyAlignment="1">
      <alignment horizontal="right" vertical="center"/>
    </xf>
    <xf numFmtId="176" fontId="8" fillId="2" borderId="48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top"/>
    </xf>
    <xf numFmtId="0" fontId="8" fillId="2" borderId="64" xfId="0" applyFont="1" applyFill="1" applyBorder="1" applyAlignment="1">
      <alignment horizontal="left" vertical="top"/>
    </xf>
    <xf numFmtId="41" fontId="8" fillId="2" borderId="123" xfId="0" applyNumberFormat="1" applyFont="1" applyFill="1" applyBorder="1" applyAlignment="1">
      <alignment horizontal="left" vertical="center"/>
    </xf>
    <xf numFmtId="0" fontId="8" fillId="2" borderId="131" xfId="0" applyFont="1" applyFill="1" applyBorder="1" applyAlignment="1">
      <alignment vertical="top" wrapText="1"/>
    </xf>
    <xf numFmtId="41" fontId="8" fillId="2" borderId="132" xfId="0" applyNumberFormat="1" applyFont="1" applyFill="1" applyBorder="1" applyAlignment="1">
      <alignment horizontal="right" vertical="center"/>
    </xf>
    <xf numFmtId="176" fontId="8" fillId="2" borderId="59" xfId="0" applyNumberFormat="1" applyFont="1" applyFill="1" applyBorder="1" applyAlignment="1">
      <alignment horizontal="right" vertical="center"/>
    </xf>
    <xf numFmtId="176" fontId="8" fillId="0" borderId="79" xfId="0" applyNumberFormat="1" applyFont="1" applyFill="1" applyBorder="1" applyAlignment="1">
      <alignment horizontal="right" vertical="center"/>
    </xf>
    <xf numFmtId="176" fontId="8" fillId="0" borderId="69" xfId="0" applyNumberFormat="1" applyFont="1" applyFill="1" applyBorder="1" applyAlignment="1">
      <alignment horizontal="right" vertical="center"/>
    </xf>
    <xf numFmtId="0" fontId="7" fillId="2" borderId="69" xfId="0" applyFont="1" applyFill="1" applyBorder="1" applyAlignment="1">
      <alignment horizontal="left" vertical="top" wrapText="1"/>
    </xf>
    <xf numFmtId="177" fontId="7" fillId="2" borderId="76" xfId="0" applyNumberFormat="1" applyFont="1" applyFill="1" applyBorder="1" applyAlignment="1">
      <alignment horizontal="right" vertical="center"/>
    </xf>
    <xf numFmtId="176" fontId="8" fillId="2" borderId="123" xfId="0" quotePrefix="1" applyNumberFormat="1" applyFont="1" applyFill="1" applyBorder="1" applyAlignment="1">
      <alignment horizontal="left" vertical="center" wrapText="1"/>
    </xf>
    <xf numFmtId="176" fontId="8" fillId="2" borderId="31" xfId="0" quotePrefix="1" applyNumberFormat="1" applyFont="1" applyFill="1" applyBorder="1" applyAlignment="1">
      <alignment horizontal="left" vertical="center" wrapText="1"/>
    </xf>
    <xf numFmtId="177" fontId="8" fillId="2" borderId="79" xfId="0" applyNumberFormat="1" applyFont="1" applyFill="1" applyBorder="1" applyAlignment="1">
      <alignment horizontal="right" vertical="center"/>
    </xf>
    <xf numFmtId="41" fontId="30" fillId="2" borderId="1" xfId="1" applyFont="1" applyFill="1" applyBorder="1" applyAlignment="1">
      <alignment horizontal="center" vertical="center" wrapText="1"/>
    </xf>
    <xf numFmtId="177" fontId="30" fillId="2" borderId="1" xfId="1" applyNumberFormat="1" applyFont="1" applyFill="1" applyBorder="1" applyAlignment="1">
      <alignment horizontal="right" vertical="center" wrapText="1"/>
    </xf>
    <xf numFmtId="177" fontId="34" fillId="2" borderId="83" xfId="1" applyNumberFormat="1" applyFont="1" applyFill="1" applyBorder="1" applyAlignment="1">
      <alignment horizontal="center" vertical="center" wrapText="1"/>
    </xf>
    <xf numFmtId="41" fontId="52" fillId="2" borderId="1" xfId="1" applyFont="1" applyFill="1" applyBorder="1" applyAlignment="1">
      <alignment horizontal="center" vertical="center" wrapText="1"/>
    </xf>
    <xf numFmtId="41" fontId="53" fillId="2" borderId="1" xfId="1" applyFont="1" applyFill="1" applyBorder="1" applyAlignment="1">
      <alignment horizontal="center" vertical="center" wrapText="1"/>
    </xf>
    <xf numFmtId="177" fontId="53" fillId="2" borderId="1" xfId="1" applyNumberFormat="1" applyFont="1" applyFill="1" applyBorder="1" applyAlignment="1">
      <alignment horizontal="right" vertical="center" wrapText="1"/>
    </xf>
    <xf numFmtId="177" fontId="52" fillId="2" borderId="83" xfId="1" applyNumberFormat="1" applyFont="1" applyFill="1" applyBorder="1" applyAlignment="1">
      <alignment horizontal="center" vertical="center" wrapText="1"/>
    </xf>
    <xf numFmtId="41" fontId="52" fillId="2" borderId="69" xfId="1" applyFont="1" applyFill="1" applyBorder="1" applyAlignment="1">
      <alignment horizontal="center" vertical="center" wrapText="1"/>
    </xf>
    <xf numFmtId="41" fontId="53" fillId="2" borderId="79" xfId="1" applyFont="1" applyFill="1" applyBorder="1" applyAlignment="1">
      <alignment horizontal="center" vertical="center" wrapText="1"/>
    </xf>
    <xf numFmtId="177" fontId="53" fillId="2" borderId="79" xfId="1" applyNumberFormat="1" applyFont="1" applyFill="1" applyBorder="1" applyAlignment="1">
      <alignment horizontal="right" vertical="center" wrapText="1"/>
    </xf>
    <xf numFmtId="177" fontId="52" fillId="2" borderId="24" xfId="1" applyNumberFormat="1" applyFont="1" applyFill="1" applyBorder="1" applyAlignment="1">
      <alignment horizontal="center" vertical="center" wrapText="1"/>
    </xf>
    <xf numFmtId="41" fontId="53" fillId="2" borderId="69" xfId="1" applyFont="1" applyFill="1" applyBorder="1" applyAlignment="1">
      <alignment horizontal="center" vertical="center" wrapText="1"/>
    </xf>
    <xf numFmtId="177" fontId="52" fillId="2" borderId="9" xfId="1" applyNumberFormat="1" applyFont="1" applyFill="1" applyBorder="1" applyAlignment="1">
      <alignment horizontal="right" vertical="center" wrapText="1"/>
    </xf>
    <xf numFmtId="176" fontId="8" fillId="2" borderId="115" xfId="0" applyNumberFormat="1" applyFont="1" applyFill="1" applyBorder="1" applyAlignment="1">
      <alignment horizontal="right" vertical="center"/>
    </xf>
    <xf numFmtId="41" fontId="7" fillId="2" borderId="88" xfId="0" applyNumberFormat="1" applyFont="1" applyFill="1" applyBorder="1" applyAlignment="1">
      <alignment horizontal="right" vertical="center"/>
    </xf>
    <xf numFmtId="176" fontId="8" fillId="2" borderId="81" xfId="0" applyNumberFormat="1" applyFont="1" applyFill="1" applyBorder="1" applyAlignment="1">
      <alignment horizontal="left" vertical="center" wrapText="1"/>
    </xf>
    <xf numFmtId="41" fontId="7" fillId="2" borderId="44" xfId="0" applyNumberFormat="1" applyFont="1" applyFill="1" applyBorder="1" applyAlignment="1">
      <alignment horizontal="right" vertical="center"/>
    </xf>
    <xf numFmtId="41" fontId="7" fillId="2" borderId="58" xfId="0" applyNumberFormat="1" applyFont="1" applyFill="1" applyBorder="1" applyAlignment="1">
      <alignment horizontal="right" vertical="center"/>
    </xf>
    <xf numFmtId="177" fontId="34" fillId="2" borderId="88" xfId="1" applyNumberFormat="1" applyFont="1" applyFill="1" applyBorder="1" applyAlignment="1">
      <alignment horizontal="right" vertical="center" wrapText="1"/>
    </xf>
    <xf numFmtId="177" fontId="34" fillId="2" borderId="133" xfId="1" applyNumberFormat="1" applyFont="1" applyFill="1" applyBorder="1" applyAlignment="1">
      <alignment horizontal="right" vertical="center" wrapText="1"/>
    </xf>
    <xf numFmtId="176" fontId="7" fillId="2" borderId="45" xfId="0" applyNumberFormat="1" applyFont="1" applyFill="1" applyBorder="1" applyAlignment="1">
      <alignment horizontal="right" vertical="center"/>
    </xf>
    <xf numFmtId="41" fontId="7" fillId="2" borderId="134" xfId="0" applyNumberFormat="1" applyFont="1" applyFill="1" applyBorder="1" applyAlignment="1">
      <alignment horizontal="right" vertical="center"/>
    </xf>
    <xf numFmtId="177" fontId="7" fillId="2" borderId="58" xfId="0" applyNumberFormat="1" applyFont="1" applyFill="1" applyBorder="1" applyAlignment="1">
      <alignment horizontal="right" vertical="center"/>
    </xf>
    <xf numFmtId="41" fontId="52" fillId="2" borderId="69" xfId="1" applyFont="1" applyFill="1" applyBorder="1" applyAlignment="1">
      <alignment horizontal="center" vertical="center"/>
    </xf>
    <xf numFmtId="41" fontId="53" fillId="2" borderId="79" xfId="1" applyFont="1" applyFill="1" applyBorder="1" applyAlignment="1">
      <alignment horizontal="center" vertical="center"/>
    </xf>
    <xf numFmtId="177" fontId="53" fillId="2" borderId="79" xfId="1" applyNumberFormat="1" applyFont="1" applyFill="1" applyBorder="1" applyAlignment="1">
      <alignment horizontal="right" vertical="center"/>
    </xf>
    <xf numFmtId="177" fontId="52" fillId="2" borderId="70" xfId="1" applyNumberFormat="1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vertical="top"/>
    </xf>
    <xf numFmtId="41" fontId="53" fillId="2" borderId="69" xfId="1" applyFont="1" applyFill="1" applyBorder="1" applyAlignment="1">
      <alignment horizontal="center" vertical="center"/>
    </xf>
    <xf numFmtId="177" fontId="53" fillId="2" borderId="70" xfId="1" applyNumberFormat="1" applyFont="1" applyFill="1" applyBorder="1" applyAlignment="1">
      <alignment horizontal="left" vertical="center"/>
    </xf>
    <xf numFmtId="41" fontId="7" fillId="2" borderId="90" xfId="0" applyNumberFormat="1" applyFont="1" applyFill="1" applyBorder="1" applyAlignment="1">
      <alignment horizontal="right" vertical="center"/>
    </xf>
    <xf numFmtId="0" fontId="8" fillId="2" borderId="131" xfId="0" applyFont="1" applyFill="1" applyBorder="1" applyAlignment="1">
      <alignment horizontal="left" vertical="top" wrapText="1"/>
    </xf>
    <xf numFmtId="41" fontId="8" fillId="2" borderId="126" xfId="0" applyNumberFormat="1" applyFont="1" applyFill="1" applyBorder="1" applyAlignment="1">
      <alignment horizontal="right" vertical="center"/>
    </xf>
    <xf numFmtId="177" fontId="7" fillId="2" borderId="108" xfId="0" applyNumberFormat="1" applyFont="1" applyFill="1" applyBorder="1" applyAlignment="1">
      <alignment horizontal="right" vertical="center"/>
    </xf>
    <xf numFmtId="176" fontId="8" fillId="2" borderId="37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right" vertical="center"/>
    </xf>
    <xf numFmtId="41" fontId="0" fillId="3" borderId="1" xfId="0" applyNumberFormat="1" applyFont="1" applyFill="1" applyBorder="1" applyAlignment="1">
      <alignment horizontal="right" vertical="center"/>
    </xf>
    <xf numFmtId="176" fontId="0" fillId="3" borderId="69" xfId="0" applyNumberFormat="1" applyFont="1" applyFill="1" applyBorder="1" applyAlignment="1">
      <alignment horizontal="right" vertical="center"/>
    </xf>
    <xf numFmtId="41" fontId="0" fillId="3" borderId="69" xfId="0" applyNumberFormat="1" applyFont="1" applyFill="1" applyBorder="1" applyAlignment="1">
      <alignment horizontal="right" vertical="center"/>
    </xf>
    <xf numFmtId="41" fontId="0" fillId="3" borderId="29" xfId="0" applyNumberFormat="1" applyFont="1" applyFill="1" applyBorder="1" applyAlignment="1">
      <alignment horizontal="right" vertical="center"/>
    </xf>
    <xf numFmtId="41" fontId="0" fillId="3" borderId="30" xfId="0" applyNumberFormat="1" applyFont="1" applyFill="1" applyBorder="1" applyAlignment="1">
      <alignment horizontal="right" vertical="center"/>
    </xf>
    <xf numFmtId="41" fontId="0" fillId="3" borderId="59" xfId="0" applyNumberFormat="1" applyFont="1" applyFill="1" applyBorder="1" applyAlignment="1">
      <alignment horizontal="right" vertical="center"/>
    </xf>
    <xf numFmtId="176" fontId="0" fillId="3" borderId="47" xfId="0" applyNumberFormat="1" applyFont="1" applyFill="1" applyBorder="1" applyAlignment="1">
      <alignment horizontal="right" vertical="center"/>
    </xf>
    <xf numFmtId="41" fontId="0" fillId="3" borderId="43" xfId="0" applyNumberFormat="1" applyFont="1" applyFill="1" applyBorder="1" applyAlignment="1">
      <alignment horizontal="right" vertical="center"/>
    </xf>
    <xf numFmtId="41" fontId="0" fillId="3" borderId="37" xfId="0" applyNumberFormat="1" applyFont="1" applyFill="1" applyBorder="1" applyAlignment="1">
      <alignment horizontal="right" vertical="center"/>
    </xf>
    <xf numFmtId="41" fontId="8" fillId="2" borderId="1" xfId="0" applyNumberFormat="1" applyFont="1" applyFill="1" applyBorder="1" applyAlignment="1">
      <alignment horizontal="center" vertical="top"/>
    </xf>
    <xf numFmtId="176" fontId="0" fillId="3" borderId="30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top" wrapText="1"/>
    </xf>
    <xf numFmtId="176" fontId="8" fillId="2" borderId="2" xfId="0" applyNumberFormat="1" applyFont="1" applyFill="1" applyBorder="1" applyAlignment="1">
      <alignment horizontal="center" vertical="top"/>
    </xf>
    <xf numFmtId="41" fontId="0" fillId="3" borderId="47" xfId="0" applyNumberFormat="1" applyFont="1" applyFill="1" applyBorder="1" applyAlignment="1">
      <alignment horizontal="right" vertical="center"/>
    </xf>
    <xf numFmtId="176" fontId="0" fillId="3" borderId="48" xfId="0" applyNumberFormat="1" applyFont="1" applyFill="1" applyBorder="1" applyAlignment="1">
      <alignment horizontal="left" vertical="center"/>
    </xf>
    <xf numFmtId="176" fontId="0" fillId="3" borderId="49" xfId="0" applyNumberFormat="1" applyFont="1" applyFill="1" applyBorder="1" applyAlignment="1">
      <alignment horizontal="left" vertical="center"/>
    </xf>
    <xf numFmtId="176" fontId="0" fillId="3" borderId="29" xfId="0" applyNumberFormat="1" applyFont="1" applyFill="1" applyBorder="1" applyAlignment="1">
      <alignment horizontal="right" vertical="center"/>
    </xf>
    <xf numFmtId="176" fontId="0" fillId="3" borderId="32" xfId="0" applyNumberFormat="1" applyFont="1" applyFill="1" applyBorder="1" applyAlignment="1">
      <alignment horizontal="right" vertical="center"/>
    </xf>
    <xf numFmtId="176" fontId="0" fillId="3" borderId="74" xfId="0" applyNumberFormat="1" applyFont="1" applyFill="1" applyBorder="1" applyAlignment="1">
      <alignment horizontal="right" vertical="center"/>
    </xf>
    <xf numFmtId="176" fontId="0" fillId="3" borderId="28" xfId="0" applyNumberFormat="1" applyFont="1" applyFill="1" applyBorder="1" applyAlignment="1">
      <alignment horizontal="right" vertical="center"/>
    </xf>
    <xf numFmtId="176" fontId="0" fillId="3" borderId="43" xfId="0" applyNumberFormat="1" applyFont="1" applyFill="1" applyBorder="1" applyAlignment="1">
      <alignment horizontal="right" vertical="center"/>
    </xf>
    <xf numFmtId="176" fontId="0" fillId="3" borderId="79" xfId="0" applyNumberFormat="1" applyFont="1" applyFill="1" applyBorder="1" applyAlignment="1">
      <alignment horizontal="right" vertical="center"/>
    </xf>
    <xf numFmtId="176" fontId="0" fillId="3" borderId="31" xfId="0" applyNumberFormat="1" applyFont="1" applyFill="1" applyBorder="1" applyAlignment="1">
      <alignment horizontal="left" vertical="center"/>
    </xf>
    <xf numFmtId="177" fontId="7" fillId="2" borderId="32" xfId="0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176" fontId="0" fillId="3" borderId="40" xfId="0" applyNumberFormat="1" applyFont="1" applyFill="1" applyBorder="1" applyAlignment="1">
      <alignment horizontal="right" vertical="center"/>
    </xf>
    <xf numFmtId="0" fontId="8" fillId="2" borderId="89" xfId="0" applyFont="1" applyFill="1" applyBorder="1" applyAlignment="1">
      <alignment horizontal="left" vertical="top"/>
    </xf>
    <xf numFmtId="0" fontId="7" fillId="7" borderId="79" xfId="0" applyFont="1" applyFill="1" applyBorder="1" applyAlignment="1">
      <alignment vertical="top" wrapText="1"/>
    </xf>
    <xf numFmtId="0" fontId="8" fillId="7" borderId="79" xfId="0" applyFont="1" applyFill="1" applyBorder="1" applyAlignment="1">
      <alignment vertical="top" wrapText="1"/>
    </xf>
    <xf numFmtId="41" fontId="8" fillId="2" borderId="38" xfId="0" applyNumberFormat="1" applyFont="1" applyFill="1" applyBorder="1" applyAlignment="1">
      <alignment horizontal="right" vertical="center"/>
    </xf>
    <xf numFmtId="177" fontId="7" fillId="4" borderId="55" xfId="0" applyNumberFormat="1" applyFont="1" applyFill="1" applyBorder="1" applyAlignment="1">
      <alignment horizontal="right" vertical="center"/>
    </xf>
    <xf numFmtId="41" fontId="7" fillId="2" borderId="37" xfId="0" applyNumberFormat="1" applyFont="1" applyFill="1" applyBorder="1" applyAlignment="1">
      <alignment horizontal="right" vertical="center"/>
    </xf>
    <xf numFmtId="177" fontId="34" fillId="2" borderId="9" xfId="1" applyNumberFormat="1" applyFont="1" applyFill="1" applyBorder="1" applyAlignment="1">
      <alignment horizontal="center" vertical="center" wrapText="1"/>
    </xf>
    <xf numFmtId="176" fontId="7" fillId="2" borderId="88" xfId="0" applyNumberFormat="1" applyFont="1" applyFill="1" applyBorder="1" applyAlignment="1">
      <alignment horizontal="right" vertical="center"/>
    </xf>
    <xf numFmtId="41" fontId="8" fillId="2" borderId="131" xfId="0" applyNumberFormat="1" applyFont="1" applyFill="1" applyBorder="1" applyAlignment="1">
      <alignment horizontal="right" vertical="center"/>
    </xf>
    <xf numFmtId="176" fontId="8" fillId="2" borderId="135" xfId="0" applyNumberFormat="1" applyFont="1" applyFill="1" applyBorder="1" applyAlignment="1">
      <alignment horizontal="right" vertical="center"/>
    </xf>
    <xf numFmtId="176" fontId="8" fillId="2" borderId="136" xfId="0" applyNumberFormat="1" applyFont="1" applyFill="1" applyBorder="1" applyAlignment="1">
      <alignment horizontal="right" vertical="center"/>
    </xf>
    <xf numFmtId="176" fontId="8" fillId="2" borderId="49" xfId="0" applyNumberFormat="1" applyFont="1" applyFill="1" applyBorder="1" applyAlignment="1">
      <alignment horizontal="left" vertical="center"/>
    </xf>
    <xf numFmtId="176" fontId="0" fillId="3" borderId="137" xfId="0" applyNumberFormat="1" applyFont="1" applyFill="1" applyBorder="1" applyAlignment="1">
      <alignment horizontal="right" vertical="center"/>
    </xf>
    <xf numFmtId="176" fontId="0" fillId="3" borderId="12" xfId="0" applyNumberFormat="1" applyFont="1" applyFill="1" applyBorder="1" applyAlignment="1">
      <alignment horizontal="right" vertical="center"/>
    </xf>
    <xf numFmtId="176" fontId="0" fillId="3" borderId="131" xfId="0" applyNumberFormat="1" applyFont="1" applyFill="1" applyBorder="1" applyAlignment="1">
      <alignment horizontal="right" vertical="center"/>
    </xf>
    <xf numFmtId="41" fontId="8" fillId="2" borderId="135" xfId="0" applyNumberFormat="1" applyFont="1" applyFill="1" applyBorder="1" applyAlignment="1">
      <alignment horizontal="right" vertical="center"/>
    </xf>
    <xf numFmtId="177" fontId="8" fillId="2" borderId="132" xfId="0" applyNumberFormat="1" applyFont="1" applyFill="1" applyBorder="1" applyAlignment="1">
      <alignment horizontal="right" vertical="center"/>
    </xf>
    <xf numFmtId="176" fontId="0" fillId="3" borderId="64" xfId="0" applyNumberFormat="1" applyFont="1" applyFill="1" applyBorder="1" applyAlignment="1">
      <alignment horizontal="right" vertical="center"/>
    </xf>
    <xf numFmtId="0" fontId="0" fillId="0" borderId="69" xfId="0" applyBorder="1">
      <alignment vertical="center"/>
    </xf>
    <xf numFmtId="41" fontId="7" fillId="2" borderId="9" xfId="0" applyNumberFormat="1" applyFont="1" applyFill="1" applyBorder="1" applyAlignment="1">
      <alignment horizontal="right" vertical="center"/>
    </xf>
    <xf numFmtId="41" fontId="7" fillId="2" borderId="45" xfId="0" applyNumberFormat="1" applyFont="1" applyFill="1" applyBorder="1" applyAlignment="1">
      <alignment vertical="center"/>
    </xf>
    <xf numFmtId="41" fontId="8" fillId="2" borderId="32" xfId="0" applyNumberFormat="1" applyFont="1" applyFill="1" applyBorder="1" applyAlignment="1">
      <alignment horizontal="right" vertical="center"/>
    </xf>
    <xf numFmtId="176" fontId="8" fillId="2" borderId="137" xfId="0" applyNumberFormat="1" applyFont="1" applyFill="1" applyBorder="1" applyAlignment="1">
      <alignment horizontal="right" vertical="center"/>
    </xf>
    <xf numFmtId="176" fontId="8" fillId="2" borderId="48" xfId="0" applyNumberFormat="1" applyFont="1" applyFill="1" applyBorder="1" applyAlignment="1">
      <alignment horizontal="left" vertical="center"/>
    </xf>
    <xf numFmtId="176" fontId="8" fillId="2" borderId="126" xfId="0" applyNumberFormat="1" applyFont="1" applyFill="1" applyBorder="1" applyAlignment="1">
      <alignment horizontal="right" vertical="center"/>
    </xf>
    <xf numFmtId="177" fontId="7" fillId="2" borderId="32" xfId="0" applyNumberFormat="1" applyFont="1" applyFill="1" applyBorder="1" applyAlignment="1">
      <alignment vertical="center"/>
    </xf>
    <xf numFmtId="177" fontId="7" fillId="2" borderId="55" xfId="0" applyNumberFormat="1" applyFont="1" applyFill="1" applyBorder="1" applyAlignment="1">
      <alignment vertical="center"/>
    </xf>
    <xf numFmtId="41" fontId="7" fillId="2" borderId="113" xfId="0" applyNumberFormat="1" applyFont="1" applyFill="1" applyBorder="1" applyAlignment="1">
      <alignment horizontal="right" vertical="center"/>
    </xf>
    <xf numFmtId="176" fontId="8" fillId="2" borderId="112" xfId="0" applyNumberFormat="1" applyFont="1" applyFill="1" applyBorder="1" applyAlignment="1">
      <alignment horizontal="right" vertical="center"/>
    </xf>
    <xf numFmtId="41" fontId="8" fillId="2" borderId="52" xfId="0" applyNumberFormat="1" applyFont="1" applyFill="1" applyBorder="1" applyAlignment="1">
      <alignment horizontal="right" vertical="center"/>
    </xf>
    <xf numFmtId="41" fontId="8" fillId="2" borderId="48" xfId="0" applyNumberFormat="1" applyFont="1" applyFill="1" applyBorder="1" applyAlignment="1">
      <alignment horizontal="left" vertical="center"/>
    </xf>
    <xf numFmtId="41" fontId="8" fillId="2" borderId="138" xfId="0" applyNumberFormat="1" applyFont="1" applyFill="1" applyBorder="1" applyAlignment="1">
      <alignment horizontal="right" vertical="center"/>
    </xf>
    <xf numFmtId="41" fontId="8" fillId="2" borderId="79" xfId="4" applyNumberFormat="1" applyFont="1" applyFill="1" applyBorder="1" applyAlignment="1">
      <alignment horizontal="right" vertical="center" wrapText="1"/>
    </xf>
    <xf numFmtId="41" fontId="8" fillId="2" borderId="69" xfId="4" applyNumberFormat="1" applyFont="1" applyFill="1" applyBorder="1" applyAlignment="1">
      <alignment horizontal="right" vertical="center" wrapText="1"/>
    </xf>
    <xf numFmtId="41" fontId="8" fillId="2" borderId="122" xfId="4" applyNumberFormat="1" applyFont="1" applyFill="1" applyBorder="1" applyAlignment="1">
      <alignment horizontal="right" vertical="center" wrapText="1"/>
    </xf>
    <xf numFmtId="41" fontId="24" fillId="9" borderId="91" xfId="4" applyNumberFormat="1" applyFont="1" applyFill="1" applyBorder="1" applyAlignment="1">
      <alignment horizontal="right" vertical="center" wrapText="1"/>
    </xf>
    <xf numFmtId="176" fontId="7" fillId="2" borderId="79" xfId="5" applyNumberFormat="1" applyFont="1" applyFill="1" applyBorder="1" applyAlignment="1">
      <alignment horizontal="right" vertical="center" wrapText="1"/>
    </xf>
    <xf numFmtId="176" fontId="7" fillId="2" borderId="76" xfId="0" applyNumberFormat="1" applyFont="1" applyFill="1" applyBorder="1" applyAlignment="1">
      <alignment horizontal="right" vertical="center"/>
    </xf>
    <xf numFmtId="176" fontId="53" fillId="2" borderId="69" xfId="1" applyNumberFormat="1" applyFont="1" applyFill="1" applyBorder="1" applyAlignment="1">
      <alignment horizontal="right" vertical="center" wrapText="1"/>
    </xf>
    <xf numFmtId="41" fontId="52" fillId="2" borderId="76" xfId="1" applyFont="1" applyFill="1" applyBorder="1" applyAlignment="1">
      <alignment horizontal="center" vertical="center" wrapText="1"/>
    </xf>
    <xf numFmtId="176" fontId="52" fillId="2" borderId="76" xfId="1" applyNumberFormat="1" applyFont="1" applyFill="1" applyBorder="1" applyAlignment="1">
      <alignment horizontal="right" vertical="center" wrapText="1"/>
    </xf>
    <xf numFmtId="41" fontId="53" fillId="2" borderId="1" xfId="1" applyNumberFormat="1" applyFont="1" applyFill="1" applyBorder="1" applyAlignment="1">
      <alignment horizontal="center" vertical="center" wrapText="1"/>
    </xf>
    <xf numFmtId="41" fontId="53" fillId="2" borderId="1" xfId="1" applyNumberFormat="1" applyFont="1" applyFill="1" applyBorder="1" applyAlignment="1">
      <alignment horizontal="right" vertical="center" wrapText="1"/>
    </xf>
    <xf numFmtId="41" fontId="53" fillId="2" borderId="69" xfId="1" applyNumberFormat="1" applyFont="1" applyFill="1" applyBorder="1" applyAlignment="1">
      <alignment horizontal="center" vertical="center" wrapText="1"/>
    </xf>
    <xf numFmtId="41" fontId="53" fillId="2" borderId="69" xfId="1" applyNumberFormat="1" applyFont="1" applyFill="1" applyBorder="1" applyAlignment="1">
      <alignment horizontal="right" vertical="center" wrapText="1"/>
    </xf>
    <xf numFmtId="41" fontId="53" fillId="2" borderId="1" xfId="1" applyFont="1" applyFill="1" applyBorder="1" applyAlignment="1">
      <alignment horizontal="right" vertical="center" wrapText="1"/>
    </xf>
    <xf numFmtId="176" fontId="24" fillId="2" borderId="85" xfId="4" applyNumberFormat="1" applyFont="1" applyFill="1" applyBorder="1" applyAlignment="1">
      <alignment horizontal="right" vertical="center" wrapText="1"/>
    </xf>
    <xf numFmtId="176" fontId="25" fillId="2" borderId="85" xfId="5" applyNumberFormat="1" applyFont="1" applyFill="1" applyBorder="1" applyAlignment="1">
      <alignment horizontal="right" vertical="center" wrapText="1"/>
    </xf>
    <xf numFmtId="41" fontId="7" fillId="2" borderId="118" xfId="0" applyNumberFormat="1" applyFont="1" applyFill="1" applyBorder="1" applyAlignment="1">
      <alignment horizontal="right" vertical="center"/>
    </xf>
    <xf numFmtId="41" fontId="7" fillId="2" borderId="30" xfId="0" applyNumberFormat="1" applyFont="1" applyFill="1" applyBorder="1" applyAlignment="1">
      <alignment horizontal="right" vertical="center"/>
    </xf>
    <xf numFmtId="41" fontId="7" fillId="2" borderId="69" xfId="0" applyNumberFormat="1" applyFont="1" applyFill="1" applyBorder="1" applyAlignment="1">
      <alignment horizontal="right" vertical="center"/>
    </xf>
    <xf numFmtId="41" fontId="7" fillId="2" borderId="85" xfId="0" applyNumberFormat="1" applyFont="1" applyFill="1" applyBorder="1" applyAlignment="1">
      <alignment horizontal="right" vertical="center"/>
    </xf>
    <xf numFmtId="41" fontId="7" fillId="2" borderId="91" xfId="0" applyNumberFormat="1" applyFont="1" applyFill="1" applyBorder="1" applyAlignment="1">
      <alignment horizontal="right" vertical="center"/>
    </xf>
    <xf numFmtId="41" fontId="7" fillId="9" borderId="45" xfId="0" applyNumberFormat="1" applyFont="1" applyFill="1" applyBorder="1" applyAlignment="1">
      <alignment horizontal="right" vertical="center"/>
    </xf>
    <xf numFmtId="0" fontId="8" fillId="7" borderId="79" xfId="0" applyFont="1" applyFill="1" applyBorder="1" applyAlignment="1">
      <alignment horizontal="left" vertical="top" wrapText="1"/>
    </xf>
    <xf numFmtId="41" fontId="0" fillId="0" borderId="0" xfId="0" applyNumberFormat="1" applyAlignment="1">
      <alignment vertical="center" wrapText="1"/>
    </xf>
    <xf numFmtId="41" fontId="28" fillId="0" borderId="79" xfId="0" applyNumberFormat="1" applyFont="1" applyBorder="1" applyAlignment="1">
      <alignment horizontal="right" vertical="center"/>
    </xf>
    <xf numFmtId="177" fontId="28" fillId="0" borderId="79" xfId="0" applyNumberFormat="1" applyFont="1" applyBorder="1" applyAlignment="1">
      <alignment horizontal="right" vertical="center"/>
    </xf>
    <xf numFmtId="41" fontId="28" fillId="0" borderId="69" xfId="0" applyNumberFormat="1" applyFont="1" applyBorder="1" applyAlignment="1">
      <alignment horizontal="right" vertical="center"/>
    </xf>
    <xf numFmtId="41" fontId="6" fillId="10" borderId="69" xfId="0" applyNumberFormat="1" applyFont="1" applyFill="1" applyBorder="1" applyAlignment="1">
      <alignment horizontal="right" vertical="center"/>
    </xf>
    <xf numFmtId="177" fontId="6" fillId="10" borderId="79" xfId="0" applyNumberFormat="1" applyFont="1" applyFill="1" applyBorder="1" applyAlignment="1">
      <alignment horizontal="right" vertical="center"/>
    </xf>
    <xf numFmtId="41" fontId="18" fillId="2" borderId="69" xfId="0" applyNumberFormat="1" applyFont="1" applyFill="1" applyBorder="1" applyAlignment="1">
      <alignment horizontal="right" vertical="center"/>
    </xf>
    <xf numFmtId="41" fontId="6" fillId="6" borderId="69" xfId="0" applyNumberFormat="1" applyFont="1" applyFill="1" applyBorder="1" applyAlignment="1">
      <alignment horizontal="right" vertical="center"/>
    </xf>
    <xf numFmtId="177" fontId="6" fillId="6" borderId="79" xfId="0" applyNumberFormat="1" applyFont="1" applyFill="1" applyBorder="1" applyAlignment="1">
      <alignment horizontal="right" vertical="center"/>
    </xf>
    <xf numFmtId="41" fontId="6" fillId="5" borderId="76" xfId="0" applyNumberFormat="1" applyFont="1" applyFill="1" applyBorder="1" applyAlignment="1">
      <alignment horizontal="right" vertical="center"/>
    </xf>
    <xf numFmtId="177" fontId="6" fillId="5" borderId="9" xfId="0" applyNumberFormat="1" applyFont="1" applyFill="1" applyBorder="1" applyAlignment="1">
      <alignment horizontal="right" vertical="center"/>
    </xf>
    <xf numFmtId="41" fontId="7" fillId="2" borderId="74" xfId="0" applyNumberFormat="1" applyFont="1" applyFill="1" applyBorder="1" applyAlignment="1">
      <alignment horizontal="right" vertical="center"/>
    </xf>
    <xf numFmtId="176" fontId="30" fillId="2" borderId="79" xfId="1" applyNumberFormat="1" applyFont="1" applyFill="1" applyBorder="1" applyAlignment="1">
      <alignment horizontal="right" vertical="center" wrapText="1"/>
    </xf>
    <xf numFmtId="41" fontId="7" fillId="2" borderId="79" xfId="0" applyNumberFormat="1" applyFont="1" applyFill="1" applyBorder="1" applyAlignment="1">
      <alignment horizontal="right" vertical="center"/>
    </xf>
    <xf numFmtId="176" fontId="7" fillId="2" borderId="9" xfId="0" applyNumberFormat="1" applyFont="1" applyFill="1" applyBorder="1" applyAlignment="1">
      <alignment horizontal="right" vertical="center"/>
    </xf>
    <xf numFmtId="41" fontId="7" fillId="2" borderId="88" xfId="0" applyNumberFormat="1" applyFont="1" applyFill="1" applyBorder="1" applyAlignment="1">
      <alignment vertical="center"/>
    </xf>
    <xf numFmtId="41" fontId="7" fillId="2" borderId="29" xfId="0" applyNumberFormat="1" applyFont="1" applyFill="1" applyBorder="1" applyAlignment="1">
      <alignment horizontal="right" vertical="center"/>
    </xf>
    <xf numFmtId="41" fontId="7" fillId="2" borderId="69" xfId="0" applyNumberFormat="1" applyFont="1" applyFill="1" applyBorder="1" applyAlignment="1">
      <alignment vertical="center"/>
    </xf>
    <xf numFmtId="176" fontId="7" fillId="3" borderId="69" xfId="0" applyNumberFormat="1" applyFont="1" applyFill="1" applyBorder="1" applyAlignment="1">
      <alignment horizontal="right" vertical="center"/>
    </xf>
    <xf numFmtId="177" fontId="7" fillId="2" borderId="69" xfId="0" applyNumberFormat="1" applyFont="1" applyFill="1" applyBorder="1" applyAlignment="1">
      <alignment horizontal="right" vertical="center"/>
    </xf>
    <xf numFmtId="41" fontId="7" fillId="3" borderId="29" xfId="0" applyNumberFormat="1" applyFont="1" applyFill="1" applyBorder="1" applyAlignment="1">
      <alignment horizontal="right" vertical="center"/>
    </xf>
    <xf numFmtId="0" fontId="6" fillId="4" borderId="106" xfId="0" applyFont="1" applyFill="1" applyBorder="1" applyAlignment="1">
      <alignment vertical="center"/>
    </xf>
    <xf numFmtId="0" fontId="6" fillId="4" borderId="104" xfId="0" applyFont="1" applyFill="1" applyBorder="1" applyAlignment="1">
      <alignment vertical="center"/>
    </xf>
    <xf numFmtId="0" fontId="34" fillId="2" borderId="107" xfId="0" applyFont="1" applyFill="1" applyBorder="1" applyAlignment="1">
      <alignment vertical="center" textRotation="255" shrinkToFit="1"/>
    </xf>
    <xf numFmtId="0" fontId="34" fillId="2" borderId="104" xfId="0" applyFont="1" applyFill="1" applyBorder="1" applyAlignment="1">
      <alignment vertical="center" textRotation="255" shrinkToFit="1"/>
    </xf>
    <xf numFmtId="176" fontId="7" fillId="9" borderId="85" xfId="5" applyNumberFormat="1" applyFont="1" applyFill="1" applyBorder="1" applyAlignment="1">
      <alignment horizontal="right" vertical="center" wrapText="1"/>
    </xf>
    <xf numFmtId="0" fontId="0" fillId="0" borderId="11" xfId="0" applyBorder="1">
      <alignment vertical="center"/>
    </xf>
    <xf numFmtId="0" fontId="8" fillId="2" borderId="126" xfId="0" applyFont="1" applyFill="1" applyBorder="1" applyAlignment="1">
      <alignment horizontal="left" vertical="top" wrapText="1"/>
    </xf>
    <xf numFmtId="176" fontId="8" fillId="2" borderId="108" xfId="0" applyNumberFormat="1" applyFont="1" applyFill="1" applyBorder="1" applyAlignment="1">
      <alignment horizontal="right" vertical="center"/>
    </xf>
    <xf numFmtId="0" fontId="8" fillId="2" borderId="129" xfId="0" applyFont="1" applyFill="1" applyBorder="1" applyAlignment="1">
      <alignment horizontal="left" vertical="top" wrapText="1"/>
    </xf>
    <xf numFmtId="176" fontId="8" fillId="2" borderId="139" xfId="0" applyNumberFormat="1" applyFont="1" applyFill="1" applyBorder="1" applyAlignment="1">
      <alignment horizontal="right" vertical="center"/>
    </xf>
    <xf numFmtId="41" fontId="7" fillId="2" borderId="97" xfId="0" applyNumberFormat="1" applyFont="1" applyFill="1" applyBorder="1" applyAlignment="1">
      <alignment horizontal="right" vertical="center"/>
    </xf>
    <xf numFmtId="176" fontId="7" fillId="2" borderId="111" xfId="0" applyNumberFormat="1" applyFont="1" applyFill="1" applyBorder="1" applyAlignment="1">
      <alignment horizontal="right" vertical="center"/>
    </xf>
    <xf numFmtId="41" fontId="8" fillId="2" borderId="142" xfId="0" applyNumberFormat="1" applyFont="1" applyFill="1" applyBorder="1" applyAlignment="1">
      <alignment horizontal="right" vertical="center"/>
    </xf>
    <xf numFmtId="41" fontId="8" fillId="2" borderId="108" xfId="0" applyNumberFormat="1" applyFont="1" applyFill="1" applyBorder="1" applyAlignment="1">
      <alignment horizontal="right" vertical="center"/>
    </xf>
    <xf numFmtId="41" fontId="8" fillId="2" borderId="136" xfId="0" applyNumberFormat="1" applyFont="1" applyFill="1" applyBorder="1" applyAlignment="1">
      <alignment horizontal="right" vertical="center"/>
    </xf>
    <xf numFmtId="41" fontId="8" fillId="2" borderId="139" xfId="0" applyNumberFormat="1" applyFont="1" applyFill="1" applyBorder="1" applyAlignment="1">
      <alignment horizontal="right" vertical="center"/>
    </xf>
    <xf numFmtId="176" fontId="8" fillId="2" borderId="129" xfId="0" applyNumberFormat="1" applyFont="1" applyFill="1" applyBorder="1" applyAlignment="1">
      <alignment horizontal="right" vertical="center"/>
    </xf>
    <xf numFmtId="41" fontId="8" fillId="2" borderId="129" xfId="0" applyNumberFormat="1" applyFont="1" applyFill="1" applyBorder="1" applyAlignment="1">
      <alignment horizontal="right" vertical="center"/>
    </xf>
    <xf numFmtId="176" fontId="8" fillId="2" borderId="122" xfId="0" applyNumberFormat="1" applyFont="1" applyFill="1" applyBorder="1" applyAlignment="1">
      <alignment horizontal="right" vertical="center"/>
    </xf>
    <xf numFmtId="176" fontId="8" fillId="2" borderId="143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top"/>
    </xf>
    <xf numFmtId="0" fontId="8" fillId="2" borderId="71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 wrapText="1"/>
    </xf>
    <xf numFmtId="0" fontId="24" fillId="2" borderId="76" xfId="4" applyNumberFormat="1" applyFont="1" applyFill="1" applyBorder="1" applyAlignment="1">
      <alignment horizontal="center" vertical="top" wrapText="1"/>
    </xf>
    <xf numFmtId="0" fontId="25" fillId="2" borderId="1" xfId="4" applyNumberFormat="1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41" fontId="8" fillId="2" borderId="144" xfId="5" applyNumberFormat="1" applyFont="1" applyFill="1" applyBorder="1" applyAlignment="1">
      <alignment vertical="top" wrapText="1"/>
    </xf>
    <xf numFmtId="41" fontId="8" fillId="2" borderId="50" xfId="5" applyNumberFormat="1" applyFont="1" applyFill="1" applyBorder="1" applyAlignment="1">
      <alignment vertical="top" wrapText="1"/>
    </xf>
    <xf numFmtId="41" fontId="25" fillId="2" borderId="144" xfId="5" applyNumberFormat="1" applyFont="1" applyFill="1" applyBorder="1" applyAlignment="1">
      <alignment vertical="center" wrapText="1"/>
    </xf>
    <xf numFmtId="41" fontId="24" fillId="2" borderId="144" xfId="5" applyNumberFormat="1" applyFont="1" applyFill="1" applyBorder="1" applyAlignment="1">
      <alignment vertical="center" wrapText="1"/>
    </xf>
    <xf numFmtId="41" fontId="41" fillId="2" borderId="145" xfId="5" applyNumberFormat="1" applyFont="1" applyFill="1" applyBorder="1" applyAlignment="1">
      <alignment vertical="center" wrapText="1"/>
    </xf>
    <xf numFmtId="41" fontId="24" fillId="9" borderId="146" xfId="5" applyNumberFormat="1" applyFont="1" applyFill="1" applyBorder="1" applyAlignment="1">
      <alignment horizontal="right" vertical="center" wrapText="1"/>
    </xf>
    <xf numFmtId="177" fontId="8" fillId="2" borderId="2" xfId="5" applyNumberFormat="1" applyFont="1" applyFill="1" applyBorder="1" applyAlignment="1">
      <alignment horizontal="right" vertical="center" wrapText="1"/>
    </xf>
    <xf numFmtId="177" fontId="8" fillId="2" borderId="81" xfId="5" applyNumberFormat="1" applyFont="1" applyFill="1" applyBorder="1" applyAlignment="1">
      <alignment horizontal="right" vertical="center" wrapText="1"/>
    </xf>
    <xf numFmtId="177" fontId="8" fillId="2" borderId="70" xfId="5" applyNumberFormat="1" applyFont="1" applyFill="1" applyBorder="1" applyAlignment="1">
      <alignment horizontal="right" vertical="center" wrapText="1"/>
    </xf>
    <xf numFmtId="177" fontId="7" fillId="2" borderId="81" xfId="5" applyNumberFormat="1" applyFont="1" applyFill="1" applyBorder="1" applyAlignment="1">
      <alignment horizontal="right" vertical="center" wrapText="1"/>
    </xf>
    <xf numFmtId="177" fontId="7" fillId="9" borderId="63" xfId="5" applyNumberFormat="1" applyFont="1" applyFill="1" applyBorder="1" applyAlignment="1">
      <alignment horizontal="right" vertical="center" wrapText="1"/>
    </xf>
    <xf numFmtId="177" fontId="34" fillId="2" borderId="27" xfId="1" applyNumberFormat="1" applyFont="1" applyFill="1" applyBorder="1" applyAlignment="1">
      <alignment horizontal="center" vertical="center" wrapText="1"/>
    </xf>
    <xf numFmtId="177" fontId="34" fillId="2" borderId="125" xfId="1" applyNumberFormat="1" applyFont="1" applyFill="1" applyBorder="1" applyAlignment="1">
      <alignment horizontal="center" vertical="center" wrapText="1"/>
    </xf>
    <xf numFmtId="177" fontId="34" fillId="2" borderId="124" xfId="1" applyNumberFormat="1" applyFont="1" applyFill="1" applyBorder="1" applyAlignment="1">
      <alignment horizontal="center" vertical="center" wrapText="1"/>
    </xf>
    <xf numFmtId="177" fontId="34" fillId="2" borderId="144" xfId="1" applyNumberFormat="1" applyFont="1" applyFill="1" applyBorder="1" applyAlignment="1">
      <alignment horizontal="center" vertical="center" wrapText="1"/>
    </xf>
    <xf numFmtId="176" fontId="8" fillId="2" borderId="144" xfId="0" applyNumberFormat="1" applyFont="1" applyFill="1" applyBorder="1" applyAlignment="1">
      <alignment horizontal="right" vertical="center"/>
    </xf>
    <xf numFmtId="176" fontId="7" fillId="2" borderId="125" xfId="0" applyNumberFormat="1" applyFont="1" applyFill="1" applyBorder="1" applyAlignment="1">
      <alignment horizontal="right" vertical="center"/>
    </xf>
    <xf numFmtId="176" fontId="8" fillId="2" borderId="124" xfId="0" applyNumberFormat="1" applyFont="1" applyFill="1" applyBorder="1" applyAlignment="1">
      <alignment horizontal="right" vertical="center"/>
    </xf>
    <xf numFmtId="176" fontId="7" fillId="2" borderId="144" xfId="0" applyNumberFormat="1" applyFont="1" applyFill="1" applyBorder="1" applyAlignment="1">
      <alignment horizontal="right" vertical="center"/>
    </xf>
    <xf numFmtId="176" fontId="8" fillId="2" borderId="123" xfId="0" applyNumberFormat="1" applyFont="1" applyFill="1" applyBorder="1" applyAlignment="1">
      <alignment horizontal="right" vertical="center"/>
    </xf>
    <xf numFmtId="176" fontId="8" fillId="2" borderId="50" xfId="0" applyNumberFormat="1" applyFont="1" applyFill="1" applyBorder="1" applyAlignment="1">
      <alignment horizontal="right" vertical="center"/>
    </xf>
    <xf numFmtId="176" fontId="8" fillId="2" borderId="125" xfId="0" applyNumberFormat="1" applyFont="1" applyFill="1" applyBorder="1" applyAlignment="1">
      <alignment horizontal="right" vertical="center"/>
    </xf>
    <xf numFmtId="176" fontId="8" fillId="2" borderId="27" xfId="0" applyNumberFormat="1" applyFont="1" applyFill="1" applyBorder="1" applyAlignment="1">
      <alignment horizontal="right" vertical="center"/>
    </xf>
    <xf numFmtId="176" fontId="7" fillId="2" borderId="99" xfId="0" applyNumberFormat="1" applyFont="1" applyFill="1" applyBorder="1" applyAlignment="1">
      <alignment horizontal="right" vertical="center"/>
    </xf>
    <xf numFmtId="176" fontId="7" fillId="2" borderId="123" xfId="0" applyNumberFormat="1" applyFont="1" applyFill="1" applyBorder="1" applyAlignment="1">
      <alignment horizontal="right" vertical="center"/>
    </xf>
    <xf numFmtId="176" fontId="8" fillId="2" borderId="147" xfId="0" applyNumberFormat="1" applyFont="1" applyFill="1" applyBorder="1" applyAlignment="1">
      <alignment horizontal="right" vertical="center"/>
    </xf>
    <xf numFmtId="176" fontId="7" fillId="4" borderId="146" xfId="0" applyNumberFormat="1" applyFont="1" applyFill="1" applyBorder="1" applyAlignment="1">
      <alignment horizontal="right" vertical="center"/>
    </xf>
    <xf numFmtId="177" fontId="30" fillId="2" borderId="81" xfId="1" applyNumberFormat="1" applyFont="1" applyFill="1" applyBorder="1" applyAlignment="1">
      <alignment horizontal="right" vertical="center" wrapText="1"/>
    </xf>
    <xf numFmtId="177" fontId="53" fillId="2" borderId="70" xfId="1" applyNumberFormat="1" applyFont="1" applyFill="1" applyBorder="1" applyAlignment="1">
      <alignment horizontal="right" vertical="center" wrapText="1"/>
    </xf>
    <xf numFmtId="177" fontId="52" fillId="2" borderId="77" xfId="1" applyNumberFormat="1" applyFont="1" applyFill="1" applyBorder="1" applyAlignment="1">
      <alignment horizontal="right" vertical="center" wrapText="1"/>
    </xf>
    <xf numFmtId="177" fontId="53" fillId="2" borderId="2" xfId="1" applyNumberFormat="1" applyFont="1" applyFill="1" applyBorder="1" applyAlignment="1">
      <alignment horizontal="right" vertical="center" wrapText="1"/>
    </xf>
    <xf numFmtId="177" fontId="53" fillId="2" borderId="77" xfId="1" applyNumberFormat="1" applyFont="1" applyFill="1" applyBorder="1" applyAlignment="1">
      <alignment horizontal="right" vertical="center" wrapText="1"/>
    </xf>
    <xf numFmtId="177" fontId="53" fillId="2" borderId="81" xfId="1" applyNumberFormat="1" applyFont="1" applyFill="1" applyBorder="1" applyAlignment="1">
      <alignment horizontal="right" vertical="center" wrapText="1"/>
    </xf>
    <xf numFmtId="177" fontId="52" fillId="2" borderId="25" xfId="1" applyNumberFormat="1" applyFont="1" applyFill="1" applyBorder="1" applyAlignment="1">
      <alignment horizontal="right" vertical="center" wrapText="1"/>
    </xf>
    <xf numFmtId="177" fontId="52" fillId="2" borderId="24" xfId="1" applyNumberFormat="1" applyFont="1" applyFill="1" applyBorder="1" applyAlignment="1">
      <alignment horizontal="right" vertical="center" wrapText="1"/>
    </xf>
    <xf numFmtId="177" fontId="52" fillId="9" borderId="63" xfId="1" applyNumberFormat="1" applyFont="1" applyFill="1" applyBorder="1" applyAlignment="1">
      <alignment horizontal="right" vertical="center" wrapText="1"/>
    </xf>
    <xf numFmtId="41" fontId="7" fillId="2" borderId="71" xfId="0" applyNumberFormat="1" applyFont="1" applyFill="1" applyBorder="1" applyAlignment="1">
      <alignment horizontal="right" vertical="center"/>
    </xf>
    <xf numFmtId="41" fontId="7" fillId="2" borderId="1" xfId="0" applyNumberFormat="1" applyFont="1" applyFill="1" applyBorder="1" applyAlignment="1">
      <alignment horizontal="right" vertical="center"/>
    </xf>
    <xf numFmtId="0" fontId="17" fillId="11" borderId="144" xfId="0" applyFont="1" applyFill="1" applyBorder="1" applyAlignment="1">
      <alignment horizontal="left" vertical="center" wrapText="1"/>
    </xf>
    <xf numFmtId="0" fontId="17" fillId="11" borderId="125" xfId="0" applyFont="1" applyFill="1" applyBorder="1" applyAlignment="1">
      <alignment horizontal="left" vertical="center" wrapText="1"/>
    </xf>
    <xf numFmtId="0" fontId="17" fillId="11" borderId="125" xfId="0" applyFont="1" applyFill="1" applyBorder="1" applyAlignment="1">
      <alignment vertical="center" wrapText="1"/>
    </xf>
    <xf numFmtId="0" fontId="13" fillId="11" borderId="125" xfId="0" applyFont="1" applyFill="1" applyBorder="1" applyAlignment="1">
      <alignment vertical="center" wrapText="1"/>
    </xf>
    <xf numFmtId="176" fontId="24" fillId="2" borderId="124" xfId="5" applyNumberFormat="1" applyFont="1" applyFill="1" applyBorder="1" applyAlignment="1">
      <alignment horizontal="right" vertical="center" wrapText="1"/>
    </xf>
    <xf numFmtId="0" fontId="17" fillId="11" borderId="144" xfId="0" applyFont="1" applyFill="1" applyBorder="1" applyAlignment="1">
      <alignment vertical="center" wrapText="1"/>
    </xf>
    <xf numFmtId="41" fontId="24" fillId="2" borderId="124" xfId="5" applyNumberFormat="1" applyFont="1" applyFill="1" applyBorder="1" applyAlignment="1">
      <alignment horizontal="right" vertical="center" wrapText="1"/>
    </xf>
    <xf numFmtId="0" fontId="13" fillId="11" borderId="144" xfId="0" applyFont="1" applyFill="1" applyBorder="1" applyAlignment="1">
      <alignment vertical="center" wrapText="1"/>
    </xf>
    <xf numFmtId="41" fontId="24" fillId="2" borderId="146" xfId="5" applyNumberFormat="1" applyFont="1" applyFill="1" applyBorder="1" applyAlignment="1">
      <alignment horizontal="right" vertical="center" wrapText="1"/>
    </xf>
    <xf numFmtId="41" fontId="25" fillId="2" borderId="27" xfId="5" applyNumberFormat="1" applyFont="1" applyFill="1" applyBorder="1" applyAlignment="1">
      <alignment horizontal="right" vertical="center" wrapText="1"/>
    </xf>
    <xf numFmtId="179" fontId="17" fillId="11" borderId="144" xfId="0" applyNumberFormat="1" applyFont="1" applyFill="1" applyBorder="1" applyAlignment="1">
      <alignment vertical="center" wrapText="1"/>
    </xf>
    <xf numFmtId="41" fontId="25" fillId="2" borderId="144" xfId="5" applyNumberFormat="1" applyFont="1" applyFill="1" applyBorder="1" applyAlignment="1">
      <alignment horizontal="right" vertical="center" wrapText="1"/>
    </xf>
    <xf numFmtId="176" fontId="24" fillId="9" borderId="50" xfId="5" applyNumberFormat="1" applyFont="1" applyFill="1" applyBorder="1" applyAlignment="1">
      <alignment horizontal="right" vertical="center" wrapText="1"/>
    </xf>
    <xf numFmtId="177" fontId="25" fillId="2" borderId="2" xfId="5" applyNumberFormat="1" applyFont="1" applyFill="1" applyBorder="1" applyAlignment="1">
      <alignment horizontal="right" vertical="center" wrapText="1"/>
    </xf>
    <xf numFmtId="177" fontId="25" fillId="2" borderId="81" xfId="5" applyNumberFormat="1" applyFont="1" applyFill="1" applyBorder="1" applyAlignment="1">
      <alignment horizontal="right" vertical="center" wrapText="1"/>
    </xf>
    <xf numFmtId="177" fontId="25" fillId="2" borderId="25" xfId="5" applyNumberFormat="1" applyFont="1" applyFill="1" applyBorder="1" applyAlignment="1">
      <alignment horizontal="right" vertical="center" wrapText="1"/>
    </xf>
    <xf numFmtId="177" fontId="25" fillId="2" borderId="63" xfId="5" applyNumberFormat="1" applyFont="1" applyFill="1" applyBorder="1" applyAlignment="1">
      <alignment horizontal="right" vertical="center" wrapText="1"/>
    </xf>
    <xf numFmtId="177" fontId="24" fillId="9" borderId="25" xfId="5" applyNumberFormat="1" applyFont="1" applyFill="1" applyBorder="1" applyAlignment="1">
      <alignment horizontal="right" vertical="center" wrapText="1"/>
    </xf>
    <xf numFmtId="177" fontId="25" fillId="2" borderId="62" xfId="5" applyNumberFormat="1" applyFont="1" applyFill="1" applyBorder="1" applyAlignment="1">
      <alignment horizontal="right" vertical="center" wrapText="1"/>
    </xf>
    <xf numFmtId="176" fontId="7" fillId="2" borderId="124" xfId="0" applyNumberFormat="1" applyFont="1" applyFill="1" applyBorder="1" applyAlignment="1">
      <alignment horizontal="right" vertical="center"/>
    </xf>
    <xf numFmtId="176" fontId="8" fillId="2" borderId="99" xfId="0" applyNumberFormat="1" applyFont="1" applyFill="1" applyBorder="1" applyAlignment="1">
      <alignment horizontal="right" vertical="center"/>
    </xf>
    <xf numFmtId="176" fontId="7" fillId="2" borderId="50" xfId="0" applyNumberFormat="1" applyFont="1" applyFill="1" applyBorder="1" applyAlignment="1">
      <alignment horizontal="right" vertical="center"/>
    </xf>
    <xf numFmtId="176" fontId="8" fillId="2" borderId="18" xfId="0" applyNumberFormat="1" applyFont="1" applyFill="1" applyBorder="1" applyAlignment="1">
      <alignment horizontal="right" vertical="center"/>
    </xf>
    <xf numFmtId="176" fontId="7" fillId="2" borderId="146" xfId="0" applyNumberFormat="1" applyFont="1" applyFill="1" applyBorder="1" applyAlignment="1">
      <alignment horizontal="right" vertical="center"/>
    </xf>
    <xf numFmtId="41" fontId="8" fillId="2" borderId="123" xfId="0" applyNumberFormat="1" applyFont="1" applyFill="1" applyBorder="1" applyAlignment="1">
      <alignment horizontal="right" vertical="center"/>
    </xf>
    <xf numFmtId="176" fontId="8" fillId="2" borderId="148" xfId="0" applyNumberFormat="1" applyFont="1" applyFill="1" applyBorder="1" applyAlignment="1">
      <alignment horizontal="right" vertical="center"/>
    </xf>
    <xf numFmtId="176" fontId="8" fillId="2" borderId="149" xfId="0" applyNumberFormat="1" applyFont="1" applyFill="1" applyBorder="1" applyAlignment="1">
      <alignment horizontal="right" vertical="center"/>
    </xf>
    <xf numFmtId="176" fontId="8" fillId="2" borderId="150" xfId="0" applyNumberFormat="1" applyFont="1" applyFill="1" applyBorder="1" applyAlignment="1">
      <alignment horizontal="right" vertical="center"/>
    </xf>
    <xf numFmtId="176" fontId="8" fillId="2" borderId="151" xfId="0" applyNumberFormat="1" applyFont="1" applyFill="1" applyBorder="1" applyAlignment="1">
      <alignment horizontal="right" vertical="center"/>
    </xf>
    <xf numFmtId="176" fontId="8" fillId="2" borderId="152" xfId="0" applyNumberFormat="1" applyFont="1" applyFill="1" applyBorder="1" applyAlignment="1">
      <alignment horizontal="right" vertical="center"/>
    </xf>
    <xf numFmtId="176" fontId="7" fillId="9" borderId="146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top"/>
    </xf>
    <xf numFmtId="177" fontId="8" fillId="2" borderId="110" xfId="0" applyNumberFormat="1" applyFont="1" applyFill="1" applyBorder="1" applyAlignment="1">
      <alignment horizontal="right" vertical="center"/>
    </xf>
    <xf numFmtId="177" fontId="8" fillId="2" borderId="140" xfId="0" applyNumberFormat="1" applyFont="1" applyFill="1" applyBorder="1" applyAlignment="1">
      <alignment horizontal="right" vertical="center"/>
    </xf>
    <xf numFmtId="177" fontId="7" fillId="2" borderId="141" xfId="0" applyNumberFormat="1" applyFont="1" applyFill="1" applyBorder="1" applyAlignment="1">
      <alignment horizontal="right" vertical="center"/>
    </xf>
    <xf numFmtId="177" fontId="8" fillId="2" borderId="48" xfId="0" applyNumberFormat="1" applyFont="1" applyFill="1" applyBorder="1" applyAlignment="1">
      <alignment horizontal="right" vertical="center"/>
    </xf>
    <xf numFmtId="177" fontId="8" fillId="2" borderId="31" xfId="0" applyNumberFormat="1" applyFont="1" applyFill="1" applyBorder="1" applyAlignment="1">
      <alignment horizontal="right" vertical="center"/>
    </xf>
    <xf numFmtId="177" fontId="7" fillId="2" borderId="46" xfId="0" applyNumberFormat="1" applyFont="1" applyFill="1" applyBorder="1" applyAlignment="1">
      <alignment horizontal="right" vertical="center"/>
    </xf>
    <xf numFmtId="177" fontId="7" fillId="2" borderId="93" xfId="0" applyNumberFormat="1" applyFont="1" applyFill="1" applyBorder="1" applyAlignment="1">
      <alignment horizontal="right" vertical="center"/>
    </xf>
    <xf numFmtId="177" fontId="7" fillId="9" borderId="46" xfId="0" applyNumberFormat="1" applyFont="1" applyFill="1" applyBorder="1" applyAlignment="1">
      <alignment horizontal="right" vertical="center"/>
    </xf>
    <xf numFmtId="177" fontId="7" fillId="2" borderId="49" xfId="0" applyNumberFormat="1" applyFont="1" applyFill="1" applyBorder="1" applyAlignment="1">
      <alignment horizontal="right" vertical="center"/>
    </xf>
    <xf numFmtId="177" fontId="8" fillId="2" borderId="153" xfId="0" applyNumberFormat="1" applyFont="1" applyFill="1" applyBorder="1" applyAlignment="1">
      <alignment horizontal="right" vertical="center"/>
    </xf>
    <xf numFmtId="177" fontId="8" fillId="2" borderId="154" xfId="0" applyNumberFormat="1" applyFont="1" applyFill="1" applyBorder="1" applyAlignment="1">
      <alignment horizontal="right" vertical="center"/>
    </xf>
    <xf numFmtId="41" fontId="24" fillId="9" borderId="11" xfId="5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41" fontId="25" fillId="2" borderId="124" xfId="5" applyNumberFormat="1" applyFont="1" applyFill="1" applyBorder="1" applyAlignment="1">
      <alignment vertical="center" wrapText="1"/>
    </xf>
    <xf numFmtId="41" fontId="8" fillId="2" borderId="79" xfId="1" applyFont="1" applyFill="1" applyBorder="1" applyAlignment="1">
      <alignment horizontal="right" vertical="center"/>
    </xf>
    <xf numFmtId="41" fontId="8" fillId="2" borderId="69" xfId="1" applyFont="1" applyFill="1" applyBorder="1" applyAlignment="1">
      <alignment horizontal="right" vertical="center"/>
    </xf>
    <xf numFmtId="41" fontId="7" fillId="2" borderId="76" xfId="1" applyFont="1" applyFill="1" applyBorder="1" applyAlignment="1">
      <alignment horizontal="right" vertical="center"/>
    </xf>
    <xf numFmtId="41" fontId="0" fillId="0" borderId="0" xfId="1" applyFont="1" applyAlignment="1">
      <alignment horizontal="right" vertical="center"/>
    </xf>
    <xf numFmtId="0" fontId="8" fillId="2" borderId="12" xfId="0" applyFont="1" applyFill="1" applyBorder="1" applyAlignment="1">
      <alignment horizontal="left" vertical="top" wrapText="1"/>
    </xf>
    <xf numFmtId="176" fontId="30" fillId="2" borderId="1" xfId="1" applyNumberFormat="1" applyFont="1" applyFill="1" applyBorder="1" applyAlignment="1">
      <alignment horizontal="right" vertical="center" wrapText="1"/>
    </xf>
    <xf numFmtId="176" fontId="34" fillId="2" borderId="76" xfId="1" applyNumberFormat="1" applyFont="1" applyFill="1" applyBorder="1" applyAlignment="1">
      <alignment horizontal="right" vertical="center" wrapText="1"/>
    </xf>
    <xf numFmtId="176" fontId="8" fillId="2" borderId="30" xfId="1" applyNumberFormat="1" applyFont="1" applyFill="1" applyBorder="1" applyAlignment="1">
      <alignment horizontal="right" vertical="center"/>
    </xf>
    <xf numFmtId="176" fontId="8" fillId="2" borderId="37" xfId="1" applyNumberFormat="1" applyFont="1" applyFill="1" applyBorder="1" applyAlignment="1">
      <alignment horizontal="right" vertical="center"/>
    </xf>
    <xf numFmtId="176" fontId="8" fillId="2" borderId="114" xfId="1" applyNumberFormat="1" applyFont="1" applyFill="1" applyBorder="1" applyAlignment="1">
      <alignment horizontal="right" vertical="center"/>
    </xf>
    <xf numFmtId="176" fontId="8" fillId="2" borderId="115" xfId="1" applyNumberFormat="1" applyFont="1" applyFill="1" applyBorder="1" applyAlignment="1">
      <alignment horizontal="right" vertical="center"/>
    </xf>
    <xf numFmtId="176" fontId="8" fillId="2" borderId="88" xfId="1" applyNumberFormat="1" applyFont="1" applyFill="1" applyBorder="1" applyAlignment="1">
      <alignment horizontal="right" vertical="center"/>
    </xf>
    <xf numFmtId="176" fontId="8" fillId="2" borderId="58" xfId="1" applyNumberFormat="1" applyFont="1" applyFill="1" applyBorder="1" applyAlignment="1">
      <alignment horizontal="right" vertical="center"/>
    </xf>
    <xf numFmtId="176" fontId="8" fillId="2" borderId="79" xfId="1" applyNumberFormat="1" applyFont="1" applyFill="1" applyBorder="1" applyAlignment="1">
      <alignment horizontal="right" vertical="center"/>
    </xf>
    <xf numFmtId="176" fontId="8" fillId="2" borderId="69" xfId="1" applyNumberFormat="1" applyFont="1" applyFill="1" applyBorder="1" applyAlignment="1">
      <alignment horizontal="right" vertical="center"/>
    </xf>
    <xf numFmtId="176" fontId="7" fillId="2" borderId="45" xfId="1" applyNumberFormat="1" applyFont="1" applyFill="1" applyBorder="1" applyAlignment="1">
      <alignment vertical="center"/>
    </xf>
    <xf numFmtId="176" fontId="8" fillId="2" borderId="45" xfId="1" applyNumberFormat="1" applyFont="1" applyFill="1" applyBorder="1" applyAlignment="1">
      <alignment horizontal="right" vertical="center"/>
    </xf>
    <xf numFmtId="176" fontId="8" fillId="2" borderId="113" xfId="1" applyNumberFormat="1" applyFont="1" applyFill="1" applyBorder="1" applyAlignment="1">
      <alignment horizontal="right" vertical="center"/>
    </xf>
    <xf numFmtId="176" fontId="7" fillId="2" borderId="45" xfId="1" applyNumberFormat="1" applyFont="1" applyFill="1" applyBorder="1" applyAlignment="1">
      <alignment horizontal="right" vertical="center"/>
    </xf>
    <xf numFmtId="176" fontId="8" fillId="2" borderId="47" xfId="1" applyNumberFormat="1" applyFont="1" applyFill="1" applyBorder="1" applyAlignment="1">
      <alignment horizontal="right" vertical="center"/>
    </xf>
    <xf numFmtId="176" fontId="7" fillId="4" borderId="91" xfId="1" applyNumberFormat="1" applyFont="1" applyFill="1" applyBorder="1" applyAlignment="1">
      <alignment horizontal="right" vertical="center"/>
    </xf>
    <xf numFmtId="177" fontId="8" fillId="2" borderId="105" xfId="0" applyNumberFormat="1" applyFont="1" applyFill="1" applyBorder="1" applyAlignment="1">
      <alignment horizontal="right" vertical="center"/>
    </xf>
    <xf numFmtId="177" fontId="7" fillId="4" borderId="45" xfId="0" applyNumberFormat="1" applyFont="1" applyFill="1" applyBorder="1" applyAlignment="1">
      <alignment horizontal="right" vertical="center"/>
    </xf>
    <xf numFmtId="41" fontId="7" fillId="4" borderId="46" xfId="0" applyNumberFormat="1" applyFont="1" applyFill="1" applyBorder="1" applyAlignment="1">
      <alignment horizontal="right" vertical="center"/>
    </xf>
    <xf numFmtId="0" fontId="7" fillId="7" borderId="60" xfId="0" applyFont="1" applyFill="1" applyBorder="1" applyAlignment="1">
      <alignment vertical="top" wrapText="1"/>
    </xf>
    <xf numFmtId="0" fontId="8" fillId="7" borderId="76" xfId="0" applyFont="1" applyFill="1" applyBorder="1" applyAlignment="1">
      <alignment vertical="top" wrapText="1"/>
    </xf>
    <xf numFmtId="0" fontId="8" fillId="7" borderId="90" xfId="0" applyFont="1" applyFill="1" applyBorder="1" applyAlignment="1">
      <alignment vertical="top" wrapText="1"/>
    </xf>
    <xf numFmtId="176" fontId="8" fillId="2" borderId="90" xfId="0" applyNumberFormat="1" applyFont="1" applyFill="1" applyBorder="1" applyAlignment="1">
      <alignment horizontal="right" vertical="center"/>
    </xf>
    <xf numFmtId="176" fontId="8" fillId="2" borderId="7" xfId="0" applyNumberFormat="1" applyFont="1" applyFill="1" applyBorder="1" applyAlignment="1">
      <alignment horizontal="right" vertical="center"/>
    </xf>
    <xf numFmtId="177" fontId="8" fillId="2" borderId="96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top"/>
    </xf>
    <xf numFmtId="0" fontId="8" fillId="2" borderId="7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horizontal="left" vertical="top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0" fontId="7" fillId="2" borderId="69" xfId="0" applyFont="1" applyFill="1" applyBorder="1" applyAlignment="1">
      <alignment horizontal="left" vertical="top" wrapText="1"/>
    </xf>
    <xf numFmtId="176" fontId="8" fillId="3" borderId="123" xfId="0" applyNumberFormat="1" applyFont="1" applyFill="1" applyBorder="1" applyAlignment="1">
      <alignment horizontal="left" vertical="center"/>
    </xf>
    <xf numFmtId="177" fontId="30" fillId="2" borderId="69" xfId="1" applyNumberFormat="1" applyFont="1" applyFill="1" applyBorder="1" applyAlignment="1">
      <alignment horizontal="center" vertical="center" wrapText="1"/>
    </xf>
    <xf numFmtId="177" fontId="30" fillId="2" borderId="76" xfId="1" applyNumberFormat="1" applyFont="1" applyFill="1" applyBorder="1" applyAlignment="1">
      <alignment horizontal="center" vertical="center" wrapText="1"/>
    </xf>
    <xf numFmtId="177" fontId="8" fillId="2" borderId="155" xfId="0" applyNumberFormat="1" applyFont="1" applyFill="1" applyBorder="1" applyAlignment="1">
      <alignment horizontal="right" vertical="center"/>
    </xf>
    <xf numFmtId="177" fontId="8" fillId="2" borderId="156" xfId="0" applyNumberFormat="1" applyFont="1" applyFill="1" applyBorder="1" applyAlignment="1">
      <alignment horizontal="right" vertical="center"/>
    </xf>
    <xf numFmtId="177" fontId="8" fillId="2" borderId="157" xfId="0" applyNumberFormat="1" applyFont="1" applyFill="1" applyBorder="1" applyAlignment="1">
      <alignment horizontal="right" vertical="center"/>
    </xf>
    <xf numFmtId="177" fontId="8" fillId="2" borderId="58" xfId="0" applyNumberFormat="1" applyFont="1" applyFill="1" applyBorder="1" applyAlignment="1">
      <alignment horizontal="right" vertical="center"/>
    </xf>
    <xf numFmtId="177" fontId="8" fillId="2" borderId="113" xfId="0" applyNumberFormat="1" applyFont="1" applyFill="1" applyBorder="1" applyAlignment="1">
      <alignment horizontal="right" vertical="center"/>
    </xf>
    <xf numFmtId="176" fontId="8" fillId="2" borderId="89" xfId="0" applyNumberFormat="1" applyFont="1" applyFill="1" applyBorder="1" applyAlignment="1">
      <alignment horizontal="right" vertical="center"/>
    </xf>
    <xf numFmtId="177" fontId="8" fillId="2" borderId="112" xfId="0" applyNumberFormat="1" applyFont="1" applyFill="1" applyBorder="1" applyAlignment="1">
      <alignment horizontal="right" vertical="center"/>
    </xf>
    <xf numFmtId="177" fontId="8" fillId="2" borderId="45" xfId="0" applyNumberFormat="1" applyFont="1" applyFill="1" applyBorder="1" applyAlignment="1">
      <alignment horizontal="right" vertical="center"/>
    </xf>
    <xf numFmtId="41" fontId="8" fillId="2" borderId="55" xfId="0" applyNumberFormat="1" applyFont="1" applyFill="1" applyBorder="1" applyAlignment="1">
      <alignment horizontal="right" vertical="center"/>
    </xf>
    <xf numFmtId="177" fontId="8" fillId="2" borderId="158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right" vertical="center" wrapText="1"/>
    </xf>
    <xf numFmtId="176" fontId="7" fillId="2" borderId="46" xfId="0" applyNumberFormat="1" applyFont="1" applyFill="1" applyBorder="1" applyAlignment="1">
      <alignment horizontal="right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176" fontId="7" fillId="2" borderId="70" xfId="0" applyNumberFormat="1" applyFont="1" applyFill="1" applyBorder="1" applyAlignment="1">
      <alignment horizontal="right" vertical="center" wrapText="1"/>
    </xf>
    <xf numFmtId="176" fontId="8" fillId="2" borderId="77" xfId="0" applyNumberFormat="1" applyFont="1" applyFill="1" applyBorder="1" applyAlignment="1">
      <alignment horizontal="right" vertical="center" wrapText="1"/>
    </xf>
    <xf numFmtId="176" fontId="7" fillId="2" borderId="81" xfId="0" applyNumberFormat="1" applyFont="1" applyFill="1" applyBorder="1" applyAlignment="1">
      <alignment horizontal="right" vertical="center" wrapText="1"/>
    </xf>
    <xf numFmtId="176" fontId="8" fillId="2" borderId="46" xfId="0" applyNumberFormat="1" applyFont="1" applyFill="1" applyBorder="1" applyAlignment="1">
      <alignment horizontal="right" vertical="center" wrapText="1"/>
    </xf>
    <xf numFmtId="176" fontId="8" fillId="2" borderId="70" xfId="0" applyNumberFormat="1" applyFont="1" applyFill="1" applyBorder="1" applyAlignment="1">
      <alignment horizontal="right" vertical="center" wrapText="1"/>
    </xf>
    <xf numFmtId="176" fontId="8" fillId="2" borderId="81" xfId="0" applyNumberFormat="1" applyFont="1" applyFill="1" applyBorder="1" applyAlignment="1">
      <alignment horizontal="right" vertical="center" wrapText="1"/>
    </xf>
    <xf numFmtId="176" fontId="8" fillId="2" borderId="24" xfId="0" applyNumberFormat="1" applyFont="1" applyFill="1" applyBorder="1" applyAlignment="1">
      <alignment horizontal="right" vertical="center" wrapText="1"/>
    </xf>
    <xf numFmtId="176" fontId="7" fillId="4" borderId="93" xfId="0" applyNumberFormat="1" applyFont="1" applyFill="1" applyBorder="1" applyAlignment="1">
      <alignment horizontal="right" vertical="center" wrapText="1"/>
    </xf>
    <xf numFmtId="176" fontId="7" fillId="2" borderId="31" xfId="0" applyNumberFormat="1" applyFont="1" applyFill="1" applyBorder="1" applyAlignment="1">
      <alignment horizontal="right" vertical="center" wrapText="1"/>
    </xf>
    <xf numFmtId="176" fontId="8" fillId="2" borderId="49" xfId="0" applyNumberFormat="1" applyFont="1" applyFill="1" applyBorder="1" applyAlignment="1">
      <alignment horizontal="right" vertical="center" wrapText="1"/>
    </xf>
    <xf numFmtId="176" fontId="7" fillId="2" borderId="77" xfId="0" applyNumberFormat="1" applyFont="1" applyFill="1" applyBorder="1" applyAlignment="1">
      <alignment horizontal="right" vertical="center" wrapText="1"/>
    </xf>
    <xf numFmtId="41" fontId="8" fillId="2" borderId="31" xfId="0" applyNumberFormat="1" applyFont="1" applyFill="1" applyBorder="1" applyAlignment="1">
      <alignment horizontal="right" vertical="center" wrapText="1"/>
    </xf>
    <xf numFmtId="176" fontId="8" fillId="2" borderId="62" xfId="0" applyNumberFormat="1" applyFont="1" applyFill="1" applyBorder="1" applyAlignment="1">
      <alignment horizontal="right" vertical="center" wrapText="1"/>
    </xf>
    <xf numFmtId="176" fontId="8" fillId="2" borderId="45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176" fontId="8" fillId="2" borderId="77" xfId="0" applyNumberFormat="1" applyFont="1" applyFill="1" applyBorder="1" applyAlignment="1">
      <alignment horizontal="left" vertical="center"/>
    </xf>
    <xf numFmtId="176" fontId="8" fillId="2" borderId="46" xfId="0" applyNumberFormat="1" applyFont="1" applyFill="1" applyBorder="1" applyAlignment="1">
      <alignment horizontal="left" vertical="center"/>
    </xf>
    <xf numFmtId="177" fontId="8" fillId="2" borderId="122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left" vertical="center"/>
    </xf>
    <xf numFmtId="176" fontId="7" fillId="2" borderId="46" xfId="0" applyNumberFormat="1" applyFont="1" applyFill="1" applyBorder="1" applyAlignment="1">
      <alignment horizontal="left" vertical="center"/>
    </xf>
    <xf numFmtId="176" fontId="7" fillId="2" borderId="49" xfId="0" applyNumberFormat="1" applyFont="1" applyFill="1" applyBorder="1" applyAlignment="1">
      <alignment horizontal="right" vertical="center" wrapText="1"/>
    </xf>
    <xf numFmtId="176" fontId="8" fillId="2" borderId="114" xfId="0" applyNumberFormat="1" applyFont="1" applyFill="1" applyBorder="1" applyAlignment="1">
      <alignment horizontal="right" vertical="center"/>
    </xf>
    <xf numFmtId="176" fontId="8" fillId="2" borderId="88" xfId="0" applyNumberFormat="1" applyFont="1" applyFill="1" applyBorder="1" applyAlignment="1">
      <alignment horizontal="right" vertical="center"/>
    </xf>
    <xf numFmtId="176" fontId="8" fillId="2" borderId="58" xfId="0" applyNumberFormat="1" applyFont="1" applyFill="1" applyBorder="1" applyAlignment="1">
      <alignment horizontal="right" vertical="center"/>
    </xf>
    <xf numFmtId="176" fontId="8" fillId="2" borderId="113" xfId="0" applyNumberFormat="1" applyFont="1" applyFill="1" applyBorder="1" applyAlignment="1">
      <alignment horizontal="right" vertical="center"/>
    </xf>
    <xf numFmtId="176" fontId="8" fillId="4" borderId="91" xfId="0" applyNumberFormat="1" applyFont="1" applyFill="1" applyBorder="1" applyAlignment="1">
      <alignment horizontal="right" vertical="center"/>
    </xf>
    <xf numFmtId="176" fontId="8" fillId="2" borderId="32" xfId="1" applyNumberFormat="1" applyFont="1" applyFill="1" applyBorder="1" applyAlignment="1">
      <alignment horizontal="right" vertical="center"/>
    </xf>
    <xf numFmtId="176" fontId="8" fillId="2" borderId="111" xfId="1" applyNumberFormat="1" applyFont="1" applyFill="1" applyBorder="1" applyAlignment="1">
      <alignment horizontal="right" vertical="center"/>
    </xf>
    <xf numFmtId="176" fontId="7" fillId="4" borderId="45" xfId="1" applyNumberFormat="1" applyFont="1" applyFill="1" applyBorder="1" applyAlignment="1">
      <alignment horizontal="right" vertical="center"/>
    </xf>
    <xf numFmtId="0" fontId="8" fillId="2" borderId="7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8" fillId="2" borderId="7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8" fillId="2" borderId="79" xfId="0" applyFont="1" applyFill="1" applyBorder="1" applyAlignment="1">
      <alignment horizontal="left" vertical="top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0" fontId="7" fillId="2" borderId="69" xfId="0" applyFont="1" applyFill="1" applyBorder="1" applyAlignment="1">
      <alignment horizontal="left" vertical="top" wrapText="1"/>
    </xf>
    <xf numFmtId="177" fontId="8" fillId="2" borderId="109" xfId="0" applyNumberFormat="1" applyFont="1" applyFill="1" applyBorder="1" applyAlignment="1">
      <alignment horizontal="right" vertical="center"/>
    </xf>
    <xf numFmtId="177" fontId="8" fillId="2" borderId="111" xfId="0" applyNumberFormat="1" applyFont="1" applyFill="1" applyBorder="1" applyAlignment="1">
      <alignment horizontal="right" vertical="center"/>
    </xf>
    <xf numFmtId="176" fontId="8" fillId="2" borderId="14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177" fontId="34" fillId="2" borderId="81" xfId="1" applyNumberFormat="1" applyFont="1" applyFill="1" applyBorder="1" applyAlignment="1">
      <alignment vertical="center" wrapText="1"/>
    </xf>
    <xf numFmtId="177" fontId="34" fillId="2" borderId="70" xfId="1" applyNumberFormat="1" applyFont="1" applyFill="1" applyBorder="1" applyAlignment="1">
      <alignment vertical="center" wrapText="1"/>
    </xf>
    <xf numFmtId="177" fontId="34" fillId="2" borderId="77" xfId="1" applyNumberFormat="1" applyFont="1" applyFill="1" applyBorder="1" applyAlignment="1">
      <alignment vertical="center" wrapText="1"/>
    </xf>
    <xf numFmtId="177" fontId="34" fillId="2" borderId="62" xfId="1" applyNumberFormat="1" applyFont="1" applyFill="1" applyBorder="1" applyAlignment="1">
      <alignment vertical="center" wrapText="1"/>
    </xf>
    <xf numFmtId="177" fontId="34" fillId="2" borderId="24" xfId="1" applyNumberFormat="1" applyFont="1" applyFill="1" applyBorder="1" applyAlignment="1">
      <alignment vertical="center" wrapText="1"/>
    </xf>
    <xf numFmtId="177" fontId="30" fillId="2" borderId="70" xfId="1" applyNumberFormat="1" applyFont="1" applyFill="1" applyBorder="1" applyAlignment="1">
      <alignment vertical="center" wrapText="1"/>
    </xf>
    <xf numFmtId="176" fontId="8" fillId="2" borderId="31" xfId="0" applyNumberFormat="1" applyFont="1" applyFill="1" applyBorder="1" applyAlignment="1">
      <alignment vertical="center"/>
    </xf>
    <xf numFmtId="176" fontId="8" fillId="2" borderId="46" xfId="0" applyNumberFormat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vertical="center"/>
    </xf>
    <xf numFmtId="176" fontId="8" fillId="2" borderId="70" xfId="0" applyNumberFormat="1" applyFont="1" applyFill="1" applyBorder="1" applyAlignment="1">
      <alignment vertical="center"/>
    </xf>
    <xf numFmtId="176" fontId="8" fillId="2" borderId="77" xfId="0" applyNumberFormat="1" applyFont="1" applyFill="1" applyBorder="1" applyAlignment="1">
      <alignment vertical="center"/>
    </xf>
    <xf numFmtId="176" fontId="8" fillId="2" borderId="81" xfId="0" applyNumberFormat="1" applyFont="1" applyFill="1" applyBorder="1" applyAlignment="1">
      <alignment vertical="center"/>
    </xf>
    <xf numFmtId="176" fontId="7" fillId="2" borderId="48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8" fillId="2" borderId="24" xfId="0" applyNumberFormat="1" applyFont="1" applyFill="1" applyBorder="1" applyAlignment="1">
      <alignment vertical="center"/>
    </xf>
    <xf numFmtId="176" fontId="7" fillId="4" borderId="93" xfId="0" applyNumberFormat="1" applyFont="1" applyFill="1" applyBorder="1" applyAlignment="1">
      <alignment vertical="center"/>
    </xf>
    <xf numFmtId="176" fontId="7" fillId="2" borderId="31" xfId="0" applyNumberFormat="1" applyFont="1" applyFill="1" applyBorder="1" applyAlignment="1">
      <alignment vertical="center"/>
    </xf>
    <xf numFmtId="176" fontId="8" fillId="2" borderId="49" xfId="0" applyNumberFormat="1" applyFont="1" applyFill="1" applyBorder="1" applyAlignment="1">
      <alignment vertical="center"/>
    </xf>
    <xf numFmtId="176" fontId="7" fillId="2" borderId="46" xfId="0" applyNumberFormat="1" applyFont="1" applyFill="1" applyBorder="1" applyAlignment="1">
      <alignment vertical="center"/>
    </xf>
    <xf numFmtId="176" fontId="7" fillId="2" borderId="77" xfId="0" applyNumberFormat="1" applyFont="1" applyFill="1" applyBorder="1" applyAlignment="1">
      <alignment vertical="center"/>
    </xf>
    <xf numFmtId="41" fontId="8" fillId="2" borderId="31" xfId="0" applyNumberFormat="1" applyFont="1" applyFill="1" applyBorder="1" applyAlignment="1">
      <alignment vertical="center"/>
    </xf>
    <xf numFmtId="176" fontId="8" fillId="2" borderId="62" xfId="0" applyNumberFormat="1" applyFont="1" applyFill="1" applyBorder="1" applyAlignment="1">
      <alignment vertical="center"/>
    </xf>
    <xf numFmtId="41" fontId="8" fillId="2" borderId="159" xfId="0" applyNumberFormat="1" applyFont="1" applyFill="1" applyBorder="1" applyAlignment="1">
      <alignment horizontal="right" vertical="center"/>
    </xf>
    <xf numFmtId="177" fontId="8" fillId="2" borderId="159" xfId="0" applyNumberFormat="1" applyFont="1" applyFill="1" applyBorder="1" applyAlignment="1">
      <alignment horizontal="right" vertical="center"/>
    </xf>
    <xf numFmtId="176" fontId="8" fillId="2" borderId="141" xfId="0" applyNumberFormat="1" applyFont="1" applyFill="1" applyBorder="1" applyAlignment="1">
      <alignment vertical="center"/>
    </xf>
    <xf numFmtId="176" fontId="8" fillId="2" borderId="81" xfId="0" applyNumberFormat="1" applyFont="1" applyFill="1" applyBorder="1" applyAlignment="1">
      <alignment vertical="center" wrapText="1"/>
    </xf>
    <xf numFmtId="176" fontId="8" fillId="2" borderId="70" xfId="0" applyNumberFormat="1" applyFont="1" applyFill="1" applyBorder="1" applyAlignment="1">
      <alignment vertical="center" wrapText="1"/>
    </xf>
    <xf numFmtId="177" fontId="8" fillId="2" borderId="76" xfId="0" applyNumberFormat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2" borderId="15" xfId="0" applyFont="1" applyFill="1" applyBorder="1" applyAlignment="1">
      <alignment horizontal="center" vertical="center"/>
    </xf>
    <xf numFmtId="41" fontId="7" fillId="2" borderId="15" xfId="0" applyNumberFormat="1" applyFont="1" applyFill="1" applyBorder="1" applyAlignment="1">
      <alignment horizontal="right" vertical="center"/>
    </xf>
    <xf numFmtId="177" fontId="7" fillId="2" borderId="15" xfId="0" applyNumberFormat="1" applyFont="1" applyFill="1" applyBorder="1" applyAlignment="1">
      <alignment horizontal="right" vertical="center"/>
    </xf>
    <xf numFmtId="176" fontId="7" fillId="2" borderId="15" xfId="0" applyNumberFormat="1" applyFont="1" applyFill="1" applyBorder="1" applyAlignment="1">
      <alignment horizontal="right" vertical="center"/>
    </xf>
    <xf numFmtId="177" fontId="8" fillId="2" borderId="74" xfId="0" applyNumberFormat="1" applyFont="1" applyFill="1" applyBorder="1" applyAlignment="1">
      <alignment horizontal="right" vertical="center"/>
    </xf>
    <xf numFmtId="176" fontId="28" fillId="0" borderId="69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0" fontId="28" fillId="0" borderId="81" xfId="0" applyFont="1" applyBorder="1" applyAlignment="1">
      <alignment vertical="center" wrapText="1"/>
    </xf>
    <xf numFmtId="0" fontId="28" fillId="0" borderId="70" xfId="0" applyFont="1" applyBorder="1" applyAlignment="1">
      <alignment vertical="center" wrapText="1"/>
    </xf>
    <xf numFmtId="0" fontId="18" fillId="10" borderId="70" xfId="0" applyFont="1" applyFill="1" applyBorder="1" applyAlignment="1">
      <alignment vertical="center" wrapText="1"/>
    </xf>
    <xf numFmtId="0" fontId="18" fillId="2" borderId="70" xfId="0" applyFont="1" applyFill="1" applyBorder="1" applyAlignment="1">
      <alignment vertical="center" wrapText="1"/>
    </xf>
    <xf numFmtId="0" fontId="18" fillId="6" borderId="70" xfId="0" applyFont="1" applyFill="1" applyBorder="1" applyAlignment="1">
      <alignment horizontal="center" vertical="center" wrapText="1"/>
    </xf>
    <xf numFmtId="0" fontId="18" fillId="5" borderId="77" xfId="0" applyFont="1" applyFill="1" applyBorder="1" applyAlignment="1">
      <alignment vertical="center" wrapText="1"/>
    </xf>
    <xf numFmtId="0" fontId="6" fillId="12" borderId="10" xfId="0" applyFont="1" applyFill="1" applyBorder="1" applyAlignment="1">
      <alignment horizontal="center" vertical="center"/>
    </xf>
    <xf numFmtId="41" fontId="6" fillId="12" borderId="69" xfId="0" applyNumberFormat="1" applyFont="1" applyFill="1" applyBorder="1" applyAlignment="1">
      <alignment horizontal="right" vertical="center"/>
    </xf>
    <xf numFmtId="177" fontId="6" fillId="12" borderId="79" xfId="0" applyNumberFormat="1" applyFont="1" applyFill="1" applyBorder="1" applyAlignment="1">
      <alignment horizontal="right" vertical="center"/>
    </xf>
    <xf numFmtId="0" fontId="6" fillId="12" borderId="70" xfId="0" applyFont="1" applyFill="1" applyBorder="1" applyAlignment="1">
      <alignment vertical="center" wrapText="1"/>
    </xf>
    <xf numFmtId="0" fontId="6" fillId="5" borderId="6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69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86" xfId="0" applyFont="1" applyFill="1" applyBorder="1" applyAlignment="1">
      <alignment horizontal="left" vertical="top" wrapText="1"/>
    </xf>
    <xf numFmtId="0" fontId="7" fillId="2" borderId="78" xfId="0" applyFont="1" applyFill="1" applyBorder="1" applyAlignment="1">
      <alignment horizontal="left" vertical="top" wrapText="1"/>
    </xf>
    <xf numFmtId="0" fontId="7" fillId="2" borderId="9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8" fillId="2" borderId="79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/>
    </xf>
    <xf numFmtId="0" fontId="7" fillId="2" borderId="86" xfId="0" applyFont="1" applyFill="1" applyBorder="1" applyAlignment="1">
      <alignment horizontal="left" vertical="top"/>
    </xf>
    <xf numFmtId="0" fontId="7" fillId="2" borderId="78" xfId="0" applyFont="1" applyFill="1" applyBorder="1" applyAlignment="1">
      <alignment horizontal="left" vertical="top"/>
    </xf>
    <xf numFmtId="0" fontId="7" fillId="2" borderId="90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31" fillId="2" borderId="11" xfId="4" applyNumberFormat="1" applyFont="1" applyFill="1" applyBorder="1" applyAlignment="1">
      <alignment vertical="center"/>
    </xf>
    <xf numFmtId="0" fontId="32" fillId="4" borderId="61" xfId="4" applyNumberFormat="1" applyFont="1" applyFill="1" applyBorder="1" applyAlignment="1">
      <alignment horizontal="center" vertical="center" wrapText="1"/>
    </xf>
    <xf numFmtId="0" fontId="32" fillId="4" borderId="1" xfId="4" applyNumberFormat="1" applyFont="1" applyFill="1" applyBorder="1" applyAlignment="1">
      <alignment horizontal="center" vertical="center" wrapText="1"/>
    </xf>
    <xf numFmtId="41" fontId="34" fillId="4" borderId="12" xfId="1" applyFont="1" applyFill="1" applyBorder="1" applyAlignment="1">
      <alignment horizontal="center" vertical="center" wrapText="1"/>
    </xf>
    <xf numFmtId="41" fontId="34" fillId="4" borderId="9" xfId="1" applyFont="1" applyFill="1" applyBorder="1" applyAlignment="1">
      <alignment horizontal="center" vertical="center" wrapText="1"/>
    </xf>
    <xf numFmtId="177" fontId="34" fillId="4" borderId="83" xfId="1" applyNumberFormat="1" applyFont="1" applyFill="1" applyBorder="1" applyAlignment="1">
      <alignment horizontal="center" vertical="center" wrapText="1"/>
    </xf>
    <xf numFmtId="177" fontId="34" fillId="4" borderId="25" xfId="1" applyNumberFormat="1" applyFont="1" applyFill="1" applyBorder="1" applyAlignment="1">
      <alignment horizontal="center" vertical="center" wrapText="1"/>
    </xf>
    <xf numFmtId="177" fontId="34" fillId="4" borderId="16" xfId="1" applyNumberFormat="1" applyFont="1" applyFill="1" applyBorder="1" applyAlignment="1">
      <alignment horizontal="center" vertical="center" wrapText="1"/>
    </xf>
    <xf numFmtId="177" fontId="34" fillId="4" borderId="50" xfId="1" applyNumberFormat="1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4" fillId="2" borderId="80" xfId="4" applyNumberFormat="1" applyFont="1" applyFill="1" applyBorder="1" applyAlignment="1">
      <alignment vertical="top" wrapText="1"/>
    </xf>
    <xf numFmtId="0" fontId="24" fillId="2" borderId="68" xfId="4" applyNumberFormat="1" applyFont="1" applyFill="1" applyBorder="1" applyAlignment="1">
      <alignment vertical="top" wrapText="1"/>
    </xf>
    <xf numFmtId="0" fontId="25" fillId="2" borderId="0" xfId="4" applyNumberFormat="1" applyFont="1" applyFill="1" applyBorder="1" applyAlignment="1">
      <alignment horizontal="left" vertical="top" wrapText="1"/>
    </xf>
    <xf numFmtId="0" fontId="25" fillId="2" borderId="26" xfId="4" applyNumberFormat="1" applyFont="1" applyFill="1" applyBorder="1" applyAlignment="1">
      <alignment horizontal="left" vertical="top" wrapText="1"/>
    </xf>
    <xf numFmtId="0" fontId="24" fillId="2" borderId="90" xfId="4" applyNumberFormat="1" applyFont="1" applyFill="1" applyBorder="1" applyAlignment="1">
      <alignment horizontal="center" vertical="top" wrapText="1"/>
    </xf>
    <xf numFmtId="0" fontId="24" fillId="2" borderId="97" xfId="4" applyNumberFormat="1" applyFont="1" applyFill="1" applyBorder="1" applyAlignment="1">
      <alignment horizontal="center" vertical="top" wrapText="1"/>
    </xf>
    <xf numFmtId="0" fontId="24" fillId="9" borderId="19" xfId="4" applyNumberFormat="1" applyFont="1" applyFill="1" applyBorder="1" applyAlignment="1">
      <alignment horizontal="center" vertical="center" wrapText="1"/>
    </xf>
    <xf numFmtId="0" fontId="24" fillId="9" borderId="20" xfId="4" applyNumberFormat="1" applyFont="1" applyFill="1" applyBorder="1" applyAlignment="1">
      <alignment horizontal="center" vertical="center" wrapText="1"/>
    </xf>
    <xf numFmtId="0" fontId="24" fillId="9" borderId="22" xfId="4" applyNumberFormat="1" applyFont="1" applyFill="1" applyBorder="1" applyAlignment="1">
      <alignment horizontal="center" vertical="center" wrapText="1"/>
    </xf>
    <xf numFmtId="0" fontId="7" fillId="2" borderId="14" xfId="4" applyNumberFormat="1" applyFont="1" applyFill="1" applyBorder="1" applyAlignment="1">
      <alignment vertical="top" wrapText="1"/>
    </xf>
    <xf numFmtId="0" fontId="7" fillId="2" borderId="53" xfId="4" applyNumberFormat="1" applyFont="1" applyFill="1" applyBorder="1" applyAlignment="1">
      <alignment vertical="top" wrapText="1"/>
    </xf>
    <xf numFmtId="0" fontId="7" fillId="2" borderId="55" xfId="4" applyNumberFormat="1" applyFont="1" applyFill="1" applyBorder="1" applyAlignment="1">
      <alignment horizontal="center" vertical="top" wrapText="1"/>
    </xf>
    <xf numFmtId="0" fontId="7" fillId="2" borderId="44" xfId="4" applyNumberFormat="1" applyFont="1" applyFill="1" applyBorder="1" applyAlignment="1">
      <alignment horizontal="center" vertical="top" wrapText="1"/>
    </xf>
    <xf numFmtId="9" fontId="34" fillId="4" borderId="2" xfId="1" applyNumberFormat="1" applyFont="1" applyFill="1" applyBorder="1" applyAlignment="1">
      <alignment horizontal="center" vertical="center" wrapText="1"/>
    </xf>
    <xf numFmtId="9" fontId="34" fillId="4" borderId="77" xfId="1" applyNumberFormat="1" applyFont="1" applyFill="1" applyBorder="1" applyAlignment="1">
      <alignment horizontal="center" vertical="center" wrapText="1"/>
    </xf>
    <xf numFmtId="177" fontId="34" fillId="4" borderId="144" xfId="1" applyNumberFormat="1" applyFont="1" applyFill="1" applyBorder="1" applyAlignment="1">
      <alignment horizontal="center" vertical="center" wrapText="1"/>
    </xf>
    <xf numFmtId="177" fontId="34" fillId="4" borderId="124" xfId="1" applyNumberFormat="1" applyFont="1" applyFill="1" applyBorder="1" applyAlignment="1">
      <alignment horizontal="center" vertical="center" wrapText="1"/>
    </xf>
    <xf numFmtId="0" fontId="24" fillId="2" borderId="61" xfId="4" applyNumberFormat="1" applyFont="1" applyFill="1" applyBorder="1" applyAlignment="1">
      <alignment vertical="top" wrapText="1"/>
    </xf>
    <xf numFmtId="0" fontId="24" fillId="2" borderId="75" xfId="4" applyNumberFormat="1" applyFont="1" applyFill="1" applyBorder="1" applyAlignment="1">
      <alignment vertical="top" wrapText="1"/>
    </xf>
    <xf numFmtId="0" fontId="25" fillId="2" borderId="1" xfId="4" applyNumberFormat="1" applyFont="1" applyFill="1" applyBorder="1" applyAlignment="1">
      <alignment horizontal="left" vertical="top" wrapText="1"/>
    </xf>
    <xf numFmtId="0" fontId="25" fillId="2" borderId="69" xfId="4" applyNumberFormat="1" applyFont="1" applyFill="1" applyBorder="1" applyAlignment="1">
      <alignment horizontal="left" vertical="top" wrapText="1"/>
    </xf>
    <xf numFmtId="0" fontId="24" fillId="2" borderId="76" xfId="4" applyNumberFormat="1" applyFont="1" applyFill="1" applyBorder="1" applyAlignment="1">
      <alignment horizontal="center" vertical="top" wrapText="1"/>
    </xf>
    <xf numFmtId="0" fontId="24" fillId="2" borderId="17" xfId="4" applyNumberFormat="1" applyFont="1" applyFill="1" applyBorder="1" applyAlignment="1">
      <alignment vertical="top" wrapText="1"/>
    </xf>
    <xf numFmtId="0" fontId="24" fillId="2" borderId="19" xfId="4" applyNumberFormat="1" applyFont="1" applyFill="1" applyBorder="1" applyAlignment="1">
      <alignment vertical="top" wrapText="1"/>
    </xf>
    <xf numFmtId="0" fontId="25" fillId="2" borderId="34" xfId="4" applyNumberFormat="1" applyFont="1" applyFill="1" applyBorder="1" applyAlignment="1">
      <alignment horizontal="left" vertical="top" wrapText="1"/>
    </xf>
    <xf numFmtId="0" fontId="25" fillId="2" borderId="36" xfId="4" applyNumberFormat="1" applyFont="1" applyFill="1" applyBorder="1" applyAlignment="1">
      <alignment horizontal="left" vertical="top" wrapText="1"/>
    </xf>
    <xf numFmtId="0" fontId="24" fillId="2" borderId="7" xfId="4" applyNumberFormat="1" applyFont="1" applyFill="1" applyBorder="1" applyAlignment="1">
      <alignment horizontal="center" vertical="top" wrapText="1"/>
    </xf>
    <xf numFmtId="0" fontId="24" fillId="2" borderId="13" xfId="4" applyNumberFormat="1" applyFont="1" applyFill="1" applyBorder="1" applyAlignment="1">
      <alignment horizontal="left" vertical="top" wrapText="1"/>
    </xf>
    <xf numFmtId="0" fontId="24" fillId="2" borderId="78" xfId="4" applyNumberFormat="1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86" xfId="0" applyFont="1" applyFill="1" applyBorder="1" applyAlignment="1">
      <alignment vertical="top" wrapText="1"/>
    </xf>
    <xf numFmtId="0" fontId="7" fillId="2" borderId="78" xfId="0" applyFont="1" applyFill="1" applyBorder="1" applyAlignment="1">
      <alignment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71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7" fillId="2" borderId="61" xfId="0" applyFont="1" applyFill="1" applyBorder="1" applyAlignment="1">
      <alignment horizontal="left" vertical="top" wrapText="1"/>
    </xf>
    <xf numFmtId="0" fontId="7" fillId="2" borderId="68" xfId="0" applyFont="1" applyFill="1" applyBorder="1" applyAlignment="1">
      <alignment horizontal="left" vertical="top" wrapText="1"/>
    </xf>
    <xf numFmtId="0" fontId="7" fillId="2" borderId="75" xfId="0" applyFont="1" applyFill="1" applyBorder="1" applyAlignment="1">
      <alignment horizontal="left" vertical="top" wrapText="1"/>
    </xf>
    <xf numFmtId="0" fontId="7" fillId="2" borderId="82" xfId="0" applyFont="1" applyFill="1" applyBorder="1" applyAlignment="1">
      <alignment horizontal="center" vertical="top" wrapText="1"/>
    </xf>
    <xf numFmtId="0" fontId="7" fillId="2" borderId="5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39" fillId="3" borderId="69" xfId="14" applyFont="1" applyFill="1" applyBorder="1" applyAlignment="1">
      <alignment vertical="top" wrapText="1"/>
    </xf>
    <xf numFmtId="0" fontId="39" fillId="0" borderId="76" xfId="0" applyFont="1" applyFill="1" applyBorder="1" applyAlignment="1" applyProtection="1">
      <alignment vertical="top" wrapText="1"/>
    </xf>
    <xf numFmtId="0" fontId="7" fillId="2" borderId="80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74" xfId="0" applyFont="1" applyFill="1" applyBorder="1" applyAlignment="1">
      <alignment horizontal="center" vertical="top" wrapText="1"/>
    </xf>
    <xf numFmtId="0" fontId="7" fillId="4" borderId="8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4" xfId="0" applyFont="1" applyFill="1" applyBorder="1" applyAlignment="1">
      <alignment horizontal="center" vertical="center"/>
    </xf>
    <xf numFmtId="177" fontId="34" fillId="4" borderId="2" xfId="1" applyNumberFormat="1" applyFont="1" applyFill="1" applyBorder="1" applyAlignment="1">
      <alignment horizontal="center" vertical="center" wrapText="1"/>
    </xf>
    <xf numFmtId="177" fontId="34" fillId="4" borderId="77" xfId="1" applyNumberFormat="1" applyFont="1" applyFill="1" applyBorder="1" applyAlignment="1">
      <alignment horizontal="center" vertical="center" wrapText="1"/>
    </xf>
    <xf numFmtId="0" fontId="24" fillId="2" borderId="85" xfId="4" applyNumberFormat="1" applyFont="1" applyFill="1" applyBorder="1" applyAlignment="1">
      <alignment horizontal="center" vertical="top" wrapText="1"/>
    </xf>
    <xf numFmtId="0" fontId="24" fillId="2" borderId="14" xfId="4" applyNumberFormat="1" applyFont="1" applyFill="1" applyBorder="1" applyAlignment="1">
      <alignment horizontal="left" vertical="top" wrapText="1"/>
    </xf>
    <xf numFmtId="0" fontId="24" fillId="2" borderId="19" xfId="4" applyNumberFormat="1" applyFont="1" applyFill="1" applyBorder="1" applyAlignment="1">
      <alignment horizontal="left" vertical="top" wrapText="1"/>
    </xf>
    <xf numFmtId="9" fontId="34" fillId="4" borderId="1" xfId="1" applyNumberFormat="1" applyFont="1" applyFill="1" applyBorder="1" applyAlignment="1">
      <alignment horizontal="center" vertical="center" wrapText="1"/>
    </xf>
    <xf numFmtId="9" fontId="34" fillId="4" borderId="76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6" fillId="4" borderId="116" xfId="0" applyFont="1" applyFill="1" applyBorder="1" applyAlignment="1">
      <alignment horizontal="center" vertical="center"/>
    </xf>
    <xf numFmtId="0" fontId="45" fillId="0" borderId="80" xfId="0" applyFont="1" applyBorder="1" applyAlignment="1">
      <alignment horizontal="left" vertical="top"/>
    </xf>
    <xf numFmtId="0" fontId="45" fillId="0" borderId="68" xfId="0" applyFont="1" applyBorder="1" applyAlignment="1">
      <alignment horizontal="left" vertical="top"/>
    </xf>
    <xf numFmtId="0" fontId="39" fillId="0" borderId="79" xfId="0" applyFont="1" applyBorder="1" applyAlignment="1">
      <alignment horizontal="left" vertical="top" wrapText="1"/>
    </xf>
    <xf numFmtId="0" fontId="39" fillId="0" borderId="69" xfId="0" applyFont="1" applyBorder="1" applyAlignment="1">
      <alignment horizontal="left" vertical="top" wrapText="1"/>
    </xf>
    <xf numFmtId="0" fontId="45" fillId="3" borderId="68" xfId="14" applyFont="1" applyFill="1" applyBorder="1" applyAlignment="1">
      <alignment vertical="top" wrapText="1"/>
    </xf>
    <xf numFmtId="0" fontId="45" fillId="0" borderId="68" xfId="0" applyFont="1" applyFill="1" applyBorder="1" applyAlignment="1" applyProtection="1">
      <alignment vertical="top" wrapText="1"/>
    </xf>
    <xf numFmtId="0" fontId="39" fillId="0" borderId="69" xfId="0" applyFont="1" applyFill="1" applyBorder="1" applyAlignment="1" applyProtection="1">
      <alignment vertical="top" wrapText="1"/>
    </xf>
    <xf numFmtId="0" fontId="45" fillId="0" borderId="75" xfId="0" applyFont="1" applyFill="1" applyBorder="1" applyAlignment="1" applyProtection="1">
      <alignment vertical="top" wrapText="1"/>
    </xf>
    <xf numFmtId="0" fontId="0" fillId="0" borderId="0" xfId="0" applyBorder="1" applyAlignment="1">
      <alignment horizontal="center" vertical="center"/>
    </xf>
    <xf numFmtId="0" fontId="42" fillId="2" borderId="0" xfId="4" applyNumberFormat="1" applyFont="1" applyFill="1" applyBorder="1" applyAlignment="1">
      <alignment horizontal="center" vertical="center"/>
    </xf>
    <xf numFmtId="0" fontId="23" fillId="2" borderId="0" xfId="4" applyNumberFormat="1" applyFont="1" applyFill="1" applyBorder="1" applyAlignment="1">
      <alignment horizontal="center" vertical="center"/>
    </xf>
    <xf numFmtId="0" fontId="54" fillId="2" borderId="0" xfId="4" applyNumberFormat="1" applyFont="1" applyFill="1" applyBorder="1" applyAlignment="1">
      <alignment horizontal="center" vertical="center"/>
    </xf>
    <xf numFmtId="0" fontId="24" fillId="2" borderId="76" xfId="4" applyNumberFormat="1" applyFont="1" applyFill="1" applyBorder="1" applyAlignment="1">
      <alignment horizontal="center" wrapText="1"/>
    </xf>
    <xf numFmtId="0" fontId="24" fillId="9" borderId="78" xfId="4" applyNumberFormat="1" applyFont="1" applyFill="1" applyBorder="1" applyAlignment="1">
      <alignment horizontal="center" vertical="center" wrapText="1"/>
    </xf>
    <xf numFmtId="0" fontId="24" fillId="9" borderId="9" xfId="4" applyNumberFormat="1" applyFont="1" applyFill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24" fillId="2" borderId="17" xfId="4" applyNumberFormat="1" applyFont="1" applyFill="1" applyBorder="1" applyAlignment="1">
      <alignment horizontal="left" vertical="top" wrapText="1"/>
    </xf>
    <xf numFmtId="0" fontId="25" fillId="2" borderId="76" xfId="4" applyNumberFormat="1" applyFont="1" applyFill="1" applyBorder="1" applyAlignment="1">
      <alignment horizontal="left" vertical="top" wrapText="1"/>
    </xf>
    <xf numFmtId="0" fontId="6" fillId="4" borderId="106" xfId="0" applyFont="1" applyFill="1" applyBorder="1" applyAlignment="1">
      <alignment horizontal="center" vertical="center"/>
    </xf>
    <xf numFmtId="0" fontId="6" fillId="4" borderId="104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left" vertical="top" wrapText="1"/>
    </xf>
    <xf numFmtId="0" fontId="7" fillId="2" borderId="55" xfId="0" applyFont="1" applyFill="1" applyBorder="1" applyAlignment="1">
      <alignment horizontal="center" vertical="top"/>
    </xf>
    <xf numFmtId="0" fontId="7" fillId="2" borderId="44" xfId="0" applyFont="1" applyFill="1" applyBorder="1" applyAlignment="1">
      <alignment horizontal="center" vertical="top"/>
    </xf>
    <xf numFmtId="0" fontId="7" fillId="9" borderId="84" xfId="0" applyFont="1" applyFill="1" applyBorder="1" applyAlignment="1">
      <alignment horizontal="center" vertical="top"/>
    </xf>
    <xf numFmtId="0" fontId="7" fillId="9" borderId="11" xfId="0" applyFont="1" applyFill="1" applyBorder="1" applyAlignment="1">
      <alignment horizontal="center" vertical="top"/>
    </xf>
    <xf numFmtId="0" fontId="7" fillId="9" borderId="44" xfId="0" applyFont="1" applyFill="1" applyBorder="1" applyAlignment="1">
      <alignment horizontal="center" vertical="top"/>
    </xf>
    <xf numFmtId="0" fontId="7" fillId="9" borderId="14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top"/>
    </xf>
    <xf numFmtId="0" fontId="7" fillId="2" borderId="57" xfId="0" applyFont="1" applyFill="1" applyBorder="1" applyAlignment="1">
      <alignment horizontal="center" vertical="top"/>
    </xf>
    <xf numFmtId="0" fontId="8" fillId="2" borderId="71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 wrapText="1"/>
    </xf>
    <xf numFmtId="0" fontId="7" fillId="2" borderId="85" xfId="0" applyFont="1" applyFill="1" applyBorder="1" applyAlignment="1">
      <alignment horizontal="center" vertical="top" wrapText="1"/>
    </xf>
    <xf numFmtId="0" fontId="7" fillId="2" borderId="76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left" vertical="top" wrapText="1"/>
    </xf>
    <xf numFmtId="0" fontId="7" fillId="2" borderId="53" xfId="0" applyFont="1" applyFill="1" applyBorder="1" applyAlignment="1">
      <alignment horizontal="left" vertical="top" wrapText="1"/>
    </xf>
    <xf numFmtId="176" fontId="19" fillId="3" borderId="68" xfId="4" applyNumberFormat="1" applyFont="1" applyFill="1" applyBorder="1" applyAlignment="1">
      <alignment horizontal="left" vertical="top" wrapText="1"/>
    </xf>
    <xf numFmtId="176" fontId="19" fillId="3" borderId="75" xfId="4" applyNumberFormat="1" applyFont="1" applyFill="1" applyBorder="1" applyAlignment="1">
      <alignment horizontal="left" vertical="top" wrapText="1"/>
    </xf>
    <xf numFmtId="176" fontId="14" fillId="3" borderId="69" xfId="4" applyNumberFormat="1" applyFont="1" applyFill="1" applyBorder="1" applyAlignment="1">
      <alignment horizontal="left" vertical="top" wrapText="1"/>
    </xf>
    <xf numFmtId="176" fontId="19" fillId="2" borderId="90" xfId="4" applyNumberFormat="1" applyFont="1" applyFill="1" applyBorder="1" applyAlignment="1">
      <alignment horizontal="left" vertical="top" wrapText="1"/>
    </xf>
    <xf numFmtId="176" fontId="19" fillId="2" borderId="7" xfId="4" applyNumberFormat="1" applyFont="1" applyFill="1" applyBorder="1" applyAlignment="1">
      <alignment horizontal="left" vertical="top" wrapText="1"/>
    </xf>
    <xf numFmtId="176" fontId="19" fillId="3" borderId="61" xfId="4" applyNumberFormat="1" applyFont="1" applyFill="1" applyBorder="1" applyAlignment="1">
      <alignment horizontal="left" vertical="top" wrapText="1"/>
    </xf>
    <xf numFmtId="176" fontId="14" fillId="3" borderId="12" xfId="4" applyNumberFormat="1" applyFont="1" applyFill="1" applyBorder="1" applyAlignment="1">
      <alignment horizontal="left" vertical="top" wrapText="1"/>
    </xf>
    <xf numFmtId="176" fontId="14" fillId="3" borderId="71" xfId="4" applyNumberFormat="1" applyFont="1" applyFill="1" applyBorder="1" applyAlignment="1">
      <alignment horizontal="left" vertical="top" wrapText="1"/>
    </xf>
    <xf numFmtId="176" fontId="14" fillId="3" borderId="9" xfId="4" applyNumberFormat="1" applyFont="1" applyFill="1" applyBorder="1" applyAlignment="1">
      <alignment horizontal="left" vertical="top" wrapText="1"/>
    </xf>
    <xf numFmtId="176" fontId="19" fillId="3" borderId="82" xfId="4" applyNumberFormat="1" applyFont="1" applyFill="1" applyBorder="1" applyAlignment="1">
      <alignment horizontal="left" vertical="top" wrapText="1"/>
    </xf>
    <xf numFmtId="176" fontId="19" fillId="3" borderId="57" xfId="4" applyNumberFormat="1" applyFont="1" applyFill="1" applyBorder="1" applyAlignment="1">
      <alignment horizontal="left" vertical="top" wrapText="1"/>
    </xf>
    <xf numFmtId="176" fontId="19" fillId="4" borderId="61" xfId="4" applyNumberFormat="1" applyFont="1" applyFill="1" applyBorder="1" applyAlignment="1">
      <alignment horizontal="left" vertical="top" wrapText="1"/>
    </xf>
    <xf numFmtId="176" fontId="19" fillId="4" borderId="1" xfId="4" applyNumberFormat="1" applyFont="1" applyFill="1" applyBorder="1" applyAlignment="1">
      <alignment horizontal="left" vertical="top" wrapText="1"/>
    </xf>
    <xf numFmtId="0" fontId="25" fillId="2" borderId="15" xfId="4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76" fontId="19" fillId="4" borderId="84" xfId="4" applyNumberFormat="1" applyFont="1" applyFill="1" applyBorder="1" applyAlignment="1">
      <alignment horizontal="center" vertical="center" wrapText="1"/>
    </xf>
    <xf numFmtId="176" fontId="19" fillId="4" borderId="20" xfId="4" applyNumberFormat="1" applyFont="1" applyFill="1" applyBorder="1" applyAlignment="1">
      <alignment horizontal="center" vertical="center" wrapText="1"/>
    </xf>
    <xf numFmtId="176" fontId="19" fillId="4" borderId="22" xfId="4" applyNumberFormat="1" applyFont="1" applyFill="1" applyBorder="1" applyAlignment="1">
      <alignment horizontal="center" vertical="center" wrapText="1"/>
    </xf>
    <xf numFmtId="0" fontId="34" fillId="2" borderId="106" xfId="0" applyFont="1" applyFill="1" applyBorder="1" applyAlignment="1">
      <alignment horizontal="center" vertical="center" textRotation="255" shrinkToFit="1"/>
    </xf>
    <xf numFmtId="0" fontId="34" fillId="2" borderId="107" xfId="0" applyFont="1" applyFill="1" applyBorder="1" applyAlignment="1">
      <alignment horizontal="center" vertical="center" textRotation="255" shrinkToFit="1"/>
    </xf>
    <xf numFmtId="0" fontId="34" fillId="2" borderId="104" xfId="0" applyFont="1" applyFill="1" applyBorder="1" applyAlignment="1">
      <alignment horizontal="center" vertical="center" textRotation="255" shrinkToFit="1"/>
    </xf>
    <xf numFmtId="176" fontId="19" fillId="3" borderId="13" xfId="4" applyNumberFormat="1" applyFont="1" applyFill="1" applyBorder="1" applyAlignment="1">
      <alignment horizontal="left" vertical="top" wrapText="1"/>
    </xf>
    <xf numFmtId="176" fontId="19" fillId="3" borderId="86" xfId="4" applyNumberFormat="1" applyFont="1" applyFill="1" applyBorder="1" applyAlignment="1">
      <alignment horizontal="left" vertical="top" wrapText="1"/>
    </xf>
    <xf numFmtId="176" fontId="19" fillId="3" borderId="78" xfId="4" applyNumberFormat="1" applyFont="1" applyFill="1" applyBorder="1" applyAlignment="1">
      <alignment horizontal="left" vertical="top" wrapText="1"/>
    </xf>
    <xf numFmtId="176" fontId="14" fillId="3" borderId="1" xfId="4" applyNumberFormat="1" applyFont="1" applyFill="1" applyBorder="1" applyAlignment="1">
      <alignment horizontal="left" vertical="top" wrapText="1"/>
    </xf>
    <xf numFmtId="176" fontId="19" fillId="2" borderId="82" xfId="4" applyNumberFormat="1" applyFont="1" applyFill="1" applyBorder="1" applyAlignment="1">
      <alignment horizontal="left" vertical="top" wrapText="1"/>
    </xf>
    <xf numFmtId="176" fontId="19" fillId="2" borderId="57" xfId="4" applyNumberFormat="1" applyFont="1" applyFill="1" applyBorder="1" applyAlignment="1">
      <alignment horizontal="left" vertical="top" wrapText="1"/>
    </xf>
    <xf numFmtId="0" fontId="21" fillId="2" borderId="76" xfId="4" applyNumberFormat="1" applyFont="1" applyFill="1" applyBorder="1" applyAlignment="1">
      <alignment horizontal="left" vertical="top" wrapText="1"/>
    </xf>
    <xf numFmtId="176" fontId="19" fillId="0" borderId="90" xfId="4" applyNumberFormat="1" applyFont="1" applyFill="1" applyBorder="1" applyAlignment="1">
      <alignment horizontal="left" vertical="top" wrapText="1"/>
    </xf>
    <xf numFmtId="176" fontId="19" fillId="0" borderId="7" xfId="4" applyNumberFormat="1" applyFont="1" applyFill="1" applyBorder="1" applyAlignment="1">
      <alignment horizontal="left" vertical="top" wrapText="1"/>
    </xf>
    <xf numFmtId="176" fontId="14" fillId="3" borderId="76" xfId="4" applyNumberFormat="1" applyFont="1" applyFill="1" applyBorder="1" applyAlignment="1">
      <alignment horizontal="left" vertical="top" wrapText="1"/>
    </xf>
    <xf numFmtId="176" fontId="19" fillId="2" borderId="9" xfId="4" applyNumberFormat="1" applyFont="1" applyFill="1" applyBorder="1" applyAlignment="1">
      <alignment horizontal="left" vertical="top" wrapText="1"/>
    </xf>
    <xf numFmtId="176" fontId="19" fillId="2" borderId="13" xfId="4" applyNumberFormat="1" applyFont="1" applyFill="1" applyBorder="1" applyAlignment="1">
      <alignment horizontal="left" vertical="top" wrapText="1"/>
    </xf>
    <xf numFmtId="176" fontId="19" fillId="2" borderId="78" xfId="4" applyNumberFormat="1" applyFont="1" applyFill="1" applyBorder="1" applyAlignment="1">
      <alignment horizontal="left" vertical="top" wrapText="1"/>
    </xf>
    <xf numFmtId="176" fontId="14" fillId="3" borderId="79" xfId="4" applyNumberFormat="1" applyFont="1" applyFill="1" applyBorder="1" applyAlignment="1">
      <alignment horizontal="left" vertical="top" wrapText="1"/>
    </xf>
    <xf numFmtId="0" fontId="24" fillId="2" borderId="71" xfId="4" applyNumberFormat="1" applyFont="1" applyFill="1" applyBorder="1" applyAlignment="1">
      <alignment horizontal="left" vertical="top" wrapText="1"/>
    </xf>
    <xf numFmtId="0" fontId="24" fillId="2" borderId="9" xfId="4" applyNumberFormat="1" applyFont="1" applyFill="1" applyBorder="1" applyAlignment="1">
      <alignment horizontal="left" vertical="top" wrapText="1"/>
    </xf>
    <xf numFmtId="0" fontId="24" fillId="9" borderId="98" xfId="4" applyNumberFormat="1" applyFont="1" applyFill="1" applyBorder="1" applyAlignment="1">
      <alignment horizontal="center" vertical="center" wrapText="1"/>
    </xf>
    <xf numFmtId="0" fontId="24" fillId="9" borderId="85" xfId="4" applyNumberFormat="1" applyFont="1" applyFill="1" applyBorder="1" applyAlignment="1">
      <alignment horizontal="center" vertical="center" wrapText="1"/>
    </xf>
    <xf numFmtId="0" fontId="32" fillId="2" borderId="39" xfId="4" applyNumberFormat="1" applyFont="1" applyFill="1" applyBorder="1" applyAlignment="1">
      <alignment horizontal="left" vertical="top"/>
    </xf>
    <xf numFmtId="0" fontId="26" fillId="2" borderId="26" xfId="4" applyNumberFormat="1" applyFont="1" applyFill="1" applyBorder="1" applyAlignment="1">
      <alignment horizontal="left" vertical="top"/>
    </xf>
    <xf numFmtId="0" fontId="26" fillId="2" borderId="27" xfId="4" applyNumberFormat="1" applyFont="1" applyFill="1" applyBorder="1" applyAlignment="1">
      <alignment horizontal="left" vertical="top"/>
    </xf>
    <xf numFmtId="0" fontId="24" fillId="4" borderId="3" xfId="4" applyNumberFormat="1" applyFont="1" applyFill="1" applyBorder="1" applyAlignment="1">
      <alignment horizontal="center" vertical="top" wrapText="1"/>
    </xf>
    <xf numFmtId="0" fontId="24" fillId="4" borderId="4" xfId="4" applyNumberFormat="1" applyFont="1" applyFill="1" applyBorder="1" applyAlignment="1">
      <alignment horizontal="center" vertical="top" wrapText="1"/>
    </xf>
    <xf numFmtId="41" fontId="34" fillId="4" borderId="12" xfId="1" applyFont="1" applyFill="1" applyBorder="1" applyAlignment="1">
      <alignment horizontal="center" vertical="top" wrapText="1"/>
    </xf>
    <xf numFmtId="41" fontId="34" fillId="4" borderId="9" xfId="1" applyFont="1" applyFill="1" applyBorder="1" applyAlignment="1">
      <alignment horizontal="center" vertical="top" wrapText="1"/>
    </xf>
    <xf numFmtId="177" fontId="34" fillId="4" borderId="24" xfId="1" applyNumberFormat="1" applyFont="1" applyFill="1" applyBorder="1" applyAlignment="1">
      <alignment horizontal="center" vertical="top" wrapText="1"/>
    </xf>
    <xf numFmtId="177" fontId="34" fillId="4" borderId="25" xfId="1" applyNumberFormat="1" applyFont="1" applyFill="1" applyBorder="1" applyAlignment="1">
      <alignment horizontal="center" vertical="top" wrapText="1"/>
    </xf>
    <xf numFmtId="0" fontId="25" fillId="2" borderId="12" xfId="4" applyNumberFormat="1" applyFont="1" applyFill="1" applyBorder="1" applyAlignment="1">
      <alignment horizontal="left" vertical="top" wrapText="1"/>
    </xf>
    <xf numFmtId="0" fontId="25" fillId="2" borderId="79" xfId="4" applyNumberFormat="1" applyFont="1" applyFill="1" applyBorder="1" applyAlignment="1">
      <alignment horizontal="left" vertical="top" wrapText="1"/>
    </xf>
    <xf numFmtId="0" fontId="24" fillId="2" borderId="86" xfId="4" applyNumberFormat="1" applyFont="1" applyFill="1" applyBorder="1" applyAlignment="1">
      <alignment horizontal="left" vertical="top" wrapText="1"/>
    </xf>
    <xf numFmtId="0" fontId="24" fillId="2" borderId="96" xfId="4" applyNumberFormat="1" applyFont="1" applyFill="1" applyBorder="1" applyAlignment="1">
      <alignment horizontal="center" vertical="top" wrapText="1"/>
    </xf>
    <xf numFmtId="0" fontId="27" fillId="2" borderId="0" xfId="4" applyNumberFormat="1" applyFont="1" applyFill="1" applyBorder="1" applyAlignment="1">
      <alignment horizontal="left" vertical="center"/>
    </xf>
    <xf numFmtId="0" fontId="32" fillId="2" borderId="0" xfId="4" applyNumberFormat="1" applyFont="1" applyFill="1" applyBorder="1" applyAlignment="1">
      <alignment horizontal="left" vertical="center" wrapText="1"/>
    </xf>
    <xf numFmtId="0" fontId="25" fillId="2" borderId="71" xfId="4" applyNumberFormat="1" applyFont="1" applyFill="1" applyBorder="1" applyAlignment="1">
      <alignment horizontal="left" vertical="top" wrapText="1"/>
    </xf>
    <xf numFmtId="0" fontId="25" fillId="2" borderId="9" xfId="4" applyNumberFormat="1" applyFont="1" applyFill="1" applyBorder="1" applyAlignment="1">
      <alignment horizontal="left" vertical="top" wrapText="1"/>
    </xf>
    <xf numFmtId="0" fontId="25" fillId="2" borderId="74" xfId="4" applyNumberFormat="1" applyFont="1" applyFill="1" applyBorder="1" applyAlignment="1">
      <alignment horizontal="left" vertical="top" wrapText="1"/>
    </xf>
    <xf numFmtId="0" fontId="24" fillId="2" borderId="73" xfId="4" applyNumberFormat="1" applyFont="1" applyFill="1" applyBorder="1" applyAlignment="1">
      <alignment horizontal="left" vertical="top" wrapText="1"/>
    </xf>
    <xf numFmtId="0" fontId="31" fillId="2" borderId="11" xfId="4" applyNumberFormat="1" applyFont="1" applyFill="1" applyBorder="1" applyAlignment="1">
      <alignment horizontal="left" vertical="center"/>
    </xf>
    <xf numFmtId="0" fontId="24" fillId="2" borderId="44" xfId="4" applyNumberFormat="1" applyFont="1" applyFill="1" applyBorder="1" applyAlignment="1">
      <alignment horizontal="center" vertical="top" wrapText="1"/>
    </xf>
    <xf numFmtId="0" fontId="24" fillId="9" borderId="19" xfId="4" applyNumberFormat="1" applyFont="1" applyFill="1" applyBorder="1" applyAlignment="1">
      <alignment horizontal="center" vertical="top" wrapText="1"/>
    </xf>
    <xf numFmtId="0" fontId="24" fillId="9" borderId="20" xfId="4" applyNumberFormat="1" applyFont="1" applyFill="1" applyBorder="1" applyAlignment="1">
      <alignment horizontal="center" vertical="top" wrapText="1"/>
    </xf>
    <xf numFmtId="0" fontId="24" fillId="9" borderId="22" xfId="4" applyNumberFormat="1" applyFont="1" applyFill="1" applyBorder="1" applyAlignment="1">
      <alignment horizontal="center" vertical="top" wrapText="1"/>
    </xf>
    <xf numFmtId="0" fontId="24" fillId="2" borderId="55" xfId="4" applyNumberFormat="1" applyFont="1" applyFill="1" applyBorder="1" applyAlignment="1">
      <alignment horizontal="center" vertical="top" wrapText="1"/>
    </xf>
    <xf numFmtId="0" fontId="24" fillId="2" borderId="56" xfId="4" applyNumberFormat="1" applyFont="1" applyFill="1" applyBorder="1" applyAlignment="1">
      <alignment horizontal="left" vertical="top" wrapText="1"/>
    </xf>
    <xf numFmtId="0" fontId="24" fillId="2" borderId="53" xfId="4" applyNumberFormat="1" applyFont="1" applyFill="1" applyBorder="1" applyAlignment="1">
      <alignment horizontal="left" vertical="top" wrapText="1"/>
    </xf>
    <xf numFmtId="0" fontId="7" fillId="2" borderId="56" xfId="4" applyNumberFormat="1" applyFont="1" applyFill="1" applyBorder="1" applyAlignment="1">
      <alignment horizontal="left" vertical="top" wrapText="1"/>
    </xf>
    <xf numFmtId="0" fontId="7" fillId="2" borderId="53" xfId="4" applyNumberFormat="1" applyFont="1" applyFill="1" applyBorder="1" applyAlignment="1">
      <alignment horizontal="left" vertical="top" wrapText="1"/>
    </xf>
    <xf numFmtId="0" fontId="24" fillId="2" borderId="80" xfId="4" applyNumberFormat="1" applyFont="1" applyFill="1" applyBorder="1" applyAlignment="1">
      <alignment horizontal="left" vertical="top" wrapText="1"/>
    </xf>
    <xf numFmtId="0" fontId="24" fillId="2" borderId="68" xfId="4" applyNumberFormat="1" applyFont="1" applyFill="1" applyBorder="1" applyAlignment="1">
      <alignment horizontal="left" vertical="top" wrapText="1"/>
    </xf>
    <xf numFmtId="0" fontId="24" fillId="2" borderId="14" xfId="4" applyNumberFormat="1" applyFont="1" applyFill="1" applyBorder="1" applyAlignment="1">
      <alignment horizontal="center" vertical="top" wrapText="1"/>
    </xf>
    <xf numFmtId="0" fontId="24" fillId="2" borderId="17" xfId="4" applyNumberFormat="1" applyFont="1" applyFill="1" applyBorder="1" applyAlignment="1">
      <alignment horizontal="center" vertical="top" wrapText="1"/>
    </xf>
    <xf numFmtId="0" fontId="24" fillId="2" borderId="53" xfId="4" applyNumberFormat="1" applyFont="1" applyFill="1" applyBorder="1" applyAlignment="1">
      <alignment horizontal="center" vertical="top" wrapText="1"/>
    </xf>
    <xf numFmtId="0" fontId="25" fillId="2" borderId="79" xfId="4" applyNumberFormat="1" applyFont="1" applyFill="1" applyBorder="1" applyAlignment="1">
      <alignment horizontal="left" vertical="top"/>
    </xf>
    <xf numFmtId="0" fontId="25" fillId="2" borderId="69" xfId="4" applyNumberFormat="1" applyFont="1" applyFill="1" applyBorder="1" applyAlignment="1">
      <alignment horizontal="left" vertical="top"/>
    </xf>
    <xf numFmtId="0" fontId="24" fillId="2" borderId="79" xfId="4" applyNumberFormat="1" applyFont="1" applyFill="1" applyBorder="1" applyAlignment="1">
      <alignment horizontal="left" vertical="top" wrapText="1"/>
    </xf>
    <xf numFmtId="0" fontId="24" fillId="2" borderId="69" xfId="4" applyNumberFormat="1" applyFont="1" applyFill="1" applyBorder="1" applyAlignment="1">
      <alignment horizontal="left" vertical="top" wrapText="1"/>
    </xf>
    <xf numFmtId="0" fontId="24" fillId="2" borderId="76" xfId="4" applyNumberFormat="1" applyFont="1" applyFill="1" applyBorder="1" applyAlignment="1">
      <alignment horizontal="left" vertical="top" wrapText="1"/>
    </xf>
    <xf numFmtId="0" fontId="27" fillId="2" borderId="14" xfId="4" applyNumberFormat="1" applyFont="1" applyFill="1" applyBorder="1" applyAlignment="1">
      <alignment horizontal="left" vertical="center"/>
    </xf>
    <xf numFmtId="0" fontId="27" fillId="2" borderId="15" xfId="4" applyNumberFormat="1" applyFont="1" applyFill="1" applyBorder="1" applyAlignment="1">
      <alignment horizontal="left" vertical="center"/>
    </xf>
    <xf numFmtId="0" fontId="27" fillId="2" borderId="16" xfId="4" applyNumberFormat="1" applyFont="1" applyFill="1" applyBorder="1" applyAlignment="1">
      <alignment horizontal="left" vertical="center"/>
    </xf>
    <xf numFmtId="0" fontId="23" fillId="2" borderId="17" xfId="4" applyNumberFormat="1" applyFont="1" applyFill="1" applyBorder="1" applyAlignment="1">
      <alignment horizontal="center" vertical="center"/>
    </xf>
    <xf numFmtId="0" fontId="23" fillId="2" borderId="18" xfId="4" applyNumberFormat="1" applyFont="1" applyFill="1" applyBorder="1" applyAlignment="1">
      <alignment horizontal="center" vertical="center"/>
    </xf>
    <xf numFmtId="0" fontId="32" fillId="2" borderId="17" xfId="4" applyNumberFormat="1" applyFont="1" applyFill="1" applyBorder="1" applyAlignment="1">
      <alignment horizontal="left" vertical="center" wrapText="1"/>
    </xf>
    <xf numFmtId="0" fontId="32" fillId="2" borderId="18" xfId="4" applyNumberFormat="1" applyFont="1" applyFill="1" applyBorder="1" applyAlignment="1">
      <alignment horizontal="left" vertical="center" wrapText="1"/>
    </xf>
    <xf numFmtId="0" fontId="31" fillId="2" borderId="19" xfId="4" applyNumberFormat="1" applyFont="1" applyFill="1" applyBorder="1" applyAlignment="1">
      <alignment horizontal="left" vertical="center"/>
    </xf>
    <xf numFmtId="0" fontId="31" fillId="2" borderId="50" xfId="4" applyNumberFormat="1" applyFont="1" applyFill="1" applyBorder="1" applyAlignment="1">
      <alignment horizontal="left" vertical="center"/>
    </xf>
    <xf numFmtId="0" fontId="24" fillId="2" borderId="12" xfId="4" applyNumberFormat="1" applyFont="1" applyFill="1" applyBorder="1" applyAlignment="1">
      <alignment horizontal="left" vertical="top" wrapText="1"/>
    </xf>
    <xf numFmtId="0" fontId="32" fillId="2" borderId="39" xfId="4" applyNumberFormat="1" applyFont="1" applyFill="1" applyBorder="1" applyAlignment="1">
      <alignment horizontal="left" vertical="center"/>
    </xf>
    <xf numFmtId="0" fontId="26" fillId="2" borderId="26" xfId="4" applyNumberFormat="1" applyFont="1" applyFill="1" applyBorder="1" applyAlignment="1">
      <alignment horizontal="left" vertical="center"/>
    </xf>
    <xf numFmtId="0" fontId="26" fillId="2" borderId="27" xfId="4" applyNumberFormat="1" applyFont="1" applyFill="1" applyBorder="1" applyAlignment="1">
      <alignment horizontal="left" vertical="center"/>
    </xf>
    <xf numFmtId="0" fontId="24" fillId="4" borderId="3" xfId="4" applyNumberFormat="1" applyFont="1" applyFill="1" applyBorder="1" applyAlignment="1">
      <alignment horizontal="center" vertical="center" wrapText="1"/>
    </xf>
    <xf numFmtId="0" fontId="24" fillId="4" borderId="4" xfId="4" applyNumberFormat="1" applyFont="1" applyFill="1" applyBorder="1" applyAlignment="1">
      <alignment horizontal="center" vertical="center" wrapText="1"/>
    </xf>
    <xf numFmtId="177" fontId="34" fillId="4" borderId="24" xfId="1" applyNumberFormat="1" applyFont="1" applyFill="1" applyBorder="1" applyAlignment="1">
      <alignment horizontal="center" vertical="center" wrapText="1"/>
    </xf>
    <xf numFmtId="0" fontId="32" fillId="9" borderId="19" xfId="4" applyNumberFormat="1" applyFont="1" applyFill="1" applyBorder="1" applyAlignment="1">
      <alignment horizontal="center" vertical="center" wrapText="1"/>
    </xf>
    <xf numFmtId="0" fontId="32" fillId="9" borderId="20" xfId="4" applyNumberFormat="1" applyFont="1" applyFill="1" applyBorder="1" applyAlignment="1">
      <alignment horizontal="center" vertical="center" wrapText="1"/>
    </xf>
    <xf numFmtId="0" fontId="32" fillId="9" borderId="22" xfId="4" applyNumberFormat="1" applyFont="1" applyFill="1" applyBorder="1" applyAlignment="1">
      <alignment horizontal="center" vertical="center" wrapText="1"/>
    </xf>
    <xf numFmtId="0" fontId="32" fillId="2" borderId="17" xfId="4" applyNumberFormat="1" applyFont="1" applyFill="1" applyBorder="1" applyAlignment="1">
      <alignment horizontal="left" vertical="center"/>
    </xf>
    <xf numFmtId="0" fontId="26" fillId="2" borderId="0" xfId="4" applyNumberFormat="1" applyFont="1" applyFill="1" applyBorder="1" applyAlignment="1">
      <alignment horizontal="left" vertical="center"/>
    </xf>
    <xf numFmtId="0" fontId="26" fillId="2" borderId="18" xfId="4" applyNumberFormat="1" applyFont="1" applyFill="1" applyBorder="1" applyAlignment="1">
      <alignment horizontal="left" vertical="center"/>
    </xf>
    <xf numFmtId="0" fontId="24" fillId="4" borderId="61" xfId="4" applyNumberFormat="1" applyFont="1" applyFill="1" applyBorder="1" applyAlignment="1">
      <alignment horizontal="center" vertical="center" wrapText="1"/>
    </xf>
    <xf numFmtId="0" fontId="24" fillId="4" borderId="1" xfId="4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4" borderId="51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top"/>
    </xf>
    <xf numFmtId="0" fontId="7" fillId="2" borderId="66" xfId="0" applyFont="1" applyFill="1" applyBorder="1" applyAlignment="1">
      <alignment horizontal="center" vertical="top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2" borderId="1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center" vertical="top"/>
    </xf>
    <xf numFmtId="0" fontId="7" fillId="2" borderId="43" xfId="0" applyFont="1" applyFill="1" applyBorder="1" applyAlignment="1">
      <alignment horizontal="center" vertical="top"/>
    </xf>
    <xf numFmtId="0" fontId="7" fillId="2" borderId="74" xfId="0" applyFont="1" applyFill="1" applyBorder="1" applyAlignment="1">
      <alignment horizontal="left" vertical="top" wrapText="1"/>
    </xf>
    <xf numFmtId="0" fontId="7" fillId="2" borderId="71" xfId="0" applyFont="1" applyFill="1" applyBorder="1" applyAlignment="1">
      <alignment horizontal="left" vertical="top" wrapText="1"/>
    </xf>
    <xf numFmtId="0" fontId="7" fillId="2" borderId="79" xfId="0" applyFont="1" applyFill="1" applyBorder="1" applyAlignment="1">
      <alignment horizontal="left" vertical="top" wrapText="1"/>
    </xf>
    <xf numFmtId="0" fontId="8" fillId="2" borderId="74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96" xfId="0" applyFont="1" applyFill="1" applyBorder="1" applyAlignment="1">
      <alignment horizontal="center" vertical="top"/>
    </xf>
    <xf numFmtId="0" fontId="7" fillId="2" borderId="97" xfId="0" applyFont="1" applyFill="1" applyBorder="1" applyAlignment="1">
      <alignment horizontal="center" vertical="top"/>
    </xf>
    <xf numFmtId="0" fontId="8" fillId="2" borderId="79" xfId="0" applyFont="1" applyFill="1" applyBorder="1" applyAlignment="1">
      <alignment horizontal="left" vertical="top"/>
    </xf>
    <xf numFmtId="0" fontId="7" fillId="2" borderId="68" xfId="0" applyFont="1" applyFill="1" applyBorder="1" applyAlignment="1">
      <alignment horizontal="left" vertical="top"/>
    </xf>
    <xf numFmtId="0" fontId="7" fillId="2" borderId="73" xfId="0" applyFont="1" applyFill="1" applyBorder="1" applyAlignment="1">
      <alignment horizontal="left" vertical="top"/>
    </xf>
    <xf numFmtId="0" fontId="7" fillId="2" borderId="80" xfId="0" applyFont="1" applyFill="1" applyBorder="1" applyAlignment="1">
      <alignment vertical="top" wrapText="1"/>
    </xf>
    <xf numFmtId="0" fontId="7" fillId="2" borderId="68" xfId="0" applyFont="1" applyFill="1" applyBorder="1" applyAlignment="1">
      <alignment vertical="top" wrapText="1"/>
    </xf>
    <xf numFmtId="0" fontId="7" fillId="2" borderId="75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7" fillId="2" borderId="127" xfId="0" applyFont="1" applyFill="1" applyBorder="1" applyAlignment="1">
      <alignment vertical="top" wrapText="1"/>
    </xf>
    <xf numFmtId="0" fontId="8" fillId="2" borderId="79" xfId="0" applyFont="1" applyFill="1" applyBorder="1" applyAlignment="1">
      <alignment vertical="top" wrapText="1"/>
    </xf>
    <xf numFmtId="0" fontId="8" fillId="2" borderId="69" xfId="0" applyFont="1" applyFill="1" applyBorder="1" applyAlignment="1">
      <alignment vertical="top" wrapText="1"/>
    </xf>
    <xf numFmtId="0" fontId="7" fillId="2" borderId="28" xfId="0" applyFont="1" applyFill="1" applyBorder="1" applyAlignment="1">
      <alignment vertical="top"/>
    </xf>
    <xf numFmtId="0" fontId="7" fillId="2" borderId="43" xfId="0" applyFont="1" applyFill="1" applyBorder="1" applyAlignment="1">
      <alignment vertical="top"/>
    </xf>
    <xf numFmtId="0" fontId="7" fillId="4" borderId="84" xfId="0" applyFont="1" applyFill="1" applyBorder="1" applyAlignment="1">
      <alignment vertical="top"/>
    </xf>
    <xf numFmtId="0" fontId="7" fillId="4" borderId="20" xfId="0" applyFont="1" applyFill="1" applyBorder="1" applyAlignment="1">
      <alignment vertical="top"/>
    </xf>
    <xf numFmtId="0" fontId="7" fillId="4" borderId="94" xfId="0" applyFont="1" applyFill="1" applyBorder="1" applyAlignment="1">
      <alignment vertical="top"/>
    </xf>
    <xf numFmtId="0" fontId="7" fillId="2" borderId="13" xfId="0" applyFont="1" applyFill="1" applyBorder="1" applyAlignment="1">
      <alignment vertical="top"/>
    </xf>
    <xf numFmtId="0" fontId="7" fillId="2" borderId="86" xfId="0" applyFont="1" applyFill="1" applyBorder="1" applyAlignment="1">
      <alignment vertical="top"/>
    </xf>
    <xf numFmtId="0" fontId="7" fillId="2" borderId="78" xfId="0" applyFont="1" applyFill="1" applyBorder="1" applyAlignment="1">
      <alignment vertical="top"/>
    </xf>
    <xf numFmtId="0" fontId="7" fillId="2" borderId="90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0" fontId="7" fillId="2" borderId="61" xfId="0" applyFont="1" applyFill="1" applyBorder="1" applyAlignment="1">
      <alignment horizontal="left" vertical="top"/>
    </xf>
    <xf numFmtId="0" fontId="7" fillId="2" borderId="75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left" vertical="top"/>
    </xf>
    <xf numFmtId="0" fontId="7" fillId="2" borderId="128" xfId="0" applyFont="1" applyFill="1" applyBorder="1" applyAlignment="1">
      <alignment horizontal="center" vertical="top"/>
    </xf>
    <xf numFmtId="0" fontId="7" fillId="0" borderId="20" xfId="0" applyFont="1" applyBorder="1" applyAlignment="1">
      <alignment horizontal="left" vertical="center"/>
    </xf>
    <xf numFmtId="177" fontId="34" fillId="4" borderId="2" xfId="1" applyNumberFormat="1" applyFont="1" applyFill="1" applyBorder="1" applyAlignment="1">
      <alignment vertical="center" wrapText="1"/>
    </xf>
    <xf numFmtId="177" fontId="34" fillId="4" borderId="77" xfId="1" applyNumberFormat="1" applyFont="1" applyFill="1" applyBorder="1" applyAlignment="1">
      <alignment vertical="center" wrapText="1"/>
    </xf>
    <xf numFmtId="0" fontId="7" fillId="2" borderId="55" xfId="0" applyFont="1" applyFill="1" applyBorder="1" applyAlignment="1">
      <alignment horizontal="left" vertical="top"/>
    </xf>
    <xf numFmtId="0" fontId="7" fillId="2" borderId="44" xfId="0" applyFont="1" applyFill="1" applyBorder="1" applyAlignment="1">
      <alignment horizontal="left" vertical="top"/>
    </xf>
    <xf numFmtId="0" fontId="7" fillId="2" borderId="90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4" borderId="84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7" fillId="4" borderId="94" xfId="0" applyFont="1" applyFill="1" applyBorder="1" applyAlignment="1">
      <alignment horizontal="center" vertical="top"/>
    </xf>
    <xf numFmtId="41" fontId="34" fillId="4" borderId="12" xfId="1" applyFont="1" applyFill="1" applyBorder="1" applyAlignment="1">
      <alignment horizontal="right" vertical="center" wrapText="1"/>
    </xf>
    <xf numFmtId="41" fontId="34" fillId="4" borderId="9" xfId="1" applyFont="1" applyFill="1" applyBorder="1" applyAlignment="1">
      <alignment horizontal="right" vertical="center" wrapText="1"/>
    </xf>
    <xf numFmtId="0" fontId="7" fillId="2" borderId="69" xfId="0" applyFont="1" applyFill="1" applyBorder="1" applyAlignment="1">
      <alignment horizontal="left" vertical="top" wrapText="1"/>
    </xf>
    <xf numFmtId="0" fontId="7" fillId="2" borderId="76" xfId="0" applyFont="1" applyFill="1" applyBorder="1" applyAlignment="1">
      <alignment horizontal="left" vertical="top" wrapText="1"/>
    </xf>
    <xf numFmtId="41" fontId="7" fillId="4" borderId="19" xfId="0" applyNumberFormat="1" applyFont="1" applyFill="1" applyBorder="1" applyAlignment="1">
      <alignment horizontal="center" vertical="center"/>
    </xf>
    <xf numFmtId="41" fontId="7" fillId="4" borderId="11" xfId="0" applyNumberFormat="1" applyFont="1" applyFill="1" applyBorder="1" applyAlignment="1">
      <alignment horizontal="center" vertical="center"/>
    </xf>
    <xf numFmtId="41" fontId="7" fillId="4" borderId="4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7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/>
    </xf>
    <xf numFmtId="0" fontId="7" fillId="2" borderId="86" xfId="0" applyFont="1" applyFill="1" applyBorder="1" applyAlignment="1">
      <alignment horizontal="left"/>
    </xf>
    <xf numFmtId="0" fontId="7" fillId="2" borderId="78" xfId="0" applyFont="1" applyFill="1" applyBorder="1" applyAlignment="1">
      <alignment horizontal="left"/>
    </xf>
    <xf numFmtId="0" fontId="7" fillId="2" borderId="86" xfId="0" applyFont="1" applyFill="1" applyBorder="1" applyAlignment="1">
      <alignment horizontal="left" wrapText="1"/>
    </xf>
    <xf numFmtId="0" fontId="7" fillId="2" borderId="78" xfId="0" applyFont="1" applyFill="1" applyBorder="1" applyAlignment="1">
      <alignment horizontal="left" wrapText="1"/>
    </xf>
    <xf numFmtId="0" fontId="7" fillId="2" borderId="61" xfId="0" applyFont="1" applyFill="1" applyBorder="1" applyAlignment="1">
      <alignment horizontal="left"/>
    </xf>
    <xf numFmtId="0" fontId="7" fillId="2" borderId="68" xfId="0" applyFont="1" applyFill="1" applyBorder="1" applyAlignment="1">
      <alignment horizontal="left"/>
    </xf>
    <xf numFmtId="0" fontId="7" fillId="2" borderId="75" xfId="0" applyFont="1" applyFill="1" applyBorder="1" applyAlignment="1">
      <alignment horizontal="left"/>
    </xf>
    <xf numFmtId="0" fontId="7" fillId="2" borderId="80" xfId="0" applyFont="1" applyFill="1" applyBorder="1" applyAlignment="1">
      <alignment horizontal="left" wrapText="1"/>
    </xf>
    <xf numFmtId="0" fontId="7" fillId="2" borderId="68" xfId="0" applyFont="1" applyFill="1" applyBorder="1" applyAlignment="1">
      <alignment horizontal="left" wrapText="1"/>
    </xf>
    <xf numFmtId="0" fontId="7" fillId="2" borderId="73" xfId="0" applyFont="1" applyFill="1" applyBorder="1" applyAlignment="1">
      <alignment horizontal="left" wrapText="1"/>
    </xf>
    <xf numFmtId="0" fontId="8" fillId="2" borderId="79" xfId="0" applyFont="1" applyFill="1" applyBorder="1" applyAlignment="1">
      <alignment horizontal="left" wrapText="1"/>
    </xf>
    <xf numFmtId="0" fontId="8" fillId="2" borderId="69" xfId="0" applyFont="1" applyFill="1" applyBorder="1" applyAlignment="1">
      <alignment horizontal="left" wrapText="1"/>
    </xf>
    <xf numFmtId="0" fontId="7" fillId="4" borderId="1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2" fillId="0" borderId="11" xfId="4" applyNumberFormat="1" applyFont="1" applyFill="1" applyBorder="1" applyAlignment="1">
      <alignment horizontal="left" vertical="center"/>
    </xf>
    <xf numFmtId="0" fontId="19" fillId="4" borderId="61" xfId="4" applyNumberFormat="1" applyFont="1" applyFill="1" applyBorder="1" applyAlignment="1">
      <alignment horizontal="center" vertical="center" wrapText="1"/>
    </xf>
    <xf numFmtId="0" fontId="19" fillId="4" borderId="1" xfId="4" applyNumberFormat="1" applyFont="1" applyFill="1" applyBorder="1" applyAlignment="1">
      <alignment horizontal="center" vertical="center" wrapText="1"/>
    </xf>
    <xf numFmtId="9" fontId="34" fillId="4" borderId="74" xfId="1" applyNumberFormat="1" applyFont="1" applyFill="1" applyBorder="1" applyAlignment="1">
      <alignment horizontal="center" vertical="center" wrapText="1"/>
    </xf>
    <xf numFmtId="176" fontId="14" fillId="0" borderId="71" xfId="4" applyNumberFormat="1" applyFont="1" applyFill="1" applyBorder="1" applyAlignment="1">
      <alignment horizontal="left" vertical="top" wrapText="1"/>
    </xf>
    <xf numFmtId="176" fontId="14" fillId="0" borderId="79" xfId="4" applyNumberFormat="1" applyFont="1" applyFill="1" applyBorder="1" applyAlignment="1">
      <alignment horizontal="left" vertical="top" wrapText="1"/>
    </xf>
    <xf numFmtId="176" fontId="19" fillId="0" borderId="80" xfId="4" applyNumberFormat="1" applyFont="1" applyFill="1" applyBorder="1" applyAlignment="1">
      <alignment horizontal="left" vertical="top" wrapText="1"/>
    </xf>
    <xf numFmtId="176" fontId="19" fillId="0" borderId="68" xfId="4" applyNumberFormat="1" applyFont="1" applyFill="1" applyBorder="1" applyAlignment="1">
      <alignment horizontal="left" vertical="top" wrapText="1"/>
    </xf>
    <xf numFmtId="176" fontId="19" fillId="0" borderId="75" xfId="4" applyNumberFormat="1" applyFont="1" applyFill="1" applyBorder="1" applyAlignment="1">
      <alignment horizontal="left" vertical="top" wrapText="1"/>
    </xf>
    <xf numFmtId="176" fontId="19" fillId="0" borderId="90" xfId="4" applyNumberFormat="1" applyFont="1" applyFill="1" applyBorder="1" applyAlignment="1">
      <alignment horizontal="center" vertical="top" wrapText="1"/>
    </xf>
    <xf numFmtId="176" fontId="19" fillId="0" borderId="7" xfId="4" applyNumberFormat="1" applyFont="1" applyFill="1" applyBorder="1" applyAlignment="1">
      <alignment horizontal="center" vertical="top" wrapText="1"/>
    </xf>
    <xf numFmtId="176" fontId="19" fillId="2" borderId="82" xfId="4" applyNumberFormat="1" applyFont="1" applyFill="1" applyBorder="1" applyAlignment="1">
      <alignment horizontal="center" vertical="top" wrapText="1"/>
    </xf>
    <xf numFmtId="176" fontId="19" fillId="2" borderId="57" xfId="4" applyNumberFormat="1" applyFont="1" applyFill="1" applyBorder="1" applyAlignment="1">
      <alignment horizontal="center" vertical="top" wrapText="1"/>
    </xf>
    <xf numFmtId="176" fontId="14" fillId="0" borderId="69" xfId="4" applyNumberFormat="1" applyFont="1" applyFill="1" applyBorder="1" applyAlignment="1">
      <alignment horizontal="left" vertical="top" wrapText="1"/>
    </xf>
    <xf numFmtId="176" fontId="19" fillId="0" borderId="76" xfId="4" applyNumberFormat="1" applyFont="1" applyFill="1" applyBorder="1" applyAlignment="1">
      <alignment horizontal="center" vertical="top" wrapText="1"/>
    </xf>
    <xf numFmtId="176" fontId="19" fillId="0" borderId="73" xfId="4" applyNumberFormat="1" applyFont="1" applyFill="1" applyBorder="1" applyAlignment="1">
      <alignment horizontal="left" vertical="top" wrapText="1"/>
    </xf>
    <xf numFmtId="176" fontId="19" fillId="0" borderId="65" xfId="4" applyNumberFormat="1" applyFont="1" applyFill="1" applyBorder="1" applyAlignment="1">
      <alignment horizontal="center" vertical="top" wrapText="1"/>
    </xf>
    <xf numFmtId="176" fontId="19" fillId="0" borderId="66" xfId="4" applyNumberFormat="1" applyFont="1" applyFill="1" applyBorder="1" applyAlignment="1">
      <alignment horizontal="center" vertical="top" wrapText="1"/>
    </xf>
    <xf numFmtId="176" fontId="19" fillId="0" borderId="82" xfId="4" applyNumberFormat="1" applyFont="1" applyFill="1" applyBorder="1" applyAlignment="1">
      <alignment horizontal="center" vertical="top" wrapText="1"/>
    </xf>
    <xf numFmtId="176" fontId="19" fillId="0" borderId="57" xfId="4" applyNumberFormat="1" applyFont="1" applyFill="1" applyBorder="1" applyAlignment="1">
      <alignment horizontal="center" vertical="top" wrapText="1"/>
    </xf>
    <xf numFmtId="176" fontId="19" fillId="0" borderId="86" xfId="4" applyNumberFormat="1" applyFont="1" applyFill="1" applyBorder="1" applyAlignment="1">
      <alignment horizontal="left" vertical="top" wrapText="1"/>
    </xf>
    <xf numFmtId="176" fontId="19" fillId="0" borderId="78" xfId="4" applyNumberFormat="1" applyFont="1" applyFill="1" applyBorder="1" applyAlignment="1">
      <alignment horizontal="left" vertical="top" wrapText="1"/>
    </xf>
    <xf numFmtId="176" fontId="14" fillId="0" borderId="74" xfId="4" applyNumberFormat="1" applyFont="1" applyFill="1" applyBorder="1" applyAlignment="1">
      <alignment horizontal="left" vertical="top" wrapText="1"/>
    </xf>
    <xf numFmtId="176" fontId="19" fillId="4" borderId="98" xfId="4" applyNumberFormat="1" applyFont="1" applyFill="1" applyBorder="1" applyAlignment="1">
      <alignment horizontal="center" vertical="center" wrapText="1"/>
    </xf>
    <xf numFmtId="176" fontId="19" fillId="4" borderId="85" xfId="4" applyNumberFormat="1" applyFont="1" applyFill="1" applyBorder="1" applyAlignment="1">
      <alignment horizontal="center" vertical="center" wrapText="1"/>
    </xf>
    <xf numFmtId="176" fontId="19" fillId="3" borderId="19" xfId="4" applyNumberFormat="1" applyFont="1" applyFill="1" applyBorder="1" applyAlignment="1">
      <alignment horizontal="left" vertical="center"/>
    </xf>
    <xf numFmtId="176" fontId="22" fillId="3" borderId="11" xfId="4" applyNumberFormat="1" applyFont="1" applyFill="1" applyBorder="1" applyAlignment="1">
      <alignment horizontal="left" vertical="center"/>
    </xf>
    <xf numFmtId="176" fontId="22" fillId="3" borderId="50" xfId="4" applyNumberFormat="1" applyFont="1" applyFill="1" applyBorder="1" applyAlignment="1">
      <alignment horizontal="left" vertical="center"/>
    </xf>
    <xf numFmtId="176" fontId="19" fillId="4" borderId="61" xfId="4" applyNumberFormat="1" applyFont="1" applyFill="1" applyBorder="1" applyAlignment="1">
      <alignment horizontal="center" vertical="center" wrapText="1"/>
    </xf>
    <xf numFmtId="176" fontId="19" fillId="4" borderId="1" xfId="4" applyNumberFormat="1" applyFont="1" applyFill="1" applyBorder="1" applyAlignment="1">
      <alignment horizontal="center" vertical="center" wrapText="1"/>
    </xf>
    <xf numFmtId="0" fontId="21" fillId="2" borderId="76" xfId="4" applyNumberFormat="1" applyFont="1" applyFill="1" applyBorder="1" applyAlignment="1">
      <alignment horizontal="center" vertical="top" wrapText="1"/>
    </xf>
    <xf numFmtId="176" fontId="19" fillId="2" borderId="90" xfId="4" applyNumberFormat="1" applyFont="1" applyFill="1" applyBorder="1" applyAlignment="1">
      <alignment horizontal="center" vertical="top" wrapText="1"/>
    </xf>
    <xf numFmtId="176" fontId="19" fillId="2" borderId="7" xfId="4" applyNumberFormat="1" applyFont="1" applyFill="1" applyBorder="1" applyAlignment="1">
      <alignment horizontal="center" vertical="top" wrapText="1"/>
    </xf>
    <xf numFmtId="176" fontId="19" fillId="2" borderId="9" xfId="4" applyNumberFormat="1" applyFont="1" applyFill="1" applyBorder="1" applyAlignment="1">
      <alignment horizontal="center" vertical="top" wrapText="1"/>
    </xf>
    <xf numFmtId="176" fontId="19" fillId="3" borderId="82" xfId="4" applyNumberFormat="1" applyFont="1" applyFill="1" applyBorder="1" applyAlignment="1">
      <alignment horizontal="center" vertical="top" wrapText="1"/>
    </xf>
    <xf numFmtId="176" fontId="19" fillId="3" borderId="57" xfId="4" applyNumberFormat="1" applyFont="1" applyFill="1" applyBorder="1" applyAlignment="1">
      <alignment horizontal="center" vertical="top" wrapText="1"/>
    </xf>
    <xf numFmtId="176" fontId="18" fillId="2" borderId="69" xfId="0" applyNumberFormat="1" applyFont="1" applyFill="1" applyBorder="1" applyAlignment="1">
      <alignment horizontal="right" vertical="center"/>
    </xf>
  </cellXfs>
  <cellStyles count="15">
    <cellStyle name="쉼표 [0]" xfId="1" builtinId="6"/>
    <cellStyle name="쉼표 [0] 2" xfId="5"/>
    <cellStyle name="쉼표 [0] 3" xfId="11"/>
    <cellStyle name="쉼표 [0] 4" xfId="2"/>
    <cellStyle name="쉼표 [0] 4 47" xfId="9"/>
    <cellStyle name="쉼표 [0] 5" xfId="7"/>
    <cellStyle name="쉼표 [0] 6" xfId="10"/>
    <cellStyle name="표준" xfId="0" builtinId="0"/>
    <cellStyle name="표준 10" xfId="6"/>
    <cellStyle name="표준 2" xfId="4"/>
    <cellStyle name="표준 2 2" xfId="12"/>
    <cellStyle name="표준 3" xfId="3"/>
    <cellStyle name="표준 3 2" xfId="13"/>
    <cellStyle name="표준 4" xfId="14"/>
    <cellStyle name="표준 5" xfId="8"/>
  </cellStyles>
  <dxfs count="0"/>
  <tableStyles count="0" defaultTableStyle="TableStyleMedium2" defaultPivotStyle="PivotStyleLight16"/>
  <colors>
    <mruColors>
      <color rgb="FFFF9999"/>
      <color rgb="FFFF9966"/>
      <color rgb="FFFF9933"/>
      <color rgb="FFCCECFF"/>
      <color rgb="FF66FF33"/>
      <color rgb="FF666699"/>
      <color rgb="FF990099"/>
      <color rgb="FF800080"/>
      <color rgb="FF660066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0zP_JSiZI1G07XJcYn-v9TZSKOg8VJoa/&#9733;&#9733;YWCA_&#48373;&#51648;&#49324;&#50629;&#45800;(20190301&#51060;&#54980;)&#9733;&#9733;/4.%20&#48277;&#51064;&#54665;&#51221;&#49324;&#47924;/1.%20&#51060;&#49324;&#54924;/&#9733;&#9733;&#54924;&#51032;&#51088;&#47308;&#9733;&#9733;/2024/&#51076;&#49884;&#51060;&#49324;&#54924;/&#51228;1&#52264;&#51076;&#49884;&#51060;&#49324;&#54924;(20240517)/&#51648;&#48512;&#48324;%20&#50504;&#44148;%20&#51088;&#47308;(20240517)/&#51008;&#54617;&#51032;&#51665;/(YWCA&#51008;&#54617;&#51032;&#51665;)%202024&#45380;%20&#52628;&#44221;&#50696;&#49328;(&#50504;)%20&#49464;&#48512;&#45236;&#50669;%20&#52509;&#44292;&#54364;%2020240510%20(&#48373;&#51648;&#49324;&#50629;&#45800;%20&#50577;&#4988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년 추경예산(안) 지부별총괄표"/>
      <sheetName val="총괄표(세입.세출)"/>
      <sheetName val="1. 본부사무국(작성방법)"/>
      <sheetName val="2.서울지부"/>
      <sheetName val="3.부산지부"/>
      <sheetName val="4. 서울Y 봉천종합사회복지관"/>
      <sheetName val="5.서울Y누리봄"/>
      <sheetName val="6. 강서종합사회복지관(총괄)"/>
      <sheetName val="6-1. 강서종합사회복지관"/>
      <sheetName val="6-2.강서종합사회복지관(재가노인지원서비스)"/>
      <sheetName val="6-3.강서구종합사회복지관(강서지역아동센터)"/>
      <sheetName val="6-4.강서구종합사회복지관(청소년지원센터)"/>
      <sheetName val="6-5.강서구종합사회복지관(자원봉사센터)"/>
      <sheetName val="6-6.강서구종합사회복지관(발달재활서비스)"/>
      <sheetName val="6-7.강서구종합사회복지관(심리치유서비스)"/>
      <sheetName val="7. 강서구어린이집"/>
      <sheetName val="8.강서구지역자활센터(장기요양사업)"/>
      <sheetName val="9.은학의집(총괄)"/>
      <sheetName val="9-1.은학의집(재가복지)"/>
      <sheetName val="9-2은학의집(요양시설)"/>
      <sheetName val="9.울산씨밀레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8">
          <cell r="D28">
            <v>0</v>
          </cell>
          <cell r="E28">
            <v>300000</v>
          </cell>
          <cell r="F28">
            <v>2000000</v>
          </cell>
        </row>
        <row r="29">
          <cell r="D29">
            <v>73800000</v>
          </cell>
          <cell r="E29">
            <v>26808878</v>
          </cell>
          <cell r="F29">
            <v>73800000</v>
          </cell>
        </row>
      </sheetData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6" workbookViewId="0">
      <selection activeCell="H36" sqref="H36"/>
    </sheetView>
  </sheetViews>
  <sheetFormatPr defaultRowHeight="16.5"/>
  <cols>
    <col min="1" max="1" width="4.125" customWidth="1"/>
    <col min="2" max="2" width="26.875" customWidth="1"/>
    <col min="3" max="4" width="20.625" customWidth="1"/>
    <col min="5" max="5" width="23.125" customWidth="1"/>
    <col min="6" max="6" width="19.25" customWidth="1"/>
    <col min="7" max="7" width="10.625" customWidth="1"/>
    <col min="8" max="8" width="54.75" style="6" customWidth="1"/>
  </cols>
  <sheetData>
    <row r="1" spans="1:8">
      <c r="A1" s="194"/>
      <c r="B1" s="194"/>
      <c r="C1" s="194"/>
      <c r="D1" s="194"/>
      <c r="E1" s="194"/>
      <c r="F1" s="194"/>
      <c r="G1" s="194"/>
      <c r="H1" s="1039"/>
    </row>
    <row r="2" spans="1:8" ht="26.25">
      <c r="A2" s="1055" t="s">
        <v>75</v>
      </c>
      <c r="B2" s="1055"/>
      <c r="C2" s="1055"/>
      <c r="D2" s="1055"/>
      <c r="E2" s="1055"/>
      <c r="F2" s="1055"/>
      <c r="G2" s="1055"/>
      <c r="H2" s="1055"/>
    </row>
    <row r="3" spans="1:8" ht="33.75">
      <c r="A3" s="1053" t="s">
        <v>533</v>
      </c>
      <c r="B3" s="1053"/>
      <c r="C3" s="1053"/>
      <c r="D3" s="1053"/>
      <c r="E3" s="1053"/>
      <c r="F3" s="1053"/>
      <c r="G3" s="1053"/>
      <c r="H3" s="1053"/>
    </row>
    <row r="4" spans="1:8" ht="17.25" thickBot="1">
      <c r="A4" s="1054" t="s">
        <v>64</v>
      </c>
      <c r="B4" s="1054"/>
      <c r="C4" s="1054"/>
      <c r="D4" s="1054"/>
      <c r="E4" s="1054"/>
      <c r="F4" s="1054"/>
      <c r="G4" s="1054"/>
      <c r="H4" s="1054"/>
    </row>
    <row r="5" spans="1:8" ht="36" customHeight="1" thickBot="1">
      <c r="A5" s="120" t="s">
        <v>57</v>
      </c>
      <c r="B5" s="64" t="s">
        <v>58</v>
      </c>
      <c r="C5" s="64" t="s">
        <v>59</v>
      </c>
      <c r="D5" s="269" t="s">
        <v>295</v>
      </c>
      <c r="E5" s="64" t="s">
        <v>60</v>
      </c>
      <c r="F5" s="64" t="s">
        <v>61</v>
      </c>
      <c r="G5" s="64" t="s">
        <v>62</v>
      </c>
      <c r="H5" s="1040" t="s">
        <v>63</v>
      </c>
    </row>
    <row r="6" spans="1:8" ht="24.75" customHeight="1">
      <c r="A6" s="121">
        <v>1</v>
      </c>
      <c r="B6" s="63" t="s">
        <v>65</v>
      </c>
      <c r="C6" s="763"/>
      <c r="D6" s="763"/>
      <c r="E6" s="763"/>
      <c r="F6" s="763"/>
      <c r="G6" s="764"/>
      <c r="H6" s="1041"/>
    </row>
    <row r="7" spans="1:8" ht="24.75" customHeight="1">
      <c r="A7" s="122">
        <v>2</v>
      </c>
      <c r="B7" s="62" t="s">
        <v>66</v>
      </c>
      <c r="C7" s="765"/>
      <c r="D7" s="765"/>
      <c r="E7" s="765"/>
      <c r="F7" s="763"/>
      <c r="G7" s="764"/>
      <c r="H7" s="1042"/>
    </row>
    <row r="8" spans="1:8" ht="24.75" customHeight="1">
      <c r="A8" s="122">
        <v>3</v>
      </c>
      <c r="B8" s="62" t="s">
        <v>67</v>
      </c>
      <c r="C8" s="765">
        <f>'3.부산'!D25</f>
        <v>43825000</v>
      </c>
      <c r="D8" s="765">
        <f>'3.부산'!E25</f>
        <v>26333683</v>
      </c>
      <c r="E8" s="765">
        <f>'3.부산'!F25</f>
        <v>45240000</v>
      </c>
      <c r="F8" s="763">
        <f t="shared" ref="F8" si="0">E8-C8</f>
        <v>1415000</v>
      </c>
      <c r="G8" s="764">
        <f t="shared" ref="G8" si="1">F8/C8*100%</f>
        <v>3.2287507130633199E-2</v>
      </c>
      <c r="H8" s="1042" t="s">
        <v>1170</v>
      </c>
    </row>
    <row r="9" spans="1:8" ht="24.75" customHeight="1">
      <c r="A9" s="1056" t="s">
        <v>68</v>
      </c>
      <c r="B9" s="1057"/>
      <c r="C9" s="766">
        <f>SUM(C6:C8)</f>
        <v>43825000</v>
      </c>
      <c r="D9" s="766">
        <f t="shared" ref="D9:E9" si="2">SUM(D6:D8)</f>
        <v>26333683</v>
      </c>
      <c r="E9" s="766">
        <f t="shared" si="2"/>
        <v>45240000</v>
      </c>
      <c r="F9" s="766">
        <f>E9-C9</f>
        <v>1415000</v>
      </c>
      <c r="G9" s="767">
        <f>F9/C9*100%</f>
        <v>3.2287507130633199E-2</v>
      </c>
      <c r="H9" s="1043"/>
    </row>
    <row r="10" spans="1:8" ht="24.75" customHeight="1">
      <c r="A10" s="193">
        <v>4</v>
      </c>
      <c r="B10" s="123" t="s">
        <v>69</v>
      </c>
      <c r="C10" s="765"/>
      <c r="D10" s="765"/>
      <c r="E10" s="765"/>
      <c r="F10" s="765"/>
      <c r="G10" s="764"/>
      <c r="H10" s="1042"/>
    </row>
    <row r="11" spans="1:8" ht="24.75" customHeight="1">
      <c r="A11" s="193">
        <v>5</v>
      </c>
      <c r="B11" s="123" t="s">
        <v>70</v>
      </c>
      <c r="C11" s="765"/>
      <c r="D11" s="765"/>
      <c r="E11" s="765"/>
      <c r="F11" s="765"/>
      <c r="G11" s="764"/>
      <c r="H11" s="1042"/>
    </row>
    <row r="12" spans="1:8" ht="37.5" customHeight="1">
      <c r="A12" s="1060">
        <v>6</v>
      </c>
      <c r="B12" s="123" t="s">
        <v>1157</v>
      </c>
      <c r="C12" s="765">
        <f>'6-1. 강서종합사회복지관'!D47</f>
        <v>1574800000</v>
      </c>
      <c r="D12" s="765">
        <f>'6-1. 강서종합사회복지관'!E47</f>
        <v>1058760239</v>
      </c>
      <c r="E12" s="765">
        <f>'6-1. 강서종합사회복지관'!F47</f>
        <v>1686220000</v>
      </c>
      <c r="F12" s="765">
        <f>E12-C12</f>
        <v>111420000</v>
      </c>
      <c r="G12" s="764">
        <f>F12/C12*100%</f>
        <v>7.0751841503683008E-2</v>
      </c>
      <c r="H12" s="1042" t="s">
        <v>1164</v>
      </c>
    </row>
    <row r="13" spans="1:8" ht="24.75" customHeight="1">
      <c r="A13" s="1061"/>
      <c r="B13" s="123" t="s">
        <v>1158</v>
      </c>
      <c r="C13" s="765">
        <f>'6-2. 강서종합사회복지관(재가노인지원서비스)'!D48</f>
        <v>148105000</v>
      </c>
      <c r="D13" s="765">
        <f>'6-2. 강서종합사회복지관(재가노인지원서비스)'!E48</f>
        <v>80797213</v>
      </c>
      <c r="E13" s="765">
        <f>'6-2. 강서종합사회복지관(재가노인지원서비스)'!F48</f>
        <v>155806000</v>
      </c>
      <c r="F13" s="765">
        <f t="shared" ref="F13:F18" si="3">E13-C13</f>
        <v>7701000</v>
      </c>
      <c r="G13" s="764">
        <f t="shared" ref="G13:G18" si="4">F13/C13*100%</f>
        <v>5.199689409540529E-2</v>
      </c>
      <c r="H13" s="1042" t="s">
        <v>1165</v>
      </c>
    </row>
    <row r="14" spans="1:8" ht="33" customHeight="1">
      <c r="A14" s="1061"/>
      <c r="B14" s="123" t="s">
        <v>1159</v>
      </c>
      <c r="C14" s="765">
        <f>'6-3. 강서구종합사회복지관(강서지역아동센터) '!D47</f>
        <v>189420000</v>
      </c>
      <c r="D14" s="765">
        <f>'6-3. 강서구종합사회복지관(강서지역아동센터) '!E47</f>
        <v>126004835</v>
      </c>
      <c r="E14" s="765">
        <f>'6-3. 강서구종합사회복지관(강서지역아동센터) '!F47</f>
        <v>227477000</v>
      </c>
      <c r="F14" s="765">
        <f t="shared" si="3"/>
        <v>38057000</v>
      </c>
      <c r="G14" s="764">
        <f t="shared" si="4"/>
        <v>0.20091331432794848</v>
      </c>
      <c r="H14" s="1042" t="s">
        <v>1172</v>
      </c>
    </row>
    <row r="15" spans="1:8" ht="24.75" customHeight="1">
      <c r="A15" s="1061"/>
      <c r="B15" s="123" t="s">
        <v>1160</v>
      </c>
      <c r="C15" s="765">
        <f>'6-4. 강서구종합사회복지관(자원봉사센터)'!D47</f>
        <v>241562000</v>
      </c>
      <c r="D15" s="765">
        <f>'6-4. 강서구종합사회복지관(자원봉사센터)'!E47</f>
        <v>217424185</v>
      </c>
      <c r="E15" s="765">
        <f>'6-4. 강서구종합사회복지관(자원봉사센터)'!F47</f>
        <v>289870000</v>
      </c>
      <c r="F15" s="765">
        <f t="shared" si="3"/>
        <v>48308000</v>
      </c>
      <c r="G15" s="764">
        <f t="shared" si="4"/>
        <v>0.19998178521456189</v>
      </c>
      <c r="H15" s="1042" t="s">
        <v>1166</v>
      </c>
    </row>
    <row r="16" spans="1:8" ht="24.75" customHeight="1">
      <c r="A16" s="1061"/>
      <c r="B16" s="123" t="s">
        <v>1161</v>
      </c>
      <c r="C16" s="765">
        <f>'6-5. 강서구종합사회복지관(청소년지원센터) '!D47</f>
        <v>97848000</v>
      </c>
      <c r="D16" s="765">
        <f>'6-5. 강서구종합사회복지관(청소년지원센터) '!E47</f>
        <v>32963708</v>
      </c>
      <c r="E16" s="765">
        <f>'6-5. 강서구종합사회복지관(청소년지원센터) '!F47</f>
        <v>98640000</v>
      </c>
      <c r="F16" s="765">
        <f t="shared" si="3"/>
        <v>792000</v>
      </c>
      <c r="G16" s="764">
        <f t="shared" si="4"/>
        <v>8.0941869021339229E-3</v>
      </c>
      <c r="H16" s="1042" t="s">
        <v>1167</v>
      </c>
    </row>
    <row r="17" spans="1:8" ht="24.75" customHeight="1">
      <c r="A17" s="1061"/>
      <c r="B17" s="123" t="s">
        <v>1162</v>
      </c>
      <c r="C17" s="765">
        <f>'6-6.강서구종합사회복지관(발달재활서비스)'!D47</f>
        <v>158123380</v>
      </c>
      <c r="D17" s="765">
        <f>'6-6.강서구종합사회복지관(발달재활서비스)'!E47</f>
        <v>71088844</v>
      </c>
      <c r="E17" s="765">
        <f>'6-6.강서구종합사회복지관(발달재활서비스)'!F47</f>
        <v>160828000</v>
      </c>
      <c r="F17" s="765">
        <f t="shared" si="3"/>
        <v>2704620</v>
      </c>
      <c r="G17" s="764">
        <f t="shared" si="4"/>
        <v>1.7104491442062521E-2</v>
      </c>
      <c r="H17" s="1042" t="s">
        <v>1171</v>
      </c>
    </row>
    <row r="18" spans="1:8" ht="24.75" customHeight="1">
      <c r="A18" s="1061"/>
      <c r="B18" s="123" t="s">
        <v>1163</v>
      </c>
      <c r="C18" s="765">
        <f>'6-7.강서구종합사회복지관(심리치유서비스)'!D47</f>
        <v>7499000</v>
      </c>
      <c r="D18" s="765">
        <f>'6-7.강서구종합사회복지관(심리치유서비스)'!E47</f>
        <v>3056523</v>
      </c>
      <c r="E18" s="765">
        <f>'6-7.강서구종합사회복지관(심리치유서비스)'!F47</f>
        <v>7481000</v>
      </c>
      <c r="F18" s="1038">
        <f t="shared" si="3"/>
        <v>-18000</v>
      </c>
      <c r="G18" s="764">
        <f t="shared" si="4"/>
        <v>-2.4003200426723562E-3</v>
      </c>
      <c r="H18" s="1042"/>
    </row>
    <row r="19" spans="1:8" ht="24.75" customHeight="1">
      <c r="A19" s="1062"/>
      <c r="B19" s="1047" t="s">
        <v>71</v>
      </c>
      <c r="C19" s="1048">
        <f>'6. 강서복지관(총괄)'!D48</f>
        <v>2417357380</v>
      </c>
      <c r="D19" s="1048">
        <f>'6. 강서복지관(총괄)'!E48</f>
        <v>1590095547</v>
      </c>
      <c r="E19" s="1048">
        <f>'6. 강서복지관(총괄)'!F48</f>
        <v>2626322000</v>
      </c>
      <c r="F19" s="1048">
        <f>E19-C19</f>
        <v>208964620</v>
      </c>
      <c r="G19" s="1049">
        <f t="shared" ref="G19:G23" si="5">F19/C19*100%</f>
        <v>8.6443412020443575E-2</v>
      </c>
      <c r="H19" s="1050" t="s">
        <v>1168</v>
      </c>
    </row>
    <row r="20" spans="1:8" ht="30.95" customHeight="1">
      <c r="A20" s="193">
        <v>7</v>
      </c>
      <c r="B20" s="196" t="s">
        <v>159</v>
      </c>
      <c r="C20" s="768">
        <f>'7.장기요양사업)'!D47</f>
        <v>1103400000</v>
      </c>
      <c r="D20" s="768">
        <f>'7.장기요양사업)'!E47</f>
        <v>373144380</v>
      </c>
      <c r="E20" s="768">
        <f>'7.장기요양사업)'!F47</f>
        <v>645114610</v>
      </c>
      <c r="F20" s="1422">
        <f t="shared" ref="F20" si="6">E20-C20</f>
        <v>-458285390</v>
      </c>
      <c r="G20" s="764">
        <f t="shared" si="5"/>
        <v>-0.41533930578212797</v>
      </c>
      <c r="H20" s="1044" t="s">
        <v>528</v>
      </c>
    </row>
    <row r="21" spans="1:8" ht="24.75" customHeight="1">
      <c r="A21" s="193">
        <v>8</v>
      </c>
      <c r="B21" s="195" t="s">
        <v>158</v>
      </c>
      <c r="C21" s="768"/>
      <c r="D21" s="768"/>
      <c r="E21" s="768"/>
      <c r="F21" s="768"/>
      <c r="G21" s="764"/>
      <c r="H21" s="1044"/>
    </row>
    <row r="22" spans="1:8" ht="24.75" customHeight="1">
      <c r="A22" s="193">
        <v>9</v>
      </c>
      <c r="B22" s="195" t="s">
        <v>72</v>
      </c>
      <c r="C22" s="768">
        <f>'8.은학의집(총괄)'!D48</f>
        <v>4419130000</v>
      </c>
      <c r="D22" s="768">
        <f>'8.은학의집(총괄)'!E48</f>
        <v>2348353934</v>
      </c>
      <c r="E22" s="768">
        <f>'8.은학의집(총괄)'!F48</f>
        <v>4646167711</v>
      </c>
      <c r="F22" s="768">
        <f>E22-C22</f>
        <v>227037711</v>
      </c>
      <c r="G22" s="764">
        <f t="shared" si="5"/>
        <v>5.1376110456130504E-2</v>
      </c>
      <c r="H22" s="1044" t="s">
        <v>1173</v>
      </c>
    </row>
    <row r="23" spans="1:8" ht="24.75" customHeight="1">
      <c r="A23" s="193">
        <v>10</v>
      </c>
      <c r="B23" s="123" t="s">
        <v>73</v>
      </c>
      <c r="C23" s="765">
        <f>'9.울산씨밀레'!D48</f>
        <v>368336857</v>
      </c>
      <c r="D23" s="765">
        <f>'9.울산씨밀레'!E48</f>
        <v>205345202</v>
      </c>
      <c r="E23" s="765">
        <f>'9.울산씨밀레'!F48</f>
        <v>406569642</v>
      </c>
      <c r="F23" s="765">
        <f>E23-C23</f>
        <v>38232785</v>
      </c>
      <c r="G23" s="764">
        <f t="shared" si="5"/>
        <v>0.10379842330033238</v>
      </c>
      <c r="H23" s="1042" t="s">
        <v>1174</v>
      </c>
    </row>
    <row r="24" spans="1:8" ht="24.75" customHeight="1">
      <c r="A24" s="1058" t="s">
        <v>165</v>
      </c>
      <c r="B24" s="1059"/>
      <c r="C24" s="769">
        <f>SUM(C10+C11+C19+C20+C21+C22+C23)</f>
        <v>8308224237</v>
      </c>
      <c r="D24" s="769">
        <f t="shared" ref="D24:E24" si="7">SUM(D10+D11+D19+D20+D21+D22+D23)</f>
        <v>4516939063</v>
      </c>
      <c r="E24" s="769">
        <f t="shared" si="7"/>
        <v>8324173963</v>
      </c>
      <c r="F24" s="769">
        <f>E24-C24</f>
        <v>15949726</v>
      </c>
      <c r="G24" s="770">
        <f>F24/C24*100%</f>
        <v>1.9197515070632294E-3</v>
      </c>
      <c r="H24" s="1045"/>
    </row>
    <row r="25" spans="1:8" ht="24.75" customHeight="1" thickBot="1">
      <c r="A25" s="1051" t="s">
        <v>164</v>
      </c>
      <c r="B25" s="1052"/>
      <c r="C25" s="771">
        <f>C9+C24</f>
        <v>8352049237</v>
      </c>
      <c r="D25" s="771">
        <f>D9+D24</f>
        <v>4543272746</v>
      </c>
      <c r="E25" s="771">
        <f>E9+E24</f>
        <v>8369413963</v>
      </c>
      <c r="F25" s="771">
        <f>E25-C25</f>
        <v>17364726</v>
      </c>
      <c r="G25" s="772">
        <f>F25/C25*100%</f>
        <v>2.0790976570245045E-3</v>
      </c>
      <c r="H25" s="1046"/>
    </row>
    <row r="27" spans="1:8" hidden="1"/>
    <row r="28" spans="1:8" hidden="1">
      <c r="C28" s="61">
        <v>8308224237</v>
      </c>
      <c r="D28" s="61">
        <v>4516939063</v>
      </c>
      <c r="E28" s="61">
        <v>8324173963</v>
      </c>
    </row>
    <row r="29" spans="1:8" hidden="1"/>
  </sheetData>
  <mergeCells count="7">
    <mergeCell ref="A25:B25"/>
    <mergeCell ref="A3:H3"/>
    <mergeCell ref="A4:H4"/>
    <mergeCell ref="A2:H2"/>
    <mergeCell ref="A9:B9"/>
    <mergeCell ref="A24:B24"/>
    <mergeCell ref="A12:A19"/>
  </mergeCells>
  <phoneticPr fontId="2" type="noConversion"/>
  <pageMargins left="0.31496062992125984" right="0.11811023622047245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2"/>
  <sheetViews>
    <sheetView topLeftCell="A37" workbookViewId="0">
      <selection activeCell="L41" sqref="L41"/>
    </sheetView>
  </sheetViews>
  <sheetFormatPr defaultRowHeight="16.5"/>
  <cols>
    <col min="1" max="1" width="14" customWidth="1"/>
    <col min="2" max="2" width="12.5" customWidth="1"/>
    <col min="3" max="3" width="21.125" customWidth="1"/>
    <col min="4" max="7" width="17.875" customWidth="1"/>
    <col min="9" max="9" width="36.125" customWidth="1"/>
  </cols>
  <sheetData>
    <row r="2" spans="1:9" ht="20.25">
      <c r="A2" s="1301" t="s">
        <v>1056</v>
      </c>
      <c r="B2" s="1302"/>
      <c r="C2" s="1302"/>
      <c r="D2" s="1302"/>
      <c r="E2" s="1302"/>
      <c r="F2" s="1302"/>
      <c r="G2" s="1302"/>
      <c r="H2" s="1302"/>
      <c r="I2" s="1302"/>
    </row>
    <row r="3" spans="1:9" ht="22.5" customHeight="1">
      <c r="A3" s="995"/>
      <c r="B3" s="996"/>
      <c r="C3" s="996"/>
      <c r="D3" s="996"/>
      <c r="E3" s="996"/>
      <c r="F3" s="996"/>
      <c r="G3" s="996"/>
      <c r="H3" s="996"/>
      <c r="I3" s="996"/>
    </row>
    <row r="4" spans="1:9">
      <c r="A4" s="1251" t="s">
        <v>1100</v>
      </c>
      <c r="B4" s="1251"/>
      <c r="C4" s="1251"/>
      <c r="D4" s="1251"/>
      <c r="E4" s="1251"/>
      <c r="F4" s="1251"/>
      <c r="G4" s="1251"/>
      <c r="H4" s="1251"/>
      <c r="I4" s="1251"/>
    </row>
    <row r="5" spans="1:9">
      <c r="A5" s="1251"/>
      <c r="B5" s="1251"/>
      <c r="C5" s="1251"/>
      <c r="D5" s="1251"/>
      <c r="E5" s="1251"/>
      <c r="F5" s="1251"/>
      <c r="G5" s="1251"/>
      <c r="H5" s="1251"/>
      <c r="I5" s="1251"/>
    </row>
    <row r="6" spans="1:9" ht="17.25" thickBot="1">
      <c r="A6" s="1303" t="s">
        <v>1153</v>
      </c>
      <c r="B6" s="1303"/>
      <c r="C6" s="1303"/>
      <c r="D6" s="1303"/>
      <c r="E6" s="1303"/>
      <c r="F6" s="1303"/>
      <c r="G6" s="1303"/>
      <c r="H6" s="1303"/>
      <c r="I6" s="1303"/>
    </row>
    <row r="7" spans="1:9">
      <c r="A7" s="1304" t="s">
        <v>37</v>
      </c>
      <c r="B7" s="1305"/>
      <c r="C7" s="1305"/>
      <c r="D7" s="1082" t="s">
        <v>1057</v>
      </c>
      <c r="E7" s="1082" t="s">
        <v>299</v>
      </c>
      <c r="F7" s="1082" t="s">
        <v>296</v>
      </c>
      <c r="G7" s="1082" t="s">
        <v>1058</v>
      </c>
      <c r="H7" s="1152" t="s">
        <v>62</v>
      </c>
      <c r="I7" s="1147" t="s">
        <v>76</v>
      </c>
    </row>
    <row r="8" spans="1:9" ht="17.25" thickBot="1">
      <c r="A8" s="97" t="s">
        <v>0</v>
      </c>
      <c r="B8" s="173" t="s">
        <v>1</v>
      </c>
      <c r="C8" s="173" t="s">
        <v>2</v>
      </c>
      <c r="D8" s="1083"/>
      <c r="E8" s="1083"/>
      <c r="F8" s="1083"/>
      <c r="G8" s="1083"/>
      <c r="H8" s="1153"/>
      <c r="I8" s="1148"/>
    </row>
    <row r="9" spans="1:9" ht="17.25">
      <c r="A9" s="1069" t="s">
        <v>668</v>
      </c>
      <c r="B9" s="1128" t="s">
        <v>669</v>
      </c>
      <c r="C9" s="992" t="s">
        <v>670</v>
      </c>
      <c r="D9" s="305"/>
      <c r="E9" s="305"/>
      <c r="F9" s="305"/>
      <c r="G9" s="312"/>
      <c r="H9" s="306"/>
      <c r="I9" s="379"/>
    </row>
    <row r="10" spans="1:9" ht="17.25">
      <c r="A10" s="1069"/>
      <c r="B10" s="1128"/>
      <c r="C10" s="989" t="s">
        <v>671</v>
      </c>
      <c r="D10" s="302"/>
      <c r="E10" s="302"/>
      <c r="F10" s="302"/>
      <c r="G10" s="312"/>
      <c r="H10" s="943"/>
      <c r="I10" s="380"/>
    </row>
    <row r="11" spans="1:9" ht="17.25">
      <c r="A11" s="1069"/>
      <c r="B11" s="1128"/>
      <c r="C11" s="989" t="s">
        <v>672</v>
      </c>
      <c r="D11" s="302"/>
      <c r="E11" s="302"/>
      <c r="F11" s="302"/>
      <c r="G11" s="312"/>
      <c r="H11" s="943"/>
      <c r="I11" s="380"/>
    </row>
    <row r="12" spans="1:9" ht="17.25">
      <c r="A12" s="1069"/>
      <c r="B12" s="1128"/>
      <c r="C12" s="989" t="s">
        <v>1094</v>
      </c>
      <c r="D12" s="302"/>
      <c r="E12" s="302"/>
      <c r="F12" s="302"/>
      <c r="G12" s="312"/>
      <c r="H12" s="943"/>
      <c r="I12" s="380"/>
    </row>
    <row r="13" spans="1:9" ht="17.25">
      <c r="A13" s="1069"/>
      <c r="B13" s="1073"/>
      <c r="C13" s="989" t="s">
        <v>1095</v>
      </c>
      <c r="D13" s="302"/>
      <c r="E13" s="302"/>
      <c r="F13" s="302"/>
      <c r="G13" s="312"/>
      <c r="H13" s="943"/>
      <c r="I13" s="380"/>
    </row>
    <row r="14" spans="1:9" ht="18" thickBot="1">
      <c r="A14" s="1070"/>
      <c r="B14" s="1129" t="s">
        <v>15</v>
      </c>
      <c r="C14" s="1129"/>
      <c r="D14" s="303"/>
      <c r="E14" s="303"/>
      <c r="F14" s="303"/>
      <c r="G14" s="313"/>
      <c r="H14" s="944"/>
      <c r="I14" s="381"/>
    </row>
    <row r="15" spans="1:9" ht="17.25">
      <c r="A15" s="1131" t="s">
        <v>312</v>
      </c>
      <c r="B15" s="1128" t="s">
        <v>312</v>
      </c>
      <c r="C15" s="992" t="s">
        <v>1096</v>
      </c>
      <c r="D15" s="305"/>
      <c r="E15" s="305"/>
      <c r="F15" s="305"/>
      <c r="G15" s="312"/>
      <c r="H15" s="306"/>
      <c r="I15" s="382"/>
    </row>
    <row r="16" spans="1:9" ht="33">
      <c r="A16" s="1131"/>
      <c r="B16" s="1128"/>
      <c r="C16" s="989" t="s">
        <v>1097</v>
      </c>
      <c r="D16" s="302"/>
      <c r="E16" s="302"/>
      <c r="F16" s="302"/>
      <c r="G16" s="312"/>
      <c r="H16" s="943"/>
      <c r="I16" s="383"/>
    </row>
    <row r="17" spans="1:9" ht="17.25">
      <c r="A17" s="1131"/>
      <c r="B17" s="1128"/>
      <c r="C17" s="989" t="s">
        <v>1098</v>
      </c>
      <c r="D17" s="302"/>
      <c r="E17" s="302"/>
      <c r="F17" s="302"/>
      <c r="G17" s="312"/>
      <c r="H17" s="943"/>
      <c r="I17" s="383"/>
    </row>
    <row r="18" spans="1:9" ht="17.25">
      <c r="A18" s="1131"/>
      <c r="B18" s="1128"/>
      <c r="C18" s="989" t="s">
        <v>673</v>
      </c>
      <c r="D18" s="302"/>
      <c r="E18" s="302"/>
      <c r="F18" s="302"/>
      <c r="G18" s="312"/>
      <c r="H18" s="943"/>
      <c r="I18" s="383"/>
    </row>
    <row r="19" spans="1:9" ht="17.25">
      <c r="A19" s="1131"/>
      <c r="B19" s="1128"/>
      <c r="C19" s="992" t="s">
        <v>618</v>
      </c>
      <c r="D19" s="302"/>
      <c r="E19" s="302"/>
      <c r="F19" s="302"/>
      <c r="G19" s="312"/>
      <c r="H19" s="943"/>
      <c r="I19" s="380"/>
    </row>
    <row r="20" spans="1:9" ht="17.25">
      <c r="A20" s="1131"/>
      <c r="B20" s="1128"/>
      <c r="C20" s="998" t="s">
        <v>619</v>
      </c>
      <c r="D20" s="302"/>
      <c r="E20" s="302"/>
      <c r="F20" s="302"/>
      <c r="G20" s="312"/>
      <c r="H20" s="943"/>
      <c r="I20" s="380"/>
    </row>
    <row r="21" spans="1:9" ht="17.25">
      <c r="A21" s="1131"/>
      <c r="B21" s="1128"/>
      <c r="C21" s="998" t="s">
        <v>1099</v>
      </c>
      <c r="D21" s="302"/>
      <c r="E21" s="302"/>
      <c r="F21" s="302"/>
      <c r="G21" s="312"/>
      <c r="H21" s="943"/>
      <c r="I21" s="380"/>
    </row>
    <row r="22" spans="1:9">
      <c r="A22" s="1131"/>
      <c r="B22" s="1073"/>
      <c r="C22" s="998" t="s">
        <v>622</v>
      </c>
      <c r="D22" s="78"/>
      <c r="E22" s="78"/>
      <c r="F22" s="44"/>
      <c r="G22" s="45"/>
      <c r="H22" s="165"/>
      <c r="I22" s="46"/>
    </row>
    <row r="23" spans="1:9" ht="17.25" thickBot="1">
      <c r="A23" s="1132"/>
      <c r="B23" s="1088" t="s">
        <v>1059</v>
      </c>
      <c r="C23" s="1089"/>
      <c r="D23" s="49"/>
      <c r="E23" s="49"/>
      <c r="F23" s="49"/>
      <c r="G23" s="168"/>
      <c r="H23" s="169"/>
      <c r="I23" s="51"/>
    </row>
    <row r="24" spans="1:9">
      <c r="A24" s="1124" t="s">
        <v>1060</v>
      </c>
      <c r="B24" s="1127" t="s">
        <v>313</v>
      </c>
      <c r="C24" s="988" t="s">
        <v>674</v>
      </c>
      <c r="D24" s="83"/>
      <c r="E24" s="83"/>
      <c r="F24" s="84"/>
      <c r="G24" s="211"/>
      <c r="H24" s="945"/>
      <c r="I24" s="92"/>
    </row>
    <row r="25" spans="1:9">
      <c r="A25" s="1125"/>
      <c r="B25" s="1128"/>
      <c r="C25" s="989" t="s">
        <v>81</v>
      </c>
      <c r="D25" s="53">
        <v>142653000</v>
      </c>
      <c r="E25" s="53">
        <v>74990000</v>
      </c>
      <c r="F25" s="79">
        <v>149979000</v>
      </c>
      <c r="G25" s="212">
        <f t="shared" ref="G25:G48" si="0">F25-D25</f>
        <v>7326000</v>
      </c>
      <c r="H25" s="946">
        <f t="shared" ref="H25:H48" si="1">G25/D25*100%</f>
        <v>5.1355386847805516E-2</v>
      </c>
      <c r="I25" s="592" t="s">
        <v>1061</v>
      </c>
    </row>
    <row r="26" spans="1:9">
      <c r="A26" s="1125"/>
      <c r="B26" s="1128"/>
      <c r="C26" s="989" t="s">
        <v>1101</v>
      </c>
      <c r="D26" s="53"/>
      <c r="E26" s="53"/>
      <c r="F26" s="79"/>
      <c r="G26" s="212">
        <f t="shared" si="0"/>
        <v>0</v>
      </c>
      <c r="H26" s="946" t="s">
        <v>1130</v>
      </c>
      <c r="I26" s="592"/>
    </row>
    <row r="27" spans="1:9">
      <c r="A27" s="1125"/>
      <c r="B27" s="1073"/>
      <c r="C27" s="989" t="s">
        <v>1102</v>
      </c>
      <c r="D27" s="53"/>
      <c r="E27" s="53"/>
      <c r="F27" s="79"/>
      <c r="G27" s="212">
        <f t="shared" si="0"/>
        <v>0</v>
      </c>
      <c r="H27" s="946" t="s">
        <v>1131</v>
      </c>
      <c r="I27" s="592"/>
    </row>
    <row r="28" spans="1:9" ht="17.25" thickBot="1">
      <c r="A28" s="1126"/>
      <c r="B28" s="1071" t="s">
        <v>15</v>
      </c>
      <c r="C28" s="1138"/>
      <c r="D28" s="86">
        <f>SUM(D24:D27)</f>
        <v>142653000</v>
      </c>
      <c r="E28" s="86">
        <f t="shared" ref="E28:F28" si="2">SUM(E24:E27)</f>
        <v>74990000</v>
      </c>
      <c r="F28" s="86">
        <f t="shared" si="2"/>
        <v>149979000</v>
      </c>
      <c r="G28" s="213">
        <f t="shared" si="0"/>
        <v>7326000</v>
      </c>
      <c r="H28" s="947">
        <f t="shared" si="1"/>
        <v>5.1355386847805516E-2</v>
      </c>
      <c r="I28" s="973"/>
    </row>
    <row r="29" spans="1:9">
      <c r="A29" s="1141" t="s">
        <v>1062</v>
      </c>
      <c r="B29" s="1073" t="s">
        <v>316</v>
      </c>
      <c r="C29" s="997" t="s">
        <v>1103</v>
      </c>
      <c r="D29" s="82"/>
      <c r="E29" s="82">
        <v>392700</v>
      </c>
      <c r="F29" s="82">
        <v>392700</v>
      </c>
      <c r="G29" s="45">
        <f t="shared" si="0"/>
        <v>392700</v>
      </c>
      <c r="H29" s="165" t="s">
        <v>1132</v>
      </c>
      <c r="I29" s="594" t="s">
        <v>1063</v>
      </c>
    </row>
    <row r="30" spans="1:9">
      <c r="A30" s="1134"/>
      <c r="B30" s="1067"/>
      <c r="C30" s="997" t="s">
        <v>830</v>
      </c>
      <c r="D30" s="78"/>
      <c r="E30" s="78"/>
      <c r="F30" s="45"/>
      <c r="G30" s="45"/>
      <c r="H30" s="165"/>
      <c r="I30" s="46"/>
    </row>
    <row r="31" spans="1:9" ht="17.25" thickBot="1">
      <c r="A31" s="1135"/>
      <c r="B31" s="1129" t="s">
        <v>15</v>
      </c>
      <c r="C31" s="1129"/>
      <c r="D31" s="80">
        <f>SUM(D29:D30)</f>
        <v>0</v>
      </c>
      <c r="E31" s="80">
        <f t="shared" ref="E31:F31" si="3">SUM(E29:E30)</f>
        <v>392700</v>
      </c>
      <c r="F31" s="377">
        <f t="shared" si="3"/>
        <v>392700</v>
      </c>
      <c r="G31" s="377">
        <f t="shared" si="0"/>
        <v>392700</v>
      </c>
      <c r="H31" s="948" t="s">
        <v>1133</v>
      </c>
      <c r="I31" s="51"/>
    </row>
    <row r="32" spans="1:9">
      <c r="A32" s="1068" t="s">
        <v>1064</v>
      </c>
      <c r="B32" s="1127" t="s">
        <v>626</v>
      </c>
      <c r="C32" s="988" t="s">
        <v>627</v>
      </c>
      <c r="D32" s="84"/>
      <c r="E32" s="84"/>
      <c r="F32" s="82"/>
      <c r="G32" s="82"/>
      <c r="H32" s="643"/>
      <c r="I32" s="92"/>
    </row>
    <row r="33" spans="1:9">
      <c r="A33" s="1069"/>
      <c r="B33" s="1073"/>
      <c r="C33" s="989" t="s">
        <v>1104</v>
      </c>
      <c r="D33" s="79"/>
      <c r="E33" s="79"/>
      <c r="F33" s="79"/>
      <c r="G33" s="79"/>
      <c r="H33" s="289"/>
      <c r="I33" s="96"/>
    </row>
    <row r="34" spans="1:9" ht="17.25" thickBot="1">
      <c r="A34" s="1070"/>
      <c r="B34" s="993"/>
      <c r="C34" s="993" t="s">
        <v>15</v>
      </c>
      <c r="D34" s="86"/>
      <c r="E34" s="86"/>
      <c r="F34" s="86"/>
      <c r="G34" s="49"/>
      <c r="H34" s="304"/>
      <c r="I34" s="94"/>
    </row>
    <row r="35" spans="1:9">
      <c r="A35" s="991"/>
      <c r="B35" s="1128" t="s">
        <v>4</v>
      </c>
      <c r="C35" s="992" t="s">
        <v>675</v>
      </c>
      <c r="D35" s="82"/>
      <c r="E35" s="82"/>
      <c r="F35" s="82"/>
      <c r="G35" s="676"/>
      <c r="H35" s="975"/>
      <c r="I35" s="308"/>
    </row>
    <row r="36" spans="1:9">
      <c r="A36" s="1075" t="s">
        <v>1065</v>
      </c>
      <c r="B36" s="1073"/>
      <c r="C36" s="998" t="s">
        <v>631</v>
      </c>
      <c r="D36" s="79"/>
      <c r="E36" s="79"/>
      <c r="F36" s="53"/>
      <c r="G36" s="82"/>
      <c r="H36" s="643"/>
      <c r="I36" s="96"/>
    </row>
    <row r="37" spans="1:9" ht="17.25" thickBot="1">
      <c r="A37" s="1076"/>
      <c r="B37" s="1136" t="s">
        <v>1059</v>
      </c>
      <c r="C37" s="1137"/>
      <c r="D37" s="309"/>
      <c r="E37" s="309"/>
      <c r="F37" s="309"/>
      <c r="G37" s="209"/>
      <c r="H37" s="949"/>
      <c r="I37" s="51"/>
    </row>
    <row r="38" spans="1:9">
      <c r="A38" s="1074" t="s">
        <v>310</v>
      </c>
      <c r="B38" s="1127" t="s">
        <v>310</v>
      </c>
      <c r="C38" s="200" t="s">
        <v>1105</v>
      </c>
      <c r="D38" s="81">
        <v>5431973</v>
      </c>
      <c r="E38" s="81">
        <v>5414513</v>
      </c>
      <c r="F38" s="52">
        <v>5414513</v>
      </c>
      <c r="G38" s="44">
        <f t="shared" si="0"/>
        <v>-17460</v>
      </c>
      <c r="H38" s="165">
        <f t="shared" si="1"/>
        <v>-3.2143016911166532E-3</v>
      </c>
      <c r="I38" s="87"/>
    </row>
    <row r="39" spans="1:9">
      <c r="A39" s="1075"/>
      <c r="B39" s="1073"/>
      <c r="C39" s="998" t="s">
        <v>1106</v>
      </c>
      <c r="D39" s="88"/>
      <c r="E39" s="88"/>
      <c r="F39" s="168"/>
      <c r="G39" s="44"/>
      <c r="H39" s="169"/>
      <c r="I39" s="307"/>
    </row>
    <row r="40" spans="1:9">
      <c r="A40" s="1075"/>
      <c r="B40" s="1306" t="s">
        <v>15</v>
      </c>
      <c r="C40" s="1307"/>
      <c r="D40" s="79">
        <f>SUM(D38:D39)</f>
        <v>5431973</v>
      </c>
      <c r="E40" s="79">
        <f t="shared" ref="E40:F40" si="4">SUM(E38:E39)</f>
        <v>5414513</v>
      </c>
      <c r="F40" s="79">
        <f t="shared" si="4"/>
        <v>5414513</v>
      </c>
      <c r="G40" s="44">
        <f t="shared" si="0"/>
        <v>-17460</v>
      </c>
      <c r="H40" s="289">
        <f t="shared" si="1"/>
        <v>-3.2143016911166532E-3</v>
      </c>
      <c r="I40" s="96"/>
    </row>
    <row r="41" spans="1:9">
      <c r="A41" s="1322" t="s">
        <v>308</v>
      </c>
      <c r="B41" s="1067" t="s">
        <v>308</v>
      </c>
      <c r="C41" s="989" t="s">
        <v>1107</v>
      </c>
      <c r="D41" s="79">
        <v>20027</v>
      </c>
      <c r="E41" s="79"/>
      <c r="F41" s="53">
        <v>19787</v>
      </c>
      <c r="G41" s="44">
        <f t="shared" si="0"/>
        <v>-240</v>
      </c>
      <c r="H41" s="289">
        <f t="shared" si="1"/>
        <v>-1.1983821840515304E-2</v>
      </c>
      <c r="I41" s="96"/>
    </row>
    <row r="42" spans="1:9">
      <c r="A42" s="1322"/>
      <c r="B42" s="1067"/>
      <c r="C42" s="989" t="s">
        <v>637</v>
      </c>
      <c r="D42" s="79"/>
      <c r="E42" s="79"/>
      <c r="F42" s="53"/>
      <c r="G42" s="44"/>
      <c r="H42" s="289"/>
      <c r="I42" s="96"/>
    </row>
    <row r="43" spans="1:9">
      <c r="A43" s="1322"/>
      <c r="B43" s="1067"/>
      <c r="C43" s="989" t="s">
        <v>1108</v>
      </c>
      <c r="D43" s="79"/>
      <c r="E43" s="79"/>
      <c r="F43" s="53"/>
      <c r="G43" s="44"/>
      <c r="H43" s="289"/>
      <c r="I43" s="96"/>
    </row>
    <row r="44" spans="1:9">
      <c r="A44" s="1323"/>
      <c r="B44" s="1143" t="s">
        <v>1066</v>
      </c>
      <c r="C44" s="1143"/>
      <c r="D44" s="79">
        <f>SUM(D41:D43)</f>
        <v>20027</v>
      </c>
      <c r="E44" s="79">
        <f t="shared" ref="E44:F44" si="5">SUM(E41:E43)</f>
        <v>0</v>
      </c>
      <c r="F44" s="79">
        <f t="shared" si="5"/>
        <v>19787</v>
      </c>
      <c r="G44" s="44">
        <f t="shared" si="0"/>
        <v>-240</v>
      </c>
      <c r="H44" s="289">
        <f t="shared" si="1"/>
        <v>-1.1983821840515304E-2</v>
      </c>
      <c r="I44" s="96"/>
    </row>
    <row r="45" spans="1:9">
      <c r="A45" s="1134" t="s">
        <v>1067</v>
      </c>
      <c r="B45" s="1067" t="s">
        <v>1068</v>
      </c>
      <c r="C45" s="989" t="s">
        <v>1109</v>
      </c>
      <c r="D45" s="79"/>
      <c r="E45" s="79"/>
      <c r="F45" s="53"/>
      <c r="G45" s="45"/>
      <c r="H45" s="289"/>
      <c r="I45" s="308"/>
    </row>
    <row r="46" spans="1:9">
      <c r="A46" s="1134"/>
      <c r="B46" s="1067"/>
      <c r="C46" s="989" t="s">
        <v>641</v>
      </c>
      <c r="D46" s="79"/>
      <c r="E46" s="79"/>
      <c r="F46" s="53"/>
      <c r="G46" s="45"/>
      <c r="H46" s="289"/>
      <c r="I46" s="96"/>
    </row>
    <row r="47" spans="1:9" ht="17.25" thickBot="1">
      <c r="A47" s="1142"/>
      <c r="B47" s="1143" t="s">
        <v>15</v>
      </c>
      <c r="C47" s="1143"/>
      <c r="D47" s="166"/>
      <c r="E47" s="166"/>
      <c r="F47" s="166"/>
      <c r="G47" s="168"/>
      <c r="H47" s="169"/>
      <c r="I47" s="170"/>
    </row>
    <row r="48" spans="1:9" s="972" customFormat="1" ht="17.25" thickBot="1">
      <c r="A48" s="1144" t="s">
        <v>1069</v>
      </c>
      <c r="B48" s="1145"/>
      <c r="C48" s="1146"/>
      <c r="D48" s="394">
        <f>SUM(D23,D28,D31,D37,D40,D44,D47)</f>
        <v>148105000</v>
      </c>
      <c r="E48" s="394">
        <f>SUM(E23,E28,E31,E37,E40,E47)</f>
        <v>80797213</v>
      </c>
      <c r="F48" s="394">
        <f>SUM(F23,F28,F31,F37,F40,F44,F47)</f>
        <v>155806000</v>
      </c>
      <c r="G48" s="394">
        <f t="shared" si="0"/>
        <v>7701000</v>
      </c>
      <c r="H48" s="596">
        <f t="shared" si="1"/>
        <v>5.199689409540529E-2</v>
      </c>
      <c r="I48" s="91"/>
    </row>
    <row r="49" spans="1:9" s="1032" customFormat="1">
      <c r="A49" s="1033"/>
      <c r="B49" s="1033"/>
      <c r="C49" s="1033"/>
      <c r="D49" s="1034"/>
      <c r="E49" s="1034"/>
      <c r="F49" s="1034"/>
      <c r="G49" s="1034"/>
      <c r="H49" s="1035"/>
      <c r="I49" s="1036"/>
    </row>
    <row r="50" spans="1:9" ht="23.45" customHeight="1" thickBot="1">
      <c r="A50" s="1303" t="s">
        <v>1137</v>
      </c>
      <c r="B50" s="1303"/>
      <c r="C50" s="1303"/>
      <c r="D50" s="1303"/>
      <c r="E50" s="1303"/>
      <c r="F50" s="1303"/>
      <c r="G50" s="1303"/>
      <c r="H50" s="1303"/>
      <c r="I50" s="1303"/>
    </row>
    <row r="51" spans="1:9">
      <c r="A51" s="1304" t="s">
        <v>37</v>
      </c>
      <c r="B51" s="1305"/>
      <c r="C51" s="1305"/>
      <c r="D51" s="1082" t="s">
        <v>1070</v>
      </c>
      <c r="E51" s="1082" t="s">
        <v>1071</v>
      </c>
      <c r="F51" s="1082" t="s">
        <v>1072</v>
      </c>
      <c r="G51" s="1082" t="s">
        <v>1073</v>
      </c>
      <c r="H51" s="1152" t="s">
        <v>62</v>
      </c>
      <c r="I51" s="1147" t="s">
        <v>76</v>
      </c>
    </row>
    <row r="52" spans="1:9" ht="17.25" thickBot="1">
      <c r="A52" s="97" t="s">
        <v>0</v>
      </c>
      <c r="B52" s="173" t="s">
        <v>1</v>
      </c>
      <c r="C52" s="173" t="s">
        <v>2</v>
      </c>
      <c r="D52" s="1083"/>
      <c r="E52" s="1083"/>
      <c r="F52" s="1083"/>
      <c r="G52" s="1083"/>
      <c r="H52" s="1153"/>
      <c r="I52" s="1148"/>
    </row>
    <row r="53" spans="1:9" ht="33">
      <c r="A53" s="210" t="s">
        <v>676</v>
      </c>
      <c r="B53" s="1073" t="s">
        <v>1074</v>
      </c>
      <c r="C53" s="290" t="s">
        <v>20</v>
      </c>
      <c r="D53" s="44">
        <v>91774300</v>
      </c>
      <c r="E53" s="44">
        <v>30835200</v>
      </c>
      <c r="F53" s="44">
        <v>94753300</v>
      </c>
      <c r="G53" s="45">
        <f>F53-D53</f>
        <v>2979000</v>
      </c>
      <c r="H53" s="165">
        <f>G53/D53*100%</f>
        <v>3.2460067796757919E-2</v>
      </c>
      <c r="I53" s="613" t="s">
        <v>1129</v>
      </c>
    </row>
    <row r="54" spans="1:9">
      <c r="A54" s="77"/>
      <c r="B54" s="1067"/>
      <c r="C54" s="201" t="s">
        <v>40</v>
      </c>
      <c r="D54" s="44">
        <v>10943450</v>
      </c>
      <c r="E54" s="44">
        <v>5775140</v>
      </c>
      <c r="F54" s="44">
        <v>13983230</v>
      </c>
      <c r="G54" s="45">
        <f t="shared" ref="G54:G112" si="6">F54-D54</f>
        <v>3039780</v>
      </c>
      <c r="H54" s="165">
        <f t="shared" ref="H54:H112" si="7">G54/D54*100%</f>
        <v>0.27777163508765518</v>
      </c>
      <c r="I54" s="46"/>
    </row>
    <row r="55" spans="1:9">
      <c r="A55" s="77"/>
      <c r="B55" s="1067"/>
      <c r="C55" s="201" t="s">
        <v>1075</v>
      </c>
      <c r="D55" s="45"/>
      <c r="E55" s="45"/>
      <c r="F55" s="44"/>
      <c r="G55" s="45"/>
      <c r="H55" s="165"/>
      <c r="I55" s="46"/>
    </row>
    <row r="56" spans="1:9">
      <c r="A56" s="77"/>
      <c r="B56" s="1067"/>
      <c r="C56" s="201" t="s">
        <v>1110</v>
      </c>
      <c r="D56" s="44">
        <v>8559830</v>
      </c>
      <c r="E56" s="44">
        <v>3050910</v>
      </c>
      <c r="F56" s="44">
        <v>9061900</v>
      </c>
      <c r="G56" s="45">
        <f t="shared" si="6"/>
        <v>502070</v>
      </c>
      <c r="H56" s="165">
        <f t="shared" si="7"/>
        <v>5.8654202244670745E-2</v>
      </c>
      <c r="I56" s="46"/>
    </row>
    <row r="57" spans="1:9">
      <c r="A57" s="77"/>
      <c r="B57" s="1067"/>
      <c r="C57" s="201" t="s">
        <v>1112</v>
      </c>
      <c r="D57" s="44">
        <v>10090840</v>
      </c>
      <c r="E57" s="44">
        <v>3319980</v>
      </c>
      <c r="F57" s="44">
        <v>10740000</v>
      </c>
      <c r="G57" s="45">
        <f t="shared" si="6"/>
        <v>649160</v>
      </c>
      <c r="H57" s="165">
        <f t="shared" si="7"/>
        <v>6.4331611639863479E-2</v>
      </c>
      <c r="I57" s="46"/>
    </row>
    <row r="58" spans="1:9">
      <c r="A58" s="77"/>
      <c r="B58" s="1067"/>
      <c r="C58" s="201" t="s">
        <v>1111</v>
      </c>
      <c r="D58" s="44">
        <v>300000</v>
      </c>
      <c r="E58" s="44">
        <v>200000</v>
      </c>
      <c r="F58" s="44">
        <v>300000</v>
      </c>
      <c r="G58" s="45">
        <f t="shared" si="6"/>
        <v>0</v>
      </c>
      <c r="H58" s="165">
        <f t="shared" si="7"/>
        <v>0</v>
      </c>
      <c r="I58" s="46"/>
    </row>
    <row r="59" spans="1:9">
      <c r="A59" s="77"/>
      <c r="B59" s="1067"/>
      <c r="C59" s="291" t="s">
        <v>650</v>
      </c>
      <c r="D59" s="78">
        <f>SUM(D53:D58)</f>
        <v>121668420</v>
      </c>
      <c r="E59" s="78">
        <f t="shared" ref="E59:F59" si="8">SUM(E53:E58)</f>
        <v>43181230</v>
      </c>
      <c r="F59" s="78">
        <f t="shared" si="8"/>
        <v>128838430</v>
      </c>
      <c r="G59" s="45">
        <f t="shared" si="6"/>
        <v>7170010</v>
      </c>
      <c r="H59" s="165">
        <f t="shared" si="7"/>
        <v>5.8930739792626551E-2</v>
      </c>
      <c r="I59" s="47"/>
    </row>
    <row r="60" spans="1:9">
      <c r="A60" s="77"/>
      <c r="B60" s="1067" t="s">
        <v>1076</v>
      </c>
      <c r="C60" s="998" t="s">
        <v>1113</v>
      </c>
      <c r="D60" s="90"/>
      <c r="E60" s="44"/>
      <c r="F60" s="44"/>
      <c r="G60" s="45"/>
      <c r="H60" s="165"/>
      <c r="I60" s="46"/>
    </row>
    <row r="61" spans="1:9">
      <c r="A61" s="77"/>
      <c r="B61" s="1067"/>
      <c r="C61" s="290" t="s">
        <v>649</v>
      </c>
      <c r="D61" s="44"/>
      <c r="E61" s="44"/>
      <c r="F61" s="44"/>
      <c r="G61" s="45"/>
      <c r="H61" s="165"/>
      <c r="I61" s="46"/>
    </row>
    <row r="62" spans="1:9">
      <c r="A62" s="77"/>
      <c r="B62" s="1067"/>
      <c r="C62" s="201" t="s">
        <v>25</v>
      </c>
      <c r="D62" s="44"/>
      <c r="E62" s="44"/>
      <c r="F62" s="44"/>
      <c r="G62" s="45"/>
      <c r="H62" s="165"/>
      <c r="I62" s="46"/>
    </row>
    <row r="63" spans="1:9">
      <c r="A63" s="77"/>
      <c r="B63" s="1067"/>
      <c r="C63" s="291" t="s">
        <v>1077</v>
      </c>
      <c r="D63" s="78"/>
      <c r="E63" s="78"/>
      <c r="F63" s="78"/>
      <c r="G63" s="45"/>
      <c r="H63" s="165"/>
      <c r="I63" s="47"/>
    </row>
    <row r="64" spans="1:9">
      <c r="A64" s="77"/>
      <c r="B64" s="1067" t="s">
        <v>1078</v>
      </c>
      <c r="C64" s="292" t="s">
        <v>26</v>
      </c>
      <c r="D64" s="45">
        <v>300000</v>
      </c>
      <c r="E64" s="168"/>
      <c r="F64" s="44">
        <v>300000</v>
      </c>
      <c r="G64" s="45">
        <f t="shared" si="6"/>
        <v>0</v>
      </c>
      <c r="H64" s="165">
        <f t="shared" si="7"/>
        <v>0</v>
      </c>
      <c r="I64" s="46"/>
    </row>
    <row r="65" spans="1:9">
      <c r="A65" s="77"/>
      <c r="B65" s="1067"/>
      <c r="C65" s="201" t="s">
        <v>839</v>
      </c>
      <c r="D65" s="277">
        <v>120000</v>
      </c>
      <c r="E65" s="167">
        <v>164400</v>
      </c>
      <c r="F65" s="90">
        <v>540000</v>
      </c>
      <c r="G65" s="45">
        <f t="shared" si="6"/>
        <v>420000</v>
      </c>
      <c r="H65" s="165">
        <f t="shared" si="7"/>
        <v>3.5</v>
      </c>
      <c r="I65" s="46"/>
    </row>
    <row r="66" spans="1:9">
      <c r="A66" s="77"/>
      <c r="B66" s="1067"/>
      <c r="C66" s="201" t="s">
        <v>28</v>
      </c>
      <c r="D66" s="277">
        <v>700000</v>
      </c>
      <c r="E66" s="53">
        <v>293130</v>
      </c>
      <c r="F66" s="90">
        <v>700000</v>
      </c>
      <c r="G66" s="45">
        <f t="shared" si="6"/>
        <v>0</v>
      </c>
      <c r="H66" s="165">
        <f t="shared" si="7"/>
        <v>0</v>
      </c>
      <c r="I66" s="46"/>
    </row>
    <row r="67" spans="1:9">
      <c r="A67" s="77"/>
      <c r="B67" s="1067"/>
      <c r="C67" s="201" t="s">
        <v>1114</v>
      </c>
      <c r="D67" s="277">
        <v>1820000</v>
      </c>
      <c r="E67" s="53">
        <v>476650</v>
      </c>
      <c r="F67" s="90">
        <v>2300000</v>
      </c>
      <c r="G67" s="45">
        <f t="shared" si="6"/>
        <v>480000</v>
      </c>
      <c r="H67" s="165">
        <f t="shared" si="7"/>
        <v>0.26373626373626374</v>
      </c>
      <c r="I67" s="46"/>
    </row>
    <row r="68" spans="1:9">
      <c r="A68" s="119"/>
      <c r="B68" s="1067"/>
      <c r="C68" s="201" t="s">
        <v>43</v>
      </c>
      <c r="D68" s="278">
        <v>1480000</v>
      </c>
      <c r="E68" s="167">
        <v>657720</v>
      </c>
      <c r="F68" s="207">
        <v>1080000</v>
      </c>
      <c r="G68" s="678">
        <f t="shared" si="6"/>
        <v>-400000</v>
      </c>
      <c r="H68" s="169">
        <f t="shared" si="7"/>
        <v>-0.27027027027027029</v>
      </c>
      <c r="I68" s="89"/>
    </row>
    <row r="69" spans="1:9">
      <c r="A69" s="119"/>
      <c r="B69" s="1067"/>
      <c r="C69" s="998" t="s">
        <v>651</v>
      </c>
      <c r="D69" s="53"/>
      <c r="E69" s="53"/>
      <c r="F69" s="53"/>
      <c r="G69" s="79">
        <f t="shared" si="6"/>
        <v>0</v>
      </c>
      <c r="H69" s="289" t="s">
        <v>1136</v>
      </c>
      <c r="I69" s="96"/>
    </row>
    <row r="70" spans="1:9">
      <c r="A70" s="119"/>
      <c r="B70" s="1067"/>
      <c r="C70" s="998" t="s">
        <v>1115</v>
      </c>
      <c r="D70" s="53">
        <v>1580000</v>
      </c>
      <c r="E70" s="53">
        <v>1957740</v>
      </c>
      <c r="F70" s="53">
        <v>2080000</v>
      </c>
      <c r="G70" s="79">
        <f t="shared" si="6"/>
        <v>500000</v>
      </c>
      <c r="H70" s="289">
        <f t="shared" si="7"/>
        <v>0.31645569620253167</v>
      </c>
      <c r="I70" s="96"/>
    </row>
    <row r="71" spans="1:9">
      <c r="A71" s="119"/>
      <c r="B71" s="1067"/>
      <c r="C71" s="310" t="s">
        <v>1079</v>
      </c>
      <c r="D71" s="393">
        <f>SUM(D64:D70)</f>
        <v>6000000</v>
      </c>
      <c r="E71" s="393">
        <f t="shared" ref="E71:F71" si="9">SUM(E64:E70)</f>
        <v>3549640</v>
      </c>
      <c r="F71" s="393">
        <f t="shared" si="9"/>
        <v>7000000</v>
      </c>
      <c r="G71" s="45">
        <f t="shared" si="6"/>
        <v>1000000</v>
      </c>
      <c r="H71" s="165">
        <f t="shared" si="7"/>
        <v>0.16666666666666666</v>
      </c>
      <c r="I71" s="46"/>
    </row>
    <row r="72" spans="1:9" ht="17.25" thickBot="1">
      <c r="A72" s="174" t="s">
        <v>1080</v>
      </c>
      <c r="B72" s="1319" t="s">
        <v>1066</v>
      </c>
      <c r="C72" s="1320"/>
      <c r="D72" s="287">
        <f>SUM(D59,D63,D71)</f>
        <v>127668420</v>
      </c>
      <c r="E72" s="392">
        <f t="shared" ref="E72:F72" si="10">SUM(E59,E63,E71)</f>
        <v>46730870</v>
      </c>
      <c r="F72" s="287">
        <f t="shared" si="10"/>
        <v>135838430</v>
      </c>
      <c r="G72" s="49">
        <f t="shared" si="6"/>
        <v>8170010</v>
      </c>
      <c r="H72" s="169">
        <f t="shared" si="7"/>
        <v>6.3993977523964032E-2</v>
      </c>
      <c r="I72" s="50"/>
    </row>
    <row r="73" spans="1:9">
      <c r="A73" s="1141" t="s">
        <v>1081</v>
      </c>
      <c r="B73" s="1073" t="s">
        <v>1082</v>
      </c>
      <c r="C73" s="997" t="s">
        <v>1116</v>
      </c>
      <c r="D73" s="279"/>
      <c r="E73" s="295"/>
      <c r="F73" s="205"/>
      <c r="G73" s="206"/>
      <c r="H73" s="951"/>
      <c r="I73" s="46"/>
    </row>
    <row r="74" spans="1:9">
      <c r="A74" s="1134"/>
      <c r="B74" s="1067"/>
      <c r="C74" s="998" t="s">
        <v>843</v>
      </c>
      <c r="D74" s="280"/>
      <c r="E74" s="53"/>
      <c r="F74" s="90"/>
      <c r="G74" s="45"/>
      <c r="H74" s="214"/>
      <c r="I74" s="46"/>
    </row>
    <row r="75" spans="1:9" ht="17.25" thickBot="1">
      <c r="A75" s="1135"/>
      <c r="B75" s="1189" t="s">
        <v>1066</v>
      </c>
      <c r="C75" s="1190"/>
      <c r="D75" s="281"/>
      <c r="E75" s="281"/>
      <c r="F75" s="281"/>
      <c r="G75" s="49"/>
      <c r="H75" s="952"/>
      <c r="I75" s="51"/>
    </row>
    <row r="76" spans="1:9">
      <c r="A76" s="1074" t="s">
        <v>1083</v>
      </c>
      <c r="B76" s="1191" t="s">
        <v>677</v>
      </c>
      <c r="C76" s="994" t="s">
        <v>1084</v>
      </c>
      <c r="D76" s="294"/>
      <c r="E76" s="294"/>
      <c r="F76" s="294"/>
      <c r="G76" s="82"/>
      <c r="H76" s="643"/>
      <c r="I76" s="308"/>
    </row>
    <row r="77" spans="1:9">
      <c r="A77" s="1075"/>
      <c r="B77" s="1191"/>
      <c r="C77" s="994" t="s">
        <v>656</v>
      </c>
      <c r="D77" s="294"/>
      <c r="E77" s="294"/>
      <c r="F77" s="294"/>
      <c r="G77" s="79"/>
      <c r="H77" s="289"/>
      <c r="I77" s="308"/>
    </row>
    <row r="78" spans="1:9">
      <c r="A78" s="1075"/>
      <c r="B78" s="1191"/>
      <c r="C78" s="994" t="s">
        <v>657</v>
      </c>
      <c r="D78" s="294"/>
      <c r="E78" s="294"/>
      <c r="F78" s="294"/>
      <c r="G78" s="79"/>
      <c r="H78" s="289"/>
      <c r="I78" s="308"/>
    </row>
    <row r="79" spans="1:9">
      <c r="A79" s="1075"/>
      <c r="B79" s="1191"/>
      <c r="C79" s="301" t="s">
        <v>678</v>
      </c>
      <c r="D79" s="53"/>
      <c r="E79" s="53"/>
      <c r="F79" s="53"/>
      <c r="G79" s="79"/>
      <c r="H79" s="289"/>
      <c r="I79" s="96"/>
    </row>
    <row r="80" spans="1:9">
      <c r="A80" s="1075"/>
      <c r="B80" s="1191"/>
      <c r="C80" s="301" t="s">
        <v>1085</v>
      </c>
      <c r="D80" s="53"/>
      <c r="E80" s="53"/>
      <c r="F80" s="53"/>
      <c r="G80" s="79"/>
      <c r="H80" s="289"/>
      <c r="I80" s="96"/>
    </row>
    <row r="81" spans="1:9">
      <c r="A81" s="1075"/>
      <c r="B81" s="1321"/>
      <c r="C81" s="605" t="s">
        <v>1077</v>
      </c>
      <c r="D81" s="79"/>
      <c r="E81" s="79"/>
      <c r="F81" s="79"/>
      <c r="G81" s="79"/>
      <c r="H81" s="289"/>
      <c r="I81" s="96"/>
    </row>
    <row r="82" spans="1:9">
      <c r="A82" s="1075"/>
      <c r="B82" s="1316" t="s">
        <v>1083</v>
      </c>
      <c r="C82" s="998" t="s">
        <v>1040</v>
      </c>
      <c r="D82" s="294"/>
      <c r="E82" s="294"/>
      <c r="F82" s="294"/>
      <c r="G82" s="79"/>
      <c r="H82" s="289"/>
      <c r="I82" s="308"/>
    </row>
    <row r="83" spans="1:9">
      <c r="A83" s="1075"/>
      <c r="B83" s="1128"/>
      <c r="C83" s="998" t="s">
        <v>1117</v>
      </c>
      <c r="D83" s="53"/>
      <c r="E83" s="53"/>
      <c r="F83" s="53"/>
      <c r="G83" s="79"/>
      <c r="H83" s="289"/>
      <c r="I83" s="96"/>
    </row>
    <row r="84" spans="1:9">
      <c r="A84" s="1075"/>
      <c r="B84" s="1128"/>
      <c r="C84" s="998" t="s">
        <v>679</v>
      </c>
      <c r="D84" s="53"/>
      <c r="E84" s="53"/>
      <c r="F84" s="53"/>
      <c r="G84" s="79"/>
      <c r="H84" s="289"/>
      <c r="I84" s="96"/>
    </row>
    <row r="85" spans="1:9">
      <c r="A85" s="1075"/>
      <c r="B85" s="1128"/>
      <c r="C85" s="998" t="s">
        <v>1118</v>
      </c>
      <c r="D85" s="53"/>
      <c r="E85" s="53"/>
      <c r="F85" s="53"/>
      <c r="G85" s="79"/>
      <c r="H85" s="289"/>
      <c r="I85" s="96"/>
    </row>
    <row r="86" spans="1:9">
      <c r="A86" s="1075"/>
      <c r="B86" s="1128"/>
      <c r="C86" s="998" t="s">
        <v>1043</v>
      </c>
      <c r="D86" s="53">
        <v>9405000</v>
      </c>
      <c r="E86" s="53">
        <v>2769690</v>
      </c>
      <c r="F86" s="53">
        <v>14249700</v>
      </c>
      <c r="G86" s="79">
        <f t="shared" si="6"/>
        <v>4844700</v>
      </c>
      <c r="H86" s="289">
        <f t="shared" si="7"/>
        <v>0.51511961722488042</v>
      </c>
      <c r="I86" s="592" t="s">
        <v>1086</v>
      </c>
    </row>
    <row r="87" spans="1:9">
      <c r="A87" s="1075"/>
      <c r="B87" s="1128"/>
      <c r="C87" s="998" t="s">
        <v>660</v>
      </c>
      <c r="D87" s="53"/>
      <c r="E87" s="53"/>
      <c r="F87" s="53"/>
      <c r="G87" s="79"/>
      <c r="H87" s="289"/>
      <c r="I87" s="96"/>
    </row>
    <row r="88" spans="1:9">
      <c r="A88" s="1075"/>
      <c r="B88" s="1128"/>
      <c r="C88" s="998" t="s">
        <v>1119</v>
      </c>
      <c r="D88" s="53"/>
      <c r="E88" s="53"/>
      <c r="F88" s="53"/>
      <c r="G88" s="79"/>
      <c r="H88" s="289"/>
      <c r="I88" s="96"/>
    </row>
    <row r="89" spans="1:9">
      <c r="A89" s="1075"/>
      <c r="B89" s="1128"/>
      <c r="C89" s="998" t="s">
        <v>1120</v>
      </c>
      <c r="D89" s="53"/>
      <c r="E89" s="53"/>
      <c r="F89" s="53"/>
      <c r="G89" s="79"/>
      <c r="H89" s="289"/>
      <c r="I89" s="96"/>
    </row>
    <row r="90" spans="1:9">
      <c r="A90" s="1075"/>
      <c r="B90" s="1128"/>
      <c r="C90" s="998" t="s">
        <v>1121</v>
      </c>
      <c r="D90" s="53"/>
      <c r="E90" s="53"/>
      <c r="F90" s="53"/>
      <c r="G90" s="79"/>
      <c r="H90" s="289"/>
      <c r="I90" s="96"/>
    </row>
    <row r="91" spans="1:9">
      <c r="A91" s="1075"/>
      <c r="B91" s="1128"/>
      <c r="C91" s="998" t="s">
        <v>681</v>
      </c>
      <c r="D91" s="53"/>
      <c r="E91" s="53"/>
      <c r="F91" s="53"/>
      <c r="G91" s="79"/>
      <c r="H91" s="289"/>
      <c r="I91" s="96"/>
    </row>
    <row r="92" spans="1:9">
      <c r="A92" s="1075"/>
      <c r="B92" s="1128"/>
      <c r="C92" s="998" t="s">
        <v>290</v>
      </c>
      <c r="D92" s="53"/>
      <c r="E92" s="53"/>
      <c r="F92" s="53"/>
      <c r="G92" s="79"/>
      <c r="H92" s="289"/>
      <c r="I92" s="96"/>
    </row>
    <row r="93" spans="1:9">
      <c r="A93" s="1075"/>
      <c r="B93" s="1128"/>
      <c r="C93" s="998" t="s">
        <v>1122</v>
      </c>
      <c r="D93" s="53"/>
      <c r="E93" s="53"/>
      <c r="F93" s="53"/>
      <c r="G93" s="79"/>
      <c r="H93" s="289"/>
      <c r="I93" s="96"/>
    </row>
    <row r="94" spans="1:9">
      <c r="A94" s="1075"/>
      <c r="B94" s="1128"/>
      <c r="C94" s="998" t="s">
        <v>1123</v>
      </c>
      <c r="D94" s="53"/>
      <c r="E94" s="53"/>
      <c r="F94" s="53"/>
      <c r="G94" s="79"/>
      <c r="H94" s="289"/>
      <c r="I94" s="96"/>
    </row>
    <row r="95" spans="1:9">
      <c r="A95" s="1075"/>
      <c r="B95" s="1128"/>
      <c r="C95" s="998" t="s">
        <v>302</v>
      </c>
      <c r="D95" s="53"/>
      <c r="E95" s="53"/>
      <c r="F95" s="53"/>
      <c r="G95" s="79"/>
      <c r="H95" s="289"/>
      <c r="I95" s="96"/>
    </row>
    <row r="96" spans="1:9">
      <c r="A96" s="1075"/>
      <c r="B96" s="1128"/>
      <c r="C96" s="998" t="s">
        <v>1124</v>
      </c>
      <c r="D96" s="53"/>
      <c r="E96" s="53"/>
      <c r="F96" s="53"/>
      <c r="G96" s="79"/>
      <c r="H96" s="289"/>
      <c r="I96" s="96"/>
    </row>
    <row r="97" spans="1:9">
      <c r="A97" s="1075"/>
      <c r="B97" s="1128"/>
      <c r="C97" s="998" t="s">
        <v>1051</v>
      </c>
      <c r="D97" s="53"/>
      <c r="E97" s="53"/>
      <c r="F97" s="53"/>
      <c r="G97" s="79"/>
      <c r="H97" s="289"/>
      <c r="I97" s="96"/>
    </row>
    <row r="98" spans="1:9">
      <c r="A98" s="1075"/>
      <c r="B98" s="1128"/>
      <c r="C98" s="998" t="s">
        <v>305</v>
      </c>
      <c r="D98" s="53"/>
      <c r="E98" s="53"/>
      <c r="F98" s="53"/>
      <c r="G98" s="79"/>
      <c r="H98" s="289"/>
      <c r="I98" s="96"/>
    </row>
    <row r="99" spans="1:9">
      <c r="A99" s="1075"/>
      <c r="B99" s="1128"/>
      <c r="C99" s="998" t="s">
        <v>1125</v>
      </c>
      <c r="D99" s="53"/>
      <c r="E99" s="53"/>
      <c r="F99" s="53"/>
      <c r="G99" s="79"/>
      <c r="H99" s="289"/>
      <c r="I99" s="96"/>
    </row>
    <row r="100" spans="1:9">
      <c r="A100" s="1075"/>
      <c r="B100" s="1128"/>
      <c r="C100" s="998" t="s">
        <v>1126</v>
      </c>
      <c r="D100" s="53"/>
      <c r="E100" s="53"/>
      <c r="F100" s="53"/>
      <c r="G100" s="79"/>
      <c r="H100" s="289"/>
      <c r="I100" s="96"/>
    </row>
    <row r="101" spans="1:9">
      <c r="A101" s="1075"/>
      <c r="B101" s="1128"/>
      <c r="C101" s="998" t="s">
        <v>292</v>
      </c>
      <c r="D101" s="53"/>
      <c r="E101" s="53"/>
      <c r="F101" s="53"/>
      <c r="G101" s="79"/>
      <c r="H101" s="289"/>
      <c r="I101" s="96"/>
    </row>
    <row r="102" spans="1:9">
      <c r="A102" s="1075"/>
      <c r="B102" s="1128"/>
      <c r="C102" s="998" t="s">
        <v>293</v>
      </c>
      <c r="D102" s="53"/>
      <c r="E102" s="53"/>
      <c r="F102" s="53"/>
      <c r="G102" s="79"/>
      <c r="H102" s="289"/>
      <c r="I102" s="96"/>
    </row>
    <row r="103" spans="1:9">
      <c r="A103" s="1075"/>
      <c r="B103" s="1128"/>
      <c r="C103" s="998" t="s">
        <v>1127</v>
      </c>
      <c r="D103" s="53"/>
      <c r="E103" s="53"/>
      <c r="F103" s="53"/>
      <c r="G103" s="79"/>
      <c r="H103" s="289"/>
      <c r="I103" s="96"/>
    </row>
    <row r="104" spans="1:9">
      <c r="A104" s="1075"/>
      <c r="B104" s="1073"/>
      <c r="C104" s="999" t="s">
        <v>1077</v>
      </c>
      <c r="D104" s="79">
        <f>SUM(D82:D103)</f>
        <v>9405000</v>
      </c>
      <c r="E104" s="79">
        <f>SUM(E82:E103)</f>
        <v>2769690</v>
      </c>
      <c r="F104" s="79">
        <f>SUM(F82:F103)</f>
        <v>14249700</v>
      </c>
      <c r="G104" s="79">
        <f t="shared" si="6"/>
        <v>4844700</v>
      </c>
      <c r="H104" s="289">
        <f t="shared" si="7"/>
        <v>0.51511961722488042</v>
      </c>
      <c r="I104" s="96"/>
    </row>
    <row r="105" spans="1:9" ht="17.25" thickBot="1">
      <c r="A105" s="1076"/>
      <c r="B105" s="1129" t="s">
        <v>1066</v>
      </c>
      <c r="C105" s="1129"/>
      <c r="D105" s="86">
        <f>SUM(D81,D104)</f>
        <v>9405000</v>
      </c>
      <c r="E105" s="86">
        <f>SUM(E81,E104)</f>
        <v>2769690</v>
      </c>
      <c r="F105" s="86">
        <f>SUM(F81,F104)</f>
        <v>14249700</v>
      </c>
      <c r="G105" s="49">
        <f t="shared" si="6"/>
        <v>4844700</v>
      </c>
      <c r="H105" s="311">
        <f t="shared" si="7"/>
        <v>0.51511961722488042</v>
      </c>
      <c r="I105" s="384"/>
    </row>
    <row r="106" spans="1:9">
      <c r="A106" s="1075" t="s">
        <v>5</v>
      </c>
      <c r="B106" s="987" t="s">
        <v>1087</v>
      </c>
      <c r="C106" s="290" t="s">
        <v>9</v>
      </c>
      <c r="D106" s="287"/>
      <c r="E106" s="82"/>
      <c r="F106" s="90"/>
      <c r="G106" s="45"/>
      <c r="H106" s="214"/>
      <c r="I106" s="46"/>
    </row>
    <row r="107" spans="1:9" ht="17.25" thickBot="1">
      <c r="A107" s="1076"/>
      <c r="B107" s="1077" t="s">
        <v>1066</v>
      </c>
      <c r="C107" s="1078"/>
      <c r="D107" s="281"/>
      <c r="E107" s="281"/>
      <c r="F107" s="281"/>
      <c r="G107" s="209"/>
      <c r="H107" s="949"/>
      <c r="I107" s="51"/>
    </row>
    <row r="108" spans="1:9">
      <c r="A108" s="1196" t="s">
        <v>1088</v>
      </c>
      <c r="B108" s="1073" t="s">
        <v>1089</v>
      </c>
      <c r="C108" s="997" t="s">
        <v>1090</v>
      </c>
      <c r="D108" s="282"/>
      <c r="E108" s="82"/>
      <c r="F108" s="285"/>
      <c r="G108" s="208"/>
      <c r="H108" s="165"/>
      <c r="I108" s="48"/>
    </row>
    <row r="109" spans="1:9">
      <c r="A109" s="1196"/>
      <c r="B109" s="1067"/>
      <c r="C109" s="998" t="s">
        <v>46</v>
      </c>
      <c r="D109" s="283">
        <v>11031580</v>
      </c>
      <c r="E109" s="53">
        <v>5414510</v>
      </c>
      <c r="F109" s="90">
        <v>5717870</v>
      </c>
      <c r="G109" s="44">
        <f t="shared" si="6"/>
        <v>-5313710</v>
      </c>
      <c r="H109" s="165">
        <f t="shared" si="7"/>
        <v>-0.48168168113724419</v>
      </c>
      <c r="I109" s="46"/>
    </row>
    <row r="110" spans="1:9" ht="17.25" thickBot="1">
      <c r="A110" s="1197"/>
      <c r="B110" s="1179" t="s">
        <v>1066</v>
      </c>
      <c r="C110" s="1180"/>
      <c r="D110" s="953">
        <f>SUM(D108:D109)</f>
        <v>11031580</v>
      </c>
      <c r="E110" s="953">
        <f t="shared" ref="E110:F110" si="11">SUM(E108:E109)</f>
        <v>5414510</v>
      </c>
      <c r="F110" s="953">
        <f t="shared" si="11"/>
        <v>5717870</v>
      </c>
      <c r="G110" s="982">
        <f t="shared" si="6"/>
        <v>-5313710</v>
      </c>
      <c r="H110" s="169">
        <f t="shared" si="7"/>
        <v>-0.48168168113724419</v>
      </c>
      <c r="I110" s="51"/>
    </row>
    <row r="111" spans="1:9" ht="17.25" thickBot="1">
      <c r="A111" s="203" t="s">
        <v>1091</v>
      </c>
      <c r="B111" s="204" t="s">
        <v>1091</v>
      </c>
      <c r="C111" s="293" t="s">
        <v>1092</v>
      </c>
      <c r="D111" s="284"/>
      <c r="E111" s="294"/>
      <c r="F111" s="286"/>
      <c r="G111" s="168"/>
      <c r="H111" s="954"/>
      <c r="I111" s="175"/>
    </row>
    <row r="112" spans="1:9" s="972" customFormat="1" ht="17.25" thickBot="1">
      <c r="A112" s="1144" t="s">
        <v>1093</v>
      </c>
      <c r="B112" s="1145"/>
      <c r="C112" s="1146"/>
      <c r="D112" s="394">
        <f>SUM(D72,D75,D105,D107,D110,D111)</f>
        <v>148105000</v>
      </c>
      <c r="E112" s="394">
        <f>SUM(E72,E75,E105,E107,E110,E111)</f>
        <v>54915070</v>
      </c>
      <c r="F112" s="394">
        <f>SUM(F72,F75,F105,F107,F110,F111)</f>
        <v>155806000</v>
      </c>
      <c r="G112" s="394">
        <f t="shared" si="6"/>
        <v>7701000</v>
      </c>
      <c r="H112" s="596">
        <f t="shared" si="7"/>
        <v>5.199689409540529E-2</v>
      </c>
      <c r="I112" s="91"/>
    </row>
  </sheetData>
  <mergeCells count="62">
    <mergeCell ref="A2:I2"/>
    <mergeCell ref="A4:I5"/>
    <mergeCell ref="A6:I6"/>
    <mergeCell ref="A7:C7"/>
    <mergeCell ref="D7:D8"/>
    <mergeCell ref="E7:E8"/>
    <mergeCell ref="F7:F8"/>
    <mergeCell ref="G7:G8"/>
    <mergeCell ref="H7:H8"/>
    <mergeCell ref="I7:I8"/>
    <mergeCell ref="A9:A14"/>
    <mergeCell ref="B9:B13"/>
    <mergeCell ref="B14:C14"/>
    <mergeCell ref="A15:A23"/>
    <mergeCell ref="B15:B22"/>
    <mergeCell ref="B23:C23"/>
    <mergeCell ref="A38:A40"/>
    <mergeCell ref="B38:B39"/>
    <mergeCell ref="B40:C40"/>
    <mergeCell ref="A24:A28"/>
    <mergeCell ref="B24:B27"/>
    <mergeCell ref="B28:C28"/>
    <mergeCell ref="A29:A31"/>
    <mergeCell ref="B29:B30"/>
    <mergeCell ref="B31:C31"/>
    <mergeCell ref="A32:A34"/>
    <mergeCell ref="B32:B33"/>
    <mergeCell ref="B35:B36"/>
    <mergeCell ref="A36:A37"/>
    <mergeCell ref="B37:C37"/>
    <mergeCell ref="A41:A44"/>
    <mergeCell ref="B41:B43"/>
    <mergeCell ref="B44:C44"/>
    <mergeCell ref="A45:A47"/>
    <mergeCell ref="B45:B46"/>
    <mergeCell ref="B47:C47"/>
    <mergeCell ref="A48:C48"/>
    <mergeCell ref="A50:I50"/>
    <mergeCell ref="A51:C51"/>
    <mergeCell ref="D51:D52"/>
    <mergeCell ref="E51:E52"/>
    <mergeCell ref="F51:F52"/>
    <mergeCell ref="G51:G52"/>
    <mergeCell ref="H51:H52"/>
    <mergeCell ref="I51:I52"/>
    <mergeCell ref="B53:B59"/>
    <mergeCell ref="B60:B63"/>
    <mergeCell ref="B64:B71"/>
    <mergeCell ref="B72:C72"/>
    <mergeCell ref="A73:A75"/>
    <mergeCell ref="B73:B74"/>
    <mergeCell ref="B75:C75"/>
    <mergeCell ref="A108:A110"/>
    <mergeCell ref="B108:B109"/>
    <mergeCell ref="B110:C110"/>
    <mergeCell ref="A112:C112"/>
    <mergeCell ref="A76:A105"/>
    <mergeCell ref="B76:B81"/>
    <mergeCell ref="B82:B104"/>
    <mergeCell ref="B105:C105"/>
    <mergeCell ref="A106:A107"/>
    <mergeCell ref="B107:C107"/>
  </mergeCells>
  <phoneticPr fontId="2" type="noConversion"/>
  <pageMargins left="0.11811023622047245" right="0.11811023622047245" top="0.74803149606299213" bottom="0.74803149606299213" header="0.31496062992125984" footer="0.31496062992125984"/>
  <pageSetup paperSize="9" scale="8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topLeftCell="A16" workbookViewId="0">
      <selection activeCell="L30" sqref="L30"/>
    </sheetView>
  </sheetViews>
  <sheetFormatPr defaultRowHeight="16.5"/>
  <cols>
    <col min="2" max="2" width="10.375" customWidth="1"/>
    <col min="3" max="7" width="17.375" customWidth="1"/>
    <col min="9" max="9" width="48.375" style="6" customWidth="1"/>
  </cols>
  <sheetData>
    <row r="2" spans="1:9" ht="20.25">
      <c r="A2" s="1301" t="s">
        <v>683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1128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1154</v>
      </c>
      <c r="B5" s="1303"/>
      <c r="C5" s="1303"/>
      <c r="D5" s="1303"/>
      <c r="E5" s="1303"/>
      <c r="F5" s="1303"/>
      <c r="G5" s="1303"/>
      <c r="H5" s="1303"/>
      <c r="I5" s="1303"/>
    </row>
    <row r="6" spans="1:9">
      <c r="A6" s="1304" t="s">
        <v>37</v>
      </c>
      <c r="B6" s="1305"/>
      <c r="C6" s="1305"/>
      <c r="D6" s="1082" t="s">
        <v>684</v>
      </c>
      <c r="E6" s="1082" t="s">
        <v>685</v>
      </c>
      <c r="F6" s="1082" t="s">
        <v>686</v>
      </c>
      <c r="G6" s="1082" t="s">
        <v>687</v>
      </c>
      <c r="H6" s="1152" t="s">
        <v>688</v>
      </c>
      <c r="I6" s="1147" t="s">
        <v>689</v>
      </c>
    </row>
    <row r="7" spans="1:9" ht="17.25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33">
      <c r="A8" s="1069" t="s">
        <v>690</v>
      </c>
      <c r="B8" s="1128" t="s">
        <v>691</v>
      </c>
      <c r="C8" s="935" t="s">
        <v>692</v>
      </c>
      <c r="D8" s="305"/>
      <c r="E8" s="305"/>
      <c r="F8" s="305"/>
      <c r="G8" s="312"/>
      <c r="H8" s="306"/>
      <c r="I8" s="379"/>
    </row>
    <row r="9" spans="1:9" ht="17.25">
      <c r="A9" s="1069"/>
      <c r="B9" s="1128"/>
      <c r="C9" s="933" t="s">
        <v>693</v>
      </c>
      <c r="D9" s="302"/>
      <c r="E9" s="302"/>
      <c r="F9" s="302"/>
      <c r="G9" s="312"/>
      <c r="H9" s="943"/>
      <c r="I9" s="380"/>
    </row>
    <row r="10" spans="1:9" ht="17.25">
      <c r="A10" s="1069"/>
      <c r="B10" s="1128"/>
      <c r="C10" s="933" t="s">
        <v>197</v>
      </c>
      <c r="D10" s="302"/>
      <c r="E10" s="302"/>
      <c r="F10" s="302"/>
      <c r="G10" s="312"/>
      <c r="H10" s="943"/>
      <c r="I10" s="380"/>
    </row>
    <row r="11" spans="1:9" ht="17.25">
      <c r="A11" s="1069"/>
      <c r="B11" s="1128"/>
      <c r="C11" s="933" t="s">
        <v>198</v>
      </c>
      <c r="D11" s="302"/>
      <c r="E11" s="302"/>
      <c r="F11" s="302"/>
      <c r="G11" s="312"/>
      <c r="H11" s="943"/>
      <c r="I11" s="380"/>
    </row>
    <row r="12" spans="1:9" ht="17.25">
      <c r="A12" s="1069"/>
      <c r="B12" s="1073"/>
      <c r="C12" s="933" t="s">
        <v>694</v>
      </c>
      <c r="D12" s="302"/>
      <c r="E12" s="302"/>
      <c r="F12" s="302"/>
      <c r="G12" s="312"/>
      <c r="H12" s="943"/>
      <c r="I12" s="380"/>
    </row>
    <row r="13" spans="1:9" ht="18" thickBot="1">
      <c r="A13" s="1070"/>
      <c r="B13" s="1129" t="s">
        <v>15</v>
      </c>
      <c r="C13" s="1129"/>
      <c r="D13" s="303"/>
      <c r="E13" s="303"/>
      <c r="F13" s="303"/>
      <c r="G13" s="313"/>
      <c r="H13" s="944"/>
      <c r="I13" s="381"/>
    </row>
    <row r="14" spans="1:9" ht="33">
      <c r="A14" s="1131" t="s">
        <v>3</v>
      </c>
      <c r="B14" s="1128" t="s">
        <v>695</v>
      </c>
      <c r="C14" s="935" t="s">
        <v>188</v>
      </c>
      <c r="D14" s="305"/>
      <c r="E14" s="305"/>
      <c r="F14" s="305"/>
      <c r="G14" s="312"/>
      <c r="H14" s="306"/>
      <c r="I14" s="382"/>
    </row>
    <row r="15" spans="1:9" ht="33">
      <c r="A15" s="1131"/>
      <c r="B15" s="1128"/>
      <c r="C15" s="933" t="s">
        <v>696</v>
      </c>
      <c r="D15" s="302"/>
      <c r="E15" s="302"/>
      <c r="F15" s="302"/>
      <c r="G15" s="312"/>
      <c r="H15" s="943"/>
      <c r="I15" s="383"/>
    </row>
    <row r="16" spans="1:9" ht="17.25">
      <c r="A16" s="1131"/>
      <c r="B16" s="1128"/>
      <c r="C16" s="933" t="s">
        <v>697</v>
      </c>
      <c r="D16" s="302"/>
      <c r="E16" s="302"/>
      <c r="F16" s="302"/>
      <c r="G16" s="312"/>
      <c r="H16" s="943"/>
      <c r="I16" s="383"/>
    </row>
    <row r="17" spans="1:9" ht="17.25">
      <c r="A17" s="1131"/>
      <c r="B17" s="1128"/>
      <c r="C17" s="933" t="s">
        <v>698</v>
      </c>
      <c r="D17" s="302"/>
      <c r="E17" s="302"/>
      <c r="F17" s="302"/>
      <c r="G17" s="312"/>
      <c r="H17" s="943"/>
      <c r="I17" s="383"/>
    </row>
    <row r="18" spans="1:9" ht="17.25">
      <c r="A18" s="1131"/>
      <c r="B18" s="1128"/>
      <c r="C18" s="935" t="s">
        <v>699</v>
      </c>
      <c r="D18" s="302"/>
      <c r="E18" s="302"/>
      <c r="F18" s="302"/>
      <c r="G18" s="312"/>
      <c r="H18" s="943"/>
      <c r="I18" s="380"/>
    </row>
    <row r="19" spans="1:9" ht="17.25">
      <c r="A19" s="1131"/>
      <c r="B19" s="1128"/>
      <c r="C19" s="940" t="s">
        <v>700</v>
      </c>
      <c r="D19" s="302"/>
      <c r="E19" s="302"/>
      <c r="F19" s="302"/>
      <c r="G19" s="312"/>
      <c r="H19" s="943"/>
      <c r="I19" s="380"/>
    </row>
    <row r="20" spans="1:9" ht="17.25">
      <c r="A20" s="1131"/>
      <c r="B20" s="1128"/>
      <c r="C20" s="940" t="s">
        <v>701</v>
      </c>
      <c r="D20" s="302"/>
      <c r="E20" s="302"/>
      <c r="F20" s="302"/>
      <c r="G20" s="312"/>
      <c r="H20" s="943"/>
      <c r="I20" s="380"/>
    </row>
    <row r="21" spans="1:9">
      <c r="A21" s="1131"/>
      <c r="B21" s="1073"/>
      <c r="C21" s="940" t="s">
        <v>702</v>
      </c>
      <c r="D21" s="78"/>
      <c r="E21" s="78"/>
      <c r="F21" s="44"/>
      <c r="G21" s="45"/>
      <c r="H21" s="165"/>
      <c r="I21" s="955"/>
    </row>
    <row r="22" spans="1:9" ht="17.25" thickBot="1">
      <c r="A22" s="1132"/>
      <c r="B22" s="1088" t="s">
        <v>703</v>
      </c>
      <c r="C22" s="1089"/>
      <c r="D22" s="49"/>
      <c r="E22" s="49"/>
      <c r="F22" s="49"/>
      <c r="G22" s="168"/>
      <c r="H22" s="169"/>
      <c r="I22" s="956"/>
    </row>
    <row r="23" spans="1:9">
      <c r="A23" s="1124" t="s">
        <v>704</v>
      </c>
      <c r="B23" s="1127" t="s">
        <v>704</v>
      </c>
      <c r="C23" s="932" t="s">
        <v>705</v>
      </c>
      <c r="D23" s="83"/>
      <c r="E23" s="83"/>
      <c r="F23" s="84"/>
      <c r="G23" s="211"/>
      <c r="H23" s="945"/>
      <c r="I23" s="957"/>
    </row>
    <row r="24" spans="1:9">
      <c r="A24" s="1125"/>
      <c r="B24" s="1128"/>
      <c r="C24" s="933" t="s">
        <v>706</v>
      </c>
      <c r="D24" s="53">
        <v>119938130</v>
      </c>
      <c r="E24" s="53">
        <v>49081100</v>
      </c>
      <c r="F24" s="79">
        <v>118051700</v>
      </c>
      <c r="G24" s="657">
        <f t="shared" ref="G24:G47" si="0">F24-D24</f>
        <v>-1886430</v>
      </c>
      <c r="H24" s="946">
        <f t="shared" ref="H24:H47" si="1">G24/D24*100%</f>
        <v>-1.5728359279905398E-2</v>
      </c>
      <c r="I24" s="617"/>
    </row>
    <row r="25" spans="1:9">
      <c r="A25" s="1125"/>
      <c r="B25" s="1128"/>
      <c r="C25" s="933" t="s">
        <v>38</v>
      </c>
      <c r="D25" s="53">
        <v>40480000</v>
      </c>
      <c r="E25" s="53">
        <v>15237000</v>
      </c>
      <c r="F25" s="79">
        <v>42000000</v>
      </c>
      <c r="G25" s="657">
        <f t="shared" si="0"/>
        <v>1520000</v>
      </c>
      <c r="H25" s="946">
        <f t="shared" si="1"/>
        <v>3.7549407114624504E-2</v>
      </c>
      <c r="I25" s="617" t="s">
        <v>1169</v>
      </c>
    </row>
    <row r="26" spans="1:9">
      <c r="A26" s="1125"/>
      <c r="B26" s="1073"/>
      <c r="C26" s="933" t="s">
        <v>82</v>
      </c>
      <c r="D26" s="53"/>
      <c r="E26" s="53"/>
      <c r="F26" s="79"/>
      <c r="G26" s="657">
        <f t="shared" si="0"/>
        <v>0</v>
      </c>
      <c r="H26" s="946" t="s">
        <v>1132</v>
      </c>
      <c r="I26" s="958"/>
    </row>
    <row r="27" spans="1:9" ht="17.25" thickBot="1">
      <c r="A27" s="1126"/>
      <c r="B27" s="1071" t="s">
        <v>703</v>
      </c>
      <c r="C27" s="1138"/>
      <c r="D27" s="86">
        <f>SUM(D23:D26)</f>
        <v>160418130</v>
      </c>
      <c r="E27" s="86">
        <f t="shared" ref="E27:F27" si="2">SUM(E23:E26)</f>
        <v>64318100</v>
      </c>
      <c r="F27" s="86">
        <f t="shared" si="2"/>
        <v>160051700</v>
      </c>
      <c r="G27" s="980">
        <f t="shared" si="0"/>
        <v>-366430</v>
      </c>
      <c r="H27" s="947">
        <f t="shared" si="1"/>
        <v>-2.2842181242232408E-3</v>
      </c>
      <c r="I27" s="959"/>
    </row>
    <row r="28" spans="1:9">
      <c r="A28" s="1141" t="s">
        <v>708</v>
      </c>
      <c r="B28" s="1073" t="s">
        <v>208</v>
      </c>
      <c r="C28" s="939" t="s">
        <v>7</v>
      </c>
      <c r="D28" s="82">
        <v>1000</v>
      </c>
      <c r="E28" s="82">
        <v>0</v>
      </c>
      <c r="F28" s="82">
        <v>1000</v>
      </c>
      <c r="G28" s="44">
        <f t="shared" si="0"/>
        <v>0</v>
      </c>
      <c r="H28" s="165">
        <f t="shared" si="1"/>
        <v>0</v>
      </c>
      <c r="I28" s="960"/>
    </row>
    <row r="29" spans="1:9">
      <c r="A29" s="1134"/>
      <c r="B29" s="1067"/>
      <c r="C29" s="939" t="s">
        <v>8</v>
      </c>
      <c r="D29" s="78">
        <v>8505000</v>
      </c>
      <c r="E29" s="78">
        <v>2820509</v>
      </c>
      <c r="F29" s="45">
        <v>8504655</v>
      </c>
      <c r="G29" s="44">
        <f t="shared" si="0"/>
        <v>-345</v>
      </c>
      <c r="H29" s="165">
        <f t="shared" si="1"/>
        <v>-4.0564373897707229E-5</v>
      </c>
      <c r="I29" s="955"/>
    </row>
    <row r="30" spans="1:9" ht="17.25" thickBot="1">
      <c r="A30" s="1135"/>
      <c r="B30" s="1129" t="s">
        <v>703</v>
      </c>
      <c r="C30" s="1129"/>
      <c r="D30" s="80">
        <f>SUM(D28:D29)</f>
        <v>8506000</v>
      </c>
      <c r="E30" s="80">
        <f t="shared" ref="E30:F30" si="3">SUM(E28:E29)</f>
        <v>2820509</v>
      </c>
      <c r="F30" s="377">
        <f t="shared" si="3"/>
        <v>8505655</v>
      </c>
      <c r="G30" s="981">
        <f t="shared" si="0"/>
        <v>-345</v>
      </c>
      <c r="H30" s="948">
        <f t="shared" si="1"/>
        <v>-4.055960498471667E-5</v>
      </c>
      <c r="I30" s="961"/>
    </row>
    <row r="31" spans="1:9">
      <c r="A31" s="1068" t="s">
        <v>709</v>
      </c>
      <c r="B31" s="1127" t="s">
        <v>710</v>
      </c>
      <c r="C31" s="932" t="s">
        <v>711</v>
      </c>
      <c r="D31" s="84"/>
      <c r="E31" s="84"/>
      <c r="F31" s="82"/>
      <c r="G31" s="82"/>
      <c r="H31" s="643"/>
      <c r="I31" s="957"/>
    </row>
    <row r="32" spans="1:9">
      <c r="A32" s="1069"/>
      <c r="B32" s="1073"/>
      <c r="C32" s="933" t="s">
        <v>712</v>
      </c>
      <c r="D32" s="79"/>
      <c r="E32" s="79"/>
      <c r="F32" s="79"/>
      <c r="G32" s="79"/>
      <c r="H32" s="289"/>
      <c r="I32" s="962"/>
    </row>
    <row r="33" spans="1:9" ht="17.25" thickBot="1">
      <c r="A33" s="1070"/>
      <c r="B33" s="936"/>
      <c r="C33" s="936" t="s">
        <v>703</v>
      </c>
      <c r="D33" s="86"/>
      <c r="E33" s="86"/>
      <c r="F33" s="86"/>
      <c r="G33" s="49"/>
      <c r="H33" s="304"/>
      <c r="I33" s="959"/>
    </row>
    <row r="34" spans="1:9">
      <c r="A34" s="934"/>
      <c r="B34" s="1128" t="s">
        <v>713</v>
      </c>
      <c r="C34" s="935" t="s">
        <v>714</v>
      </c>
      <c r="D34" s="82"/>
      <c r="E34" s="82"/>
      <c r="F34" s="84"/>
      <c r="G34" s="796"/>
      <c r="H34" s="1000"/>
      <c r="I34" s="957"/>
    </row>
    <row r="35" spans="1:9">
      <c r="A35" s="1075" t="s">
        <v>715</v>
      </c>
      <c r="B35" s="1073"/>
      <c r="C35" s="940" t="s">
        <v>716</v>
      </c>
      <c r="D35" s="79"/>
      <c r="E35" s="79"/>
      <c r="F35" s="53"/>
      <c r="G35" s="79"/>
      <c r="H35" s="289"/>
      <c r="I35" s="962"/>
    </row>
    <row r="36" spans="1:9" ht="17.25" thickBot="1">
      <c r="A36" s="1076"/>
      <c r="B36" s="1136" t="s">
        <v>703</v>
      </c>
      <c r="C36" s="1137"/>
      <c r="D36" s="309"/>
      <c r="E36" s="309"/>
      <c r="F36" s="86"/>
      <c r="G36" s="392"/>
      <c r="H36" s="1001"/>
      <c r="I36" s="1002"/>
    </row>
    <row r="37" spans="1:9">
      <c r="A37" s="1074" t="s">
        <v>717</v>
      </c>
      <c r="B37" s="1127" t="s">
        <v>217</v>
      </c>
      <c r="C37" s="200" t="s">
        <v>10</v>
      </c>
      <c r="D37" s="81"/>
      <c r="E37" s="81"/>
      <c r="F37" s="44"/>
      <c r="G37" s="45"/>
      <c r="H37" s="165"/>
      <c r="I37" s="966"/>
    </row>
    <row r="38" spans="1:9" ht="33">
      <c r="A38" s="1075"/>
      <c r="B38" s="1073"/>
      <c r="C38" s="940" t="s">
        <v>221</v>
      </c>
      <c r="D38" s="88">
        <v>20442177</v>
      </c>
      <c r="E38" s="88">
        <v>58865952</v>
      </c>
      <c r="F38" s="168">
        <v>58865952</v>
      </c>
      <c r="G38" s="45">
        <f t="shared" si="0"/>
        <v>38423775</v>
      </c>
      <c r="H38" s="169">
        <f t="shared" si="1"/>
        <v>1.8796322426911771</v>
      </c>
      <c r="I38" s="616" t="s">
        <v>718</v>
      </c>
    </row>
    <row r="39" spans="1:9">
      <c r="A39" s="1075"/>
      <c r="B39" s="1306" t="s">
        <v>703</v>
      </c>
      <c r="C39" s="1307"/>
      <c r="D39" s="79">
        <f>SUM(D37:D38)</f>
        <v>20442177</v>
      </c>
      <c r="E39" s="79">
        <f t="shared" ref="E39:F39" si="4">SUM(E37:E38)</f>
        <v>58865952</v>
      </c>
      <c r="F39" s="79">
        <f t="shared" si="4"/>
        <v>58865952</v>
      </c>
      <c r="G39" s="45">
        <f t="shared" si="0"/>
        <v>38423775</v>
      </c>
      <c r="H39" s="289">
        <f t="shared" si="1"/>
        <v>1.8796322426911771</v>
      </c>
      <c r="I39" s="962"/>
    </row>
    <row r="40" spans="1:9">
      <c r="A40" s="1322" t="s">
        <v>719</v>
      </c>
      <c r="B40" s="1067" t="s">
        <v>719</v>
      </c>
      <c r="C40" s="933" t="s">
        <v>720</v>
      </c>
      <c r="D40" s="79">
        <v>3693</v>
      </c>
      <c r="E40" s="79">
        <v>274</v>
      </c>
      <c r="F40" s="53">
        <v>3693</v>
      </c>
      <c r="G40" s="45">
        <f t="shared" si="0"/>
        <v>0</v>
      </c>
      <c r="H40" s="289">
        <f t="shared" si="1"/>
        <v>0</v>
      </c>
      <c r="I40" s="962"/>
    </row>
    <row r="41" spans="1:9">
      <c r="A41" s="1322"/>
      <c r="B41" s="1067"/>
      <c r="C41" s="933" t="s">
        <v>721</v>
      </c>
      <c r="D41" s="79"/>
      <c r="E41" s="79"/>
      <c r="F41" s="53"/>
      <c r="G41" s="45">
        <f t="shared" si="0"/>
        <v>0</v>
      </c>
      <c r="H41" s="289" t="s">
        <v>1132</v>
      </c>
      <c r="I41" s="962"/>
    </row>
    <row r="42" spans="1:9">
      <c r="A42" s="1322"/>
      <c r="B42" s="1067"/>
      <c r="C42" s="933" t="s">
        <v>12</v>
      </c>
      <c r="D42" s="79">
        <v>50000</v>
      </c>
      <c r="E42" s="79"/>
      <c r="F42" s="53">
        <v>50000</v>
      </c>
      <c r="G42" s="45">
        <f t="shared" si="0"/>
        <v>0</v>
      </c>
      <c r="H42" s="289">
        <f t="shared" si="1"/>
        <v>0</v>
      </c>
      <c r="I42" s="962"/>
    </row>
    <row r="43" spans="1:9">
      <c r="A43" s="1323"/>
      <c r="B43" s="1143" t="s">
        <v>703</v>
      </c>
      <c r="C43" s="1143"/>
      <c r="D43" s="79">
        <f>SUM(D40:D42)</f>
        <v>53693</v>
      </c>
      <c r="E43" s="79">
        <f t="shared" ref="E43:F43" si="5">SUM(E40:E42)</f>
        <v>274</v>
      </c>
      <c r="F43" s="79">
        <f t="shared" si="5"/>
        <v>53693</v>
      </c>
      <c r="G43" s="45">
        <f t="shared" si="0"/>
        <v>0</v>
      </c>
      <c r="H43" s="289">
        <f t="shared" si="1"/>
        <v>0</v>
      </c>
      <c r="I43" s="962"/>
    </row>
    <row r="44" spans="1:9">
      <c r="A44" s="1134" t="s">
        <v>722</v>
      </c>
      <c r="B44" s="1067" t="s">
        <v>723</v>
      </c>
      <c r="C44" s="933" t="s">
        <v>724</v>
      </c>
      <c r="D44" s="79"/>
      <c r="E44" s="79"/>
      <c r="F44" s="53"/>
      <c r="G44" s="45"/>
      <c r="H44" s="289"/>
      <c r="I44" s="963"/>
    </row>
    <row r="45" spans="1:9" ht="33">
      <c r="A45" s="1134"/>
      <c r="B45" s="1067"/>
      <c r="C45" s="933" t="s">
        <v>725</v>
      </c>
      <c r="D45" s="79"/>
      <c r="E45" s="79"/>
      <c r="F45" s="53"/>
      <c r="G45" s="45"/>
      <c r="H45" s="289"/>
      <c r="I45" s="962"/>
    </row>
    <row r="46" spans="1:9" ht="17.25" thickBot="1">
      <c r="A46" s="1142"/>
      <c r="B46" s="1143" t="s">
        <v>703</v>
      </c>
      <c r="C46" s="1143"/>
      <c r="D46" s="166"/>
      <c r="E46" s="166"/>
      <c r="F46" s="166"/>
      <c r="G46" s="168"/>
      <c r="H46" s="169"/>
      <c r="I46" s="964"/>
    </row>
    <row r="47" spans="1:9" s="972" customFormat="1" ht="17.25" thickBot="1">
      <c r="A47" s="1144" t="s">
        <v>726</v>
      </c>
      <c r="B47" s="1145"/>
      <c r="C47" s="1146"/>
      <c r="D47" s="394">
        <f>SUM(D22,D27,D30,D36,D39,D43,D46)</f>
        <v>189420000</v>
      </c>
      <c r="E47" s="394">
        <f>SUM(E22,E27,E30,E36,E39,E43,E46)</f>
        <v>126004835</v>
      </c>
      <c r="F47" s="394">
        <f>SUM(F22,F27,F30,F36,F39,F43,F46)</f>
        <v>227477000</v>
      </c>
      <c r="G47" s="394">
        <f t="shared" si="0"/>
        <v>38057000</v>
      </c>
      <c r="H47" s="596">
        <f t="shared" si="1"/>
        <v>0.20091331432794848</v>
      </c>
      <c r="I47" s="965"/>
    </row>
    <row r="48" spans="1:9" ht="27.6" customHeight="1" thickBot="1">
      <c r="A48" s="1346" t="s">
        <v>1134</v>
      </c>
      <c r="B48" s="1346"/>
      <c r="C48" s="1346"/>
      <c r="D48" s="1346"/>
      <c r="E48" s="1346"/>
      <c r="F48" s="1346"/>
      <c r="G48" s="1346"/>
      <c r="H48" s="1346"/>
      <c r="I48" s="1346"/>
    </row>
    <row r="49" spans="1:9">
      <c r="A49" s="1304" t="s">
        <v>37</v>
      </c>
      <c r="B49" s="1305"/>
      <c r="C49" s="1305"/>
      <c r="D49" s="1082" t="s">
        <v>684</v>
      </c>
      <c r="E49" s="1082" t="s">
        <v>727</v>
      </c>
      <c r="F49" s="1082" t="s">
        <v>686</v>
      </c>
      <c r="G49" s="1082" t="s">
        <v>728</v>
      </c>
      <c r="H49" s="1152" t="s">
        <v>688</v>
      </c>
      <c r="I49" s="1147" t="s">
        <v>729</v>
      </c>
    </row>
    <row r="50" spans="1:9" ht="17.25" thickBot="1">
      <c r="A50" s="97" t="s">
        <v>0</v>
      </c>
      <c r="B50" s="173" t="s">
        <v>1</v>
      </c>
      <c r="C50" s="173" t="s">
        <v>2</v>
      </c>
      <c r="D50" s="1083"/>
      <c r="E50" s="1083"/>
      <c r="F50" s="1083"/>
      <c r="G50" s="1083"/>
      <c r="H50" s="1153"/>
      <c r="I50" s="1148"/>
    </row>
    <row r="51" spans="1:9" ht="33">
      <c r="A51" s="930" t="s">
        <v>730</v>
      </c>
      <c r="B51" s="1073" t="s">
        <v>731</v>
      </c>
      <c r="C51" s="290" t="s">
        <v>20</v>
      </c>
      <c r="D51" s="44">
        <v>56172000</v>
      </c>
      <c r="E51" s="44">
        <v>19144000</v>
      </c>
      <c r="F51" s="44">
        <v>57432000</v>
      </c>
      <c r="G51" s="45">
        <f>F51-D51</f>
        <v>1260000</v>
      </c>
      <c r="H51" s="165">
        <f>G51/D51*100%</f>
        <v>2.2431104464857937E-2</v>
      </c>
      <c r="I51" s="613" t="s">
        <v>732</v>
      </c>
    </row>
    <row r="52" spans="1:9">
      <c r="A52" s="416"/>
      <c r="B52" s="1067"/>
      <c r="C52" s="201" t="s">
        <v>40</v>
      </c>
      <c r="D52" s="44">
        <v>22410260</v>
      </c>
      <c r="E52" s="44">
        <v>8120320</v>
      </c>
      <c r="F52" s="44">
        <v>24227100</v>
      </c>
      <c r="G52" s="45">
        <f t="shared" ref="G52:G110" si="6">F52-D52</f>
        <v>1816840</v>
      </c>
      <c r="H52" s="165">
        <f t="shared" ref="H52:H110" si="7">G52/D52*100%</f>
        <v>8.1071794793991681E-2</v>
      </c>
      <c r="I52" s="955"/>
    </row>
    <row r="53" spans="1:9">
      <c r="A53" s="416"/>
      <c r="B53" s="1067"/>
      <c r="C53" s="201" t="s">
        <v>733</v>
      </c>
      <c r="D53" s="45"/>
      <c r="E53" s="45"/>
      <c r="F53" s="44"/>
      <c r="G53" s="45">
        <f t="shared" si="6"/>
        <v>0</v>
      </c>
      <c r="H53" s="165" t="s">
        <v>1132</v>
      </c>
      <c r="I53" s="955"/>
    </row>
    <row r="54" spans="1:9" ht="33">
      <c r="A54" s="416"/>
      <c r="B54" s="1067"/>
      <c r="C54" s="201" t="s">
        <v>734</v>
      </c>
      <c r="D54" s="44">
        <v>6600000</v>
      </c>
      <c r="E54" s="44">
        <v>2272080</v>
      </c>
      <c r="F54" s="44">
        <v>6879000</v>
      </c>
      <c r="G54" s="45">
        <f t="shared" si="6"/>
        <v>279000</v>
      </c>
      <c r="H54" s="165">
        <f t="shared" si="7"/>
        <v>4.2272727272727274E-2</v>
      </c>
      <c r="I54" s="955"/>
    </row>
    <row r="55" spans="1:9">
      <c r="A55" s="416"/>
      <c r="B55" s="1067"/>
      <c r="C55" s="201" t="s">
        <v>41</v>
      </c>
      <c r="D55" s="44">
        <v>8500000</v>
      </c>
      <c r="E55" s="44">
        <v>2317420</v>
      </c>
      <c r="F55" s="44">
        <v>9108000</v>
      </c>
      <c r="G55" s="45">
        <f t="shared" si="6"/>
        <v>608000</v>
      </c>
      <c r="H55" s="165">
        <f t="shared" si="7"/>
        <v>7.1529411764705883E-2</v>
      </c>
      <c r="I55" s="955"/>
    </row>
    <row r="56" spans="1:9">
      <c r="A56" s="416"/>
      <c r="B56" s="1067"/>
      <c r="C56" s="201" t="s">
        <v>23</v>
      </c>
      <c r="D56" s="44">
        <v>206000</v>
      </c>
      <c r="E56" s="44">
        <v>0</v>
      </c>
      <c r="F56" s="44">
        <v>209000</v>
      </c>
      <c r="G56" s="45">
        <f t="shared" si="6"/>
        <v>3000</v>
      </c>
      <c r="H56" s="165">
        <f t="shared" si="7"/>
        <v>1.4563106796116505E-2</v>
      </c>
      <c r="I56" s="955"/>
    </row>
    <row r="57" spans="1:9">
      <c r="A57" s="416"/>
      <c r="B57" s="1067"/>
      <c r="C57" s="291" t="s">
        <v>372</v>
      </c>
      <c r="D57" s="78">
        <f>SUM(D51:D56)</f>
        <v>93888260</v>
      </c>
      <c r="E57" s="78">
        <f t="shared" ref="E57:F57" si="8">SUM(E51:E56)</f>
        <v>31853820</v>
      </c>
      <c r="F57" s="78">
        <f t="shared" si="8"/>
        <v>97855100</v>
      </c>
      <c r="G57" s="45">
        <f t="shared" si="6"/>
        <v>3966840</v>
      </c>
      <c r="H57" s="165">
        <f t="shared" si="7"/>
        <v>4.2250649868258286E-2</v>
      </c>
      <c r="I57" s="966"/>
    </row>
    <row r="58" spans="1:9">
      <c r="A58" s="416"/>
      <c r="B58" s="1067" t="s">
        <v>123</v>
      </c>
      <c r="C58" s="940" t="s">
        <v>24</v>
      </c>
      <c r="D58" s="90"/>
      <c r="E58" s="44"/>
      <c r="F58" s="44"/>
      <c r="G58" s="45"/>
      <c r="H58" s="165"/>
      <c r="I58" s="955"/>
    </row>
    <row r="59" spans="1:9">
      <c r="A59" s="416"/>
      <c r="B59" s="1067"/>
      <c r="C59" s="290" t="s">
        <v>735</v>
      </c>
      <c r="D59" s="44"/>
      <c r="E59" s="44"/>
      <c r="F59" s="44"/>
      <c r="G59" s="45"/>
      <c r="H59" s="165"/>
      <c r="I59" s="955"/>
    </row>
    <row r="60" spans="1:9">
      <c r="A60" s="416"/>
      <c r="B60" s="1067"/>
      <c r="C60" s="201" t="s">
        <v>25</v>
      </c>
      <c r="D60" s="44"/>
      <c r="E60" s="44"/>
      <c r="F60" s="44"/>
      <c r="G60" s="45"/>
      <c r="H60" s="165"/>
      <c r="I60" s="955"/>
    </row>
    <row r="61" spans="1:9">
      <c r="A61" s="416"/>
      <c r="B61" s="1067"/>
      <c r="C61" s="291" t="s">
        <v>736</v>
      </c>
      <c r="D61" s="78"/>
      <c r="E61" s="78"/>
      <c r="F61" s="78"/>
      <c r="G61" s="45"/>
      <c r="H61" s="165"/>
      <c r="I61" s="966"/>
    </row>
    <row r="62" spans="1:9">
      <c r="A62" s="416"/>
      <c r="B62" s="1067" t="s">
        <v>737</v>
      </c>
      <c r="C62" s="292" t="s">
        <v>26</v>
      </c>
      <c r="D62" s="45"/>
      <c r="E62" s="168"/>
      <c r="F62" s="44"/>
      <c r="G62" s="45"/>
      <c r="H62" s="165"/>
      <c r="I62" s="955"/>
    </row>
    <row r="63" spans="1:9">
      <c r="A63" s="416"/>
      <c r="B63" s="1067"/>
      <c r="C63" s="201" t="s">
        <v>42</v>
      </c>
      <c r="D63" s="277">
        <v>1570600</v>
      </c>
      <c r="E63" s="167">
        <v>260260</v>
      </c>
      <c r="F63" s="90">
        <v>1474450</v>
      </c>
      <c r="G63" s="44">
        <f t="shared" si="6"/>
        <v>-96150</v>
      </c>
      <c r="H63" s="165">
        <f t="shared" si="7"/>
        <v>-6.1218642556984594E-2</v>
      </c>
      <c r="I63" s="955"/>
    </row>
    <row r="64" spans="1:9">
      <c r="A64" s="416"/>
      <c r="B64" s="1067"/>
      <c r="C64" s="201" t="s">
        <v>28</v>
      </c>
      <c r="D64" s="277">
        <v>2100000</v>
      </c>
      <c r="E64" s="53">
        <v>704500</v>
      </c>
      <c r="F64" s="90">
        <v>2100000</v>
      </c>
      <c r="G64" s="44">
        <f t="shared" si="6"/>
        <v>0</v>
      </c>
      <c r="H64" s="165">
        <f t="shared" si="7"/>
        <v>0</v>
      </c>
      <c r="I64" s="955"/>
    </row>
    <row r="65" spans="1:9">
      <c r="A65" s="416"/>
      <c r="B65" s="1067"/>
      <c r="C65" s="201" t="s">
        <v>29</v>
      </c>
      <c r="D65" s="277">
        <v>511400</v>
      </c>
      <c r="E65" s="53">
        <v>3073600</v>
      </c>
      <c r="F65" s="90">
        <v>3275000</v>
      </c>
      <c r="G65" s="44">
        <f t="shared" si="6"/>
        <v>2763600</v>
      </c>
      <c r="H65" s="165">
        <f t="shared" si="7"/>
        <v>5.4039890496675795</v>
      </c>
      <c r="I65" s="955"/>
    </row>
    <row r="66" spans="1:9">
      <c r="A66" s="937"/>
      <c r="B66" s="1067"/>
      <c r="C66" s="201" t="s">
        <v>43</v>
      </c>
      <c r="D66" s="278">
        <v>1800000</v>
      </c>
      <c r="E66" s="167">
        <v>1183500</v>
      </c>
      <c r="F66" s="207">
        <v>2633500</v>
      </c>
      <c r="G66" s="678">
        <f t="shared" si="6"/>
        <v>833500</v>
      </c>
      <c r="H66" s="169">
        <f t="shared" si="7"/>
        <v>0.46305555555555555</v>
      </c>
      <c r="I66" s="967"/>
    </row>
    <row r="67" spans="1:9">
      <c r="A67" s="937"/>
      <c r="B67" s="1067"/>
      <c r="C67" s="940" t="s">
        <v>738</v>
      </c>
      <c r="D67" s="53">
        <v>1345000</v>
      </c>
      <c r="E67" s="53">
        <v>1343000</v>
      </c>
      <c r="F67" s="53">
        <v>1343000</v>
      </c>
      <c r="G67" s="53">
        <f t="shared" si="6"/>
        <v>-2000</v>
      </c>
      <c r="H67" s="289">
        <f t="shared" si="7"/>
        <v>-1.4869888475836431E-3</v>
      </c>
      <c r="I67" s="962"/>
    </row>
    <row r="68" spans="1:9">
      <c r="A68" s="937"/>
      <c r="B68" s="1067"/>
      <c r="C68" s="940" t="s">
        <v>44</v>
      </c>
      <c r="D68" s="53"/>
      <c r="E68" s="53"/>
      <c r="F68" s="53"/>
      <c r="G68" s="53">
        <f t="shared" si="6"/>
        <v>0</v>
      </c>
      <c r="H68" s="289" t="s">
        <v>1131</v>
      </c>
      <c r="I68" s="962"/>
    </row>
    <row r="69" spans="1:9">
      <c r="A69" s="937"/>
      <c r="B69" s="1067"/>
      <c r="C69" s="310" t="s">
        <v>736</v>
      </c>
      <c r="D69" s="393">
        <f>SUM(D62:D68)</f>
        <v>7327000</v>
      </c>
      <c r="E69" s="393">
        <f t="shared" ref="E69:F69" si="9">SUM(E62:E68)</f>
        <v>6564860</v>
      </c>
      <c r="F69" s="393">
        <f t="shared" si="9"/>
        <v>10825950</v>
      </c>
      <c r="G69" s="44">
        <f t="shared" si="6"/>
        <v>3498950</v>
      </c>
      <c r="H69" s="165">
        <f t="shared" si="7"/>
        <v>0.47754196806332744</v>
      </c>
      <c r="I69" s="955"/>
    </row>
    <row r="70" spans="1:9" ht="17.25" thickBot="1">
      <c r="A70" s="488" t="s">
        <v>739</v>
      </c>
      <c r="B70" s="1319" t="s">
        <v>15</v>
      </c>
      <c r="C70" s="1320"/>
      <c r="D70" s="287">
        <f>SUM(D57,D61,D69)</f>
        <v>101215260</v>
      </c>
      <c r="E70" s="392">
        <f t="shared" ref="E70:F70" si="10">SUM(E57,E61,E69)</f>
        <v>38418680</v>
      </c>
      <c r="F70" s="287">
        <f t="shared" si="10"/>
        <v>108681050</v>
      </c>
      <c r="G70" s="971">
        <f t="shared" si="6"/>
        <v>7465790</v>
      </c>
      <c r="H70" s="169">
        <f t="shared" si="7"/>
        <v>7.3761505923118711E-2</v>
      </c>
      <c r="I70" s="956"/>
    </row>
    <row r="71" spans="1:9">
      <c r="A71" s="1141" t="s">
        <v>740</v>
      </c>
      <c r="B71" s="1073" t="s">
        <v>741</v>
      </c>
      <c r="C71" s="939" t="s">
        <v>13</v>
      </c>
      <c r="D71" s="279">
        <v>500000</v>
      </c>
      <c r="E71" s="295">
        <v>1513300</v>
      </c>
      <c r="F71" s="205">
        <v>1513300</v>
      </c>
      <c r="G71" s="206">
        <f t="shared" si="6"/>
        <v>1013300</v>
      </c>
      <c r="H71" s="951">
        <f t="shared" si="7"/>
        <v>2.0266000000000002</v>
      </c>
      <c r="I71" s="955"/>
    </row>
    <row r="72" spans="1:9">
      <c r="A72" s="1134"/>
      <c r="B72" s="1067"/>
      <c r="C72" s="940" t="s">
        <v>45</v>
      </c>
      <c r="D72" s="280"/>
      <c r="E72" s="53"/>
      <c r="F72" s="90"/>
      <c r="G72" s="45">
        <f t="shared" si="6"/>
        <v>0</v>
      </c>
      <c r="H72" s="214" t="s">
        <v>1132</v>
      </c>
      <c r="I72" s="955"/>
    </row>
    <row r="73" spans="1:9" ht="17.25" thickBot="1">
      <c r="A73" s="1135"/>
      <c r="B73" s="1189" t="s">
        <v>703</v>
      </c>
      <c r="C73" s="1190"/>
      <c r="D73" s="281">
        <f>SUM(D71:D72)</f>
        <v>500000</v>
      </c>
      <c r="E73" s="281">
        <f t="shared" ref="E73:F73" si="11">SUM(E71:E72)</f>
        <v>1513300</v>
      </c>
      <c r="F73" s="281">
        <f t="shared" si="11"/>
        <v>1513300</v>
      </c>
      <c r="G73" s="49">
        <f t="shared" si="6"/>
        <v>1013300</v>
      </c>
      <c r="H73" s="952">
        <f t="shared" si="7"/>
        <v>2.0266000000000002</v>
      </c>
      <c r="I73" s="961"/>
    </row>
    <row r="74" spans="1:9">
      <c r="A74" s="1074" t="s">
        <v>742</v>
      </c>
      <c r="B74" s="1191" t="s">
        <v>743</v>
      </c>
      <c r="C74" s="938" t="s">
        <v>744</v>
      </c>
      <c r="D74" s="294"/>
      <c r="E74" s="294"/>
      <c r="F74" s="294"/>
      <c r="G74" s="82"/>
      <c r="H74" s="643"/>
      <c r="I74" s="963"/>
    </row>
    <row r="75" spans="1:9">
      <c r="A75" s="1075"/>
      <c r="B75" s="1191"/>
      <c r="C75" s="938" t="s">
        <v>745</v>
      </c>
      <c r="D75" s="294"/>
      <c r="E75" s="294"/>
      <c r="F75" s="294"/>
      <c r="G75" s="79"/>
      <c r="H75" s="289"/>
      <c r="I75" s="963"/>
    </row>
    <row r="76" spans="1:9">
      <c r="A76" s="1075"/>
      <c r="B76" s="1191"/>
      <c r="C76" s="938" t="s">
        <v>746</v>
      </c>
      <c r="D76" s="294"/>
      <c r="E76" s="294"/>
      <c r="F76" s="294"/>
      <c r="G76" s="79"/>
      <c r="H76" s="289"/>
      <c r="I76" s="963"/>
    </row>
    <row r="77" spans="1:9">
      <c r="A77" s="1075"/>
      <c r="B77" s="1191"/>
      <c r="C77" s="301" t="s">
        <v>747</v>
      </c>
      <c r="D77" s="53"/>
      <c r="E77" s="53"/>
      <c r="F77" s="53"/>
      <c r="G77" s="79"/>
      <c r="H77" s="289"/>
      <c r="I77" s="962"/>
    </row>
    <row r="78" spans="1:9">
      <c r="A78" s="1075"/>
      <c r="B78" s="1191"/>
      <c r="C78" s="301" t="s">
        <v>748</v>
      </c>
      <c r="D78" s="53"/>
      <c r="E78" s="53"/>
      <c r="F78" s="53"/>
      <c r="G78" s="79"/>
      <c r="H78" s="289"/>
      <c r="I78" s="962"/>
    </row>
    <row r="79" spans="1:9">
      <c r="A79" s="1075"/>
      <c r="B79" s="1321"/>
      <c r="C79" s="605" t="s">
        <v>736</v>
      </c>
      <c r="D79" s="79"/>
      <c r="E79" s="79"/>
      <c r="F79" s="79"/>
      <c r="G79" s="79"/>
      <c r="H79" s="289"/>
      <c r="I79" s="962"/>
    </row>
    <row r="80" spans="1:9">
      <c r="A80" s="1075"/>
      <c r="B80" s="1316" t="s">
        <v>749</v>
      </c>
      <c r="C80" s="940" t="s">
        <v>750</v>
      </c>
      <c r="D80" s="294"/>
      <c r="E80" s="294"/>
      <c r="F80" s="294"/>
      <c r="G80" s="79"/>
      <c r="H80" s="289"/>
      <c r="I80" s="963"/>
    </row>
    <row r="81" spans="1:9">
      <c r="A81" s="1075"/>
      <c r="B81" s="1128"/>
      <c r="C81" s="940" t="s">
        <v>239</v>
      </c>
      <c r="D81" s="53"/>
      <c r="E81" s="53"/>
      <c r="F81" s="53"/>
      <c r="G81" s="79"/>
      <c r="H81" s="289"/>
      <c r="I81" s="962"/>
    </row>
    <row r="82" spans="1:9">
      <c r="A82" s="1075"/>
      <c r="B82" s="1128"/>
      <c r="C82" s="940" t="s">
        <v>240</v>
      </c>
      <c r="D82" s="53"/>
      <c r="E82" s="53"/>
      <c r="F82" s="53"/>
      <c r="G82" s="79"/>
      <c r="H82" s="289"/>
      <c r="I82" s="962"/>
    </row>
    <row r="83" spans="1:9">
      <c r="A83" s="1075"/>
      <c r="B83" s="1128"/>
      <c r="C83" s="940" t="s">
        <v>751</v>
      </c>
      <c r="D83" s="53"/>
      <c r="E83" s="53"/>
      <c r="F83" s="53"/>
      <c r="G83" s="79"/>
      <c r="H83" s="289"/>
      <c r="I83" s="962"/>
    </row>
    <row r="84" spans="1:9" ht="33">
      <c r="A84" s="1075"/>
      <c r="B84" s="1128"/>
      <c r="C84" s="940" t="s">
        <v>752</v>
      </c>
      <c r="D84" s="53"/>
      <c r="E84" s="53"/>
      <c r="F84" s="53"/>
      <c r="G84" s="79"/>
      <c r="H84" s="289"/>
      <c r="I84" s="962"/>
    </row>
    <row r="85" spans="1:9" ht="33">
      <c r="A85" s="1075"/>
      <c r="B85" s="1128"/>
      <c r="C85" s="940" t="s">
        <v>753</v>
      </c>
      <c r="D85" s="53">
        <v>78080000</v>
      </c>
      <c r="E85" s="53">
        <v>53480042</v>
      </c>
      <c r="F85" s="53">
        <v>104429700</v>
      </c>
      <c r="G85" s="79">
        <f t="shared" si="6"/>
        <v>26349700</v>
      </c>
      <c r="H85" s="289">
        <f t="shared" si="7"/>
        <v>0.3374705430327869</v>
      </c>
      <c r="I85" s="617" t="s">
        <v>754</v>
      </c>
    </row>
    <row r="86" spans="1:9" ht="33">
      <c r="A86" s="1075"/>
      <c r="B86" s="1128"/>
      <c r="C86" s="940" t="s">
        <v>183</v>
      </c>
      <c r="D86" s="53"/>
      <c r="E86" s="53"/>
      <c r="F86" s="53"/>
      <c r="G86" s="79"/>
      <c r="H86" s="289"/>
      <c r="I86" s="962"/>
    </row>
    <row r="87" spans="1:9" ht="33">
      <c r="A87" s="1075"/>
      <c r="B87" s="1128"/>
      <c r="C87" s="940" t="s">
        <v>755</v>
      </c>
      <c r="D87" s="53"/>
      <c r="E87" s="53"/>
      <c r="F87" s="53"/>
      <c r="G87" s="79"/>
      <c r="H87" s="289"/>
      <c r="I87" s="962"/>
    </row>
    <row r="88" spans="1:9">
      <c r="A88" s="1075"/>
      <c r="B88" s="1128"/>
      <c r="C88" s="940" t="s">
        <v>756</v>
      </c>
      <c r="D88" s="53"/>
      <c r="E88" s="53"/>
      <c r="F88" s="53"/>
      <c r="G88" s="79"/>
      <c r="H88" s="289"/>
      <c r="I88" s="962"/>
    </row>
    <row r="89" spans="1:9">
      <c r="A89" s="1075"/>
      <c r="B89" s="1128"/>
      <c r="C89" s="940" t="s">
        <v>757</v>
      </c>
      <c r="D89" s="53"/>
      <c r="E89" s="53"/>
      <c r="F89" s="53"/>
      <c r="G89" s="79"/>
      <c r="H89" s="289"/>
      <c r="I89" s="962"/>
    </row>
    <row r="90" spans="1:9">
      <c r="A90" s="1075"/>
      <c r="B90" s="1128"/>
      <c r="C90" s="940" t="s">
        <v>758</v>
      </c>
      <c r="D90" s="53"/>
      <c r="E90" s="53"/>
      <c r="F90" s="53"/>
      <c r="G90" s="79"/>
      <c r="H90" s="289"/>
      <c r="I90" s="962"/>
    </row>
    <row r="91" spans="1:9">
      <c r="A91" s="1075"/>
      <c r="B91" s="1128"/>
      <c r="C91" s="940" t="s">
        <v>759</v>
      </c>
      <c r="D91" s="53"/>
      <c r="E91" s="53"/>
      <c r="F91" s="53"/>
      <c r="G91" s="79"/>
      <c r="H91" s="289"/>
      <c r="I91" s="962"/>
    </row>
    <row r="92" spans="1:9">
      <c r="A92" s="1075"/>
      <c r="B92" s="1128"/>
      <c r="C92" s="940" t="s">
        <v>760</v>
      </c>
      <c r="D92" s="53"/>
      <c r="E92" s="53"/>
      <c r="F92" s="53"/>
      <c r="G92" s="79"/>
      <c r="H92" s="289"/>
      <c r="I92" s="962"/>
    </row>
    <row r="93" spans="1:9" ht="33">
      <c r="A93" s="1075"/>
      <c r="B93" s="1128"/>
      <c r="C93" s="940" t="s">
        <v>761</v>
      </c>
      <c r="D93" s="53"/>
      <c r="E93" s="53"/>
      <c r="F93" s="53"/>
      <c r="G93" s="79"/>
      <c r="H93" s="289"/>
      <c r="I93" s="962"/>
    </row>
    <row r="94" spans="1:9">
      <c r="A94" s="1075"/>
      <c r="B94" s="1128"/>
      <c r="C94" s="940" t="s">
        <v>762</v>
      </c>
      <c r="D94" s="53"/>
      <c r="E94" s="53"/>
      <c r="F94" s="53"/>
      <c r="G94" s="79"/>
      <c r="H94" s="289"/>
      <c r="I94" s="962"/>
    </row>
    <row r="95" spans="1:9">
      <c r="A95" s="1075"/>
      <c r="B95" s="1128"/>
      <c r="C95" s="940" t="s">
        <v>763</v>
      </c>
      <c r="D95" s="53"/>
      <c r="E95" s="53"/>
      <c r="F95" s="53"/>
      <c r="G95" s="79"/>
      <c r="H95" s="289"/>
      <c r="I95" s="962"/>
    </row>
    <row r="96" spans="1:9">
      <c r="A96" s="1075"/>
      <c r="B96" s="1128"/>
      <c r="C96" s="940" t="s">
        <v>764</v>
      </c>
      <c r="D96" s="53"/>
      <c r="E96" s="53"/>
      <c r="F96" s="53"/>
      <c r="G96" s="79"/>
      <c r="H96" s="289"/>
      <c r="I96" s="962"/>
    </row>
    <row r="97" spans="1:9">
      <c r="A97" s="1075"/>
      <c r="B97" s="1128"/>
      <c r="C97" s="940" t="s">
        <v>765</v>
      </c>
      <c r="D97" s="53"/>
      <c r="E97" s="53"/>
      <c r="F97" s="53"/>
      <c r="G97" s="79"/>
      <c r="H97" s="289"/>
      <c r="I97" s="962"/>
    </row>
    <row r="98" spans="1:9">
      <c r="A98" s="1075"/>
      <c r="B98" s="1128"/>
      <c r="C98" s="940" t="s">
        <v>766</v>
      </c>
      <c r="D98" s="53"/>
      <c r="E98" s="53"/>
      <c r="F98" s="53"/>
      <c r="G98" s="79"/>
      <c r="H98" s="289"/>
      <c r="I98" s="962"/>
    </row>
    <row r="99" spans="1:9" ht="33">
      <c r="A99" s="1075"/>
      <c r="B99" s="1128"/>
      <c r="C99" s="940" t="s">
        <v>767</v>
      </c>
      <c r="D99" s="53"/>
      <c r="E99" s="53"/>
      <c r="F99" s="53"/>
      <c r="G99" s="79"/>
      <c r="H99" s="289"/>
      <c r="I99" s="962"/>
    </row>
    <row r="100" spans="1:9">
      <c r="A100" s="1075"/>
      <c r="B100" s="1128"/>
      <c r="C100" s="940" t="s">
        <v>768</v>
      </c>
      <c r="D100" s="53"/>
      <c r="E100" s="53"/>
      <c r="F100" s="53"/>
      <c r="G100" s="79"/>
      <c r="H100" s="289"/>
      <c r="I100" s="962"/>
    </row>
    <row r="101" spans="1:9">
      <c r="A101" s="1075"/>
      <c r="B101" s="1128"/>
      <c r="C101" s="940" t="s">
        <v>769</v>
      </c>
      <c r="D101" s="53"/>
      <c r="E101" s="53"/>
      <c r="F101" s="53"/>
      <c r="G101" s="79"/>
      <c r="H101" s="289"/>
      <c r="I101" s="962"/>
    </row>
    <row r="102" spans="1:9">
      <c r="A102" s="1075"/>
      <c r="B102" s="1073"/>
      <c r="C102" s="941" t="s">
        <v>770</v>
      </c>
      <c r="D102" s="79">
        <f>SUM(D80:D101)</f>
        <v>78080000</v>
      </c>
      <c r="E102" s="79">
        <f>SUM(E80:E101)</f>
        <v>53480042</v>
      </c>
      <c r="F102" s="79">
        <f>SUM(F80:F101)</f>
        <v>104429700</v>
      </c>
      <c r="G102" s="79">
        <f t="shared" si="6"/>
        <v>26349700</v>
      </c>
      <c r="H102" s="289">
        <f t="shared" si="7"/>
        <v>0.3374705430327869</v>
      </c>
      <c r="I102" s="962"/>
    </row>
    <row r="103" spans="1:9" ht="17.25" thickBot="1">
      <c r="A103" s="1076"/>
      <c r="B103" s="1129" t="s">
        <v>703</v>
      </c>
      <c r="C103" s="1129"/>
      <c r="D103" s="86">
        <f>SUM(D79,D102)</f>
        <v>78080000</v>
      </c>
      <c r="E103" s="86">
        <f>SUM(E79,E102)</f>
        <v>53480042</v>
      </c>
      <c r="F103" s="86">
        <f>SUM(F79,F102)</f>
        <v>104429700</v>
      </c>
      <c r="G103" s="49">
        <f t="shared" si="6"/>
        <v>26349700</v>
      </c>
      <c r="H103" s="311">
        <f t="shared" si="7"/>
        <v>0.3374705430327869</v>
      </c>
      <c r="I103" s="968"/>
    </row>
    <row r="104" spans="1:9">
      <c r="A104" s="1075" t="s">
        <v>771</v>
      </c>
      <c r="B104" s="931" t="s">
        <v>771</v>
      </c>
      <c r="C104" s="415" t="s">
        <v>9</v>
      </c>
      <c r="D104" s="287"/>
      <c r="E104" s="82"/>
      <c r="F104" s="90"/>
      <c r="G104" s="45"/>
      <c r="H104" s="214"/>
      <c r="I104" s="955"/>
    </row>
    <row r="105" spans="1:9" ht="17.25" thickBot="1">
      <c r="A105" s="1076"/>
      <c r="B105" s="1351" t="s">
        <v>703</v>
      </c>
      <c r="C105" s="1352"/>
      <c r="D105" s="281"/>
      <c r="E105" s="281"/>
      <c r="F105" s="281"/>
      <c r="G105" s="209"/>
      <c r="H105" s="949"/>
      <c r="I105" s="961"/>
    </row>
    <row r="106" spans="1:9">
      <c r="A106" s="1196" t="s">
        <v>772</v>
      </c>
      <c r="B106" s="1073" t="s">
        <v>773</v>
      </c>
      <c r="C106" s="935" t="s">
        <v>774</v>
      </c>
      <c r="D106" s="282">
        <v>9621047</v>
      </c>
      <c r="E106" s="82">
        <v>0</v>
      </c>
      <c r="F106" s="285">
        <v>12849257</v>
      </c>
      <c r="G106" s="208">
        <f t="shared" si="6"/>
        <v>3228210</v>
      </c>
      <c r="H106" s="165">
        <f t="shared" si="7"/>
        <v>0.33553624673073523</v>
      </c>
      <c r="I106" s="969"/>
    </row>
    <row r="107" spans="1:9">
      <c r="A107" s="1196"/>
      <c r="B107" s="1067"/>
      <c r="C107" s="933" t="s">
        <v>46</v>
      </c>
      <c r="D107" s="283">
        <v>3693</v>
      </c>
      <c r="E107" s="53">
        <v>0</v>
      </c>
      <c r="F107" s="90">
        <v>3693</v>
      </c>
      <c r="G107" s="45">
        <f t="shared" si="6"/>
        <v>0</v>
      </c>
      <c r="H107" s="165">
        <f t="shared" si="7"/>
        <v>0</v>
      </c>
      <c r="I107" s="955"/>
    </row>
    <row r="108" spans="1:9" ht="17.25" thickBot="1">
      <c r="A108" s="1197"/>
      <c r="B108" s="1349" t="s">
        <v>703</v>
      </c>
      <c r="C108" s="1350"/>
      <c r="D108" s="953">
        <f>SUM(D106:D107)</f>
        <v>9624740</v>
      </c>
      <c r="E108" s="953">
        <f t="shared" ref="E108:F108" si="12">SUM(E106:E107)</f>
        <v>0</v>
      </c>
      <c r="F108" s="953">
        <f t="shared" si="12"/>
        <v>12852950</v>
      </c>
      <c r="G108" s="209">
        <f t="shared" si="6"/>
        <v>3228210</v>
      </c>
      <c r="H108" s="169">
        <f t="shared" si="7"/>
        <v>0.33540750191693491</v>
      </c>
      <c r="I108" s="961"/>
    </row>
    <row r="109" spans="1:9" ht="33.75" thickBot="1">
      <c r="A109" s="418" t="s">
        <v>775</v>
      </c>
      <c r="B109" s="419" t="s">
        <v>775</v>
      </c>
      <c r="C109" s="420" t="s">
        <v>776</v>
      </c>
      <c r="D109" s="284"/>
      <c r="E109" s="294"/>
      <c r="F109" s="286"/>
      <c r="G109" s="168">
        <f t="shared" si="6"/>
        <v>0</v>
      </c>
      <c r="H109" s="954" t="s">
        <v>1132</v>
      </c>
      <c r="I109" s="970"/>
    </row>
    <row r="110" spans="1:9" ht="17.25" thickBot="1">
      <c r="A110" s="1144" t="s">
        <v>53</v>
      </c>
      <c r="B110" s="1145"/>
      <c r="C110" s="1146"/>
      <c r="D110" s="394">
        <f>SUM(D70,D73,D103,D105,D108,D109)</f>
        <v>189420000</v>
      </c>
      <c r="E110" s="394">
        <f>SUM(E70,E73,E103,E105,E108,E109)</f>
        <v>93412022</v>
      </c>
      <c r="F110" s="394">
        <f>SUM(F70,F73,F103,F105,F108,F109)</f>
        <v>227477000</v>
      </c>
      <c r="G110" s="394">
        <f t="shared" si="6"/>
        <v>38057000</v>
      </c>
      <c r="H110" s="596">
        <f t="shared" si="7"/>
        <v>0.20091331432794848</v>
      </c>
      <c r="I110" s="96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topLeftCell="A16" workbookViewId="0">
      <selection activeCell="H73" sqref="H73"/>
    </sheetView>
  </sheetViews>
  <sheetFormatPr defaultRowHeight="16.5"/>
  <cols>
    <col min="1" max="2" width="16" customWidth="1"/>
    <col min="3" max="3" width="19.625" customWidth="1"/>
    <col min="4" max="7" width="15" customWidth="1"/>
    <col min="9" max="9" width="45.875" customWidth="1"/>
  </cols>
  <sheetData>
    <row r="2" spans="1:9" ht="20.25">
      <c r="A2" s="1301" t="s">
        <v>857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858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1139</v>
      </c>
      <c r="B5" s="1303"/>
      <c r="C5" s="1303"/>
      <c r="D5" s="1303"/>
      <c r="E5" s="1303"/>
      <c r="F5" s="1303"/>
      <c r="G5" s="1303"/>
      <c r="H5" s="1303"/>
      <c r="I5" s="1303"/>
    </row>
    <row r="6" spans="1:9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76</v>
      </c>
    </row>
    <row r="7" spans="1:9" ht="17.25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17.25">
      <c r="A8" s="1069" t="s">
        <v>859</v>
      </c>
      <c r="B8" s="1128" t="s">
        <v>213</v>
      </c>
      <c r="C8" s="935" t="s">
        <v>918</v>
      </c>
      <c r="D8" s="305"/>
      <c r="E8" s="305"/>
      <c r="F8" s="305"/>
      <c r="G8" s="312"/>
      <c r="H8" s="306"/>
      <c r="I8" s="379"/>
    </row>
    <row r="9" spans="1:9" ht="17.25">
      <c r="A9" s="1069"/>
      <c r="B9" s="1128"/>
      <c r="C9" s="933" t="s">
        <v>919</v>
      </c>
      <c r="D9" s="302"/>
      <c r="E9" s="302"/>
      <c r="F9" s="302"/>
      <c r="G9" s="312"/>
      <c r="H9" s="943"/>
      <c r="I9" s="380"/>
    </row>
    <row r="10" spans="1:9" ht="17.25">
      <c r="A10" s="1069"/>
      <c r="B10" s="1128"/>
      <c r="C10" s="933" t="s">
        <v>197</v>
      </c>
      <c r="D10" s="302"/>
      <c r="E10" s="302"/>
      <c r="F10" s="302"/>
      <c r="G10" s="312"/>
      <c r="H10" s="943"/>
      <c r="I10" s="380"/>
    </row>
    <row r="11" spans="1:9" ht="17.25">
      <c r="A11" s="1069"/>
      <c r="B11" s="1128"/>
      <c r="C11" s="933" t="s">
        <v>920</v>
      </c>
      <c r="D11" s="302"/>
      <c r="E11" s="302"/>
      <c r="F11" s="302"/>
      <c r="G11" s="312"/>
      <c r="H11" s="943"/>
      <c r="I11" s="380"/>
    </row>
    <row r="12" spans="1:9" ht="17.25">
      <c r="A12" s="1069"/>
      <c r="B12" s="1073"/>
      <c r="C12" s="933" t="s">
        <v>921</v>
      </c>
      <c r="D12" s="302"/>
      <c r="E12" s="302"/>
      <c r="F12" s="302"/>
      <c r="G12" s="312"/>
      <c r="H12" s="943"/>
      <c r="I12" s="380"/>
    </row>
    <row r="13" spans="1:9" ht="18" thickBot="1">
      <c r="A13" s="1070"/>
      <c r="B13" s="1129" t="s">
        <v>15</v>
      </c>
      <c r="C13" s="1129"/>
      <c r="D13" s="303"/>
      <c r="E13" s="303"/>
      <c r="F13" s="303"/>
      <c r="G13" s="313"/>
      <c r="H13" s="944"/>
      <c r="I13" s="381"/>
    </row>
    <row r="14" spans="1:9" ht="17.25">
      <c r="A14" s="1131" t="s">
        <v>3</v>
      </c>
      <c r="B14" s="1128" t="s">
        <v>3</v>
      </c>
      <c r="C14" s="935" t="s">
        <v>188</v>
      </c>
      <c r="D14" s="305"/>
      <c r="E14" s="305"/>
      <c r="F14" s="305"/>
      <c r="G14" s="312"/>
      <c r="H14" s="306"/>
      <c r="I14" s="382"/>
    </row>
    <row r="15" spans="1:9" ht="33">
      <c r="A15" s="1131"/>
      <c r="B15" s="1128"/>
      <c r="C15" s="933" t="s">
        <v>189</v>
      </c>
      <c r="D15" s="302"/>
      <c r="E15" s="302"/>
      <c r="F15" s="302"/>
      <c r="G15" s="312"/>
      <c r="H15" s="943"/>
      <c r="I15" s="383"/>
    </row>
    <row r="16" spans="1:9" ht="17.25">
      <c r="A16" s="1131"/>
      <c r="B16" s="1128"/>
      <c r="C16" s="933" t="s">
        <v>190</v>
      </c>
      <c r="D16" s="302"/>
      <c r="E16" s="302"/>
      <c r="F16" s="302"/>
      <c r="G16" s="312"/>
      <c r="H16" s="943"/>
      <c r="I16" s="383"/>
    </row>
    <row r="17" spans="1:9" ht="17.25">
      <c r="A17" s="1131"/>
      <c r="B17" s="1128"/>
      <c r="C17" s="933" t="s">
        <v>823</v>
      </c>
      <c r="D17" s="302"/>
      <c r="E17" s="302"/>
      <c r="F17" s="302"/>
      <c r="G17" s="312"/>
      <c r="H17" s="943"/>
      <c r="I17" s="383"/>
    </row>
    <row r="18" spans="1:9" ht="17.25">
      <c r="A18" s="1131"/>
      <c r="B18" s="1128"/>
      <c r="C18" s="935" t="s">
        <v>192</v>
      </c>
      <c r="D18" s="302"/>
      <c r="E18" s="302"/>
      <c r="F18" s="302"/>
      <c r="G18" s="312"/>
      <c r="H18" s="943"/>
      <c r="I18" s="380"/>
    </row>
    <row r="19" spans="1:9" ht="17.25">
      <c r="A19" s="1131"/>
      <c r="B19" s="1128"/>
      <c r="C19" s="940" t="s">
        <v>825</v>
      </c>
      <c r="D19" s="302"/>
      <c r="E19" s="302"/>
      <c r="F19" s="302"/>
      <c r="G19" s="312"/>
      <c r="H19" s="943"/>
      <c r="I19" s="380"/>
    </row>
    <row r="20" spans="1:9" ht="17.25">
      <c r="A20" s="1131"/>
      <c r="B20" s="1128"/>
      <c r="C20" s="940" t="s">
        <v>922</v>
      </c>
      <c r="D20" s="302"/>
      <c r="E20" s="302"/>
      <c r="F20" s="302"/>
      <c r="G20" s="312"/>
      <c r="H20" s="943"/>
      <c r="I20" s="380"/>
    </row>
    <row r="21" spans="1:9">
      <c r="A21" s="1131"/>
      <c r="B21" s="1073"/>
      <c r="C21" s="940" t="s">
        <v>214</v>
      </c>
      <c r="D21" s="78"/>
      <c r="E21" s="78"/>
      <c r="F21" s="44"/>
      <c r="G21" s="45"/>
      <c r="H21" s="165"/>
      <c r="I21" s="46"/>
    </row>
    <row r="22" spans="1:9" ht="17.25" thickBot="1">
      <c r="A22" s="1132"/>
      <c r="B22" s="1088" t="s">
        <v>15</v>
      </c>
      <c r="C22" s="1089"/>
      <c r="D22" s="49"/>
      <c r="E22" s="49"/>
      <c r="F22" s="49"/>
      <c r="G22" s="168"/>
      <c r="H22" s="169"/>
      <c r="I22" s="50"/>
    </row>
    <row r="23" spans="1:9">
      <c r="A23" s="1124" t="s">
        <v>206</v>
      </c>
      <c r="B23" s="1127" t="s">
        <v>206</v>
      </c>
      <c r="C23" s="932" t="s">
        <v>923</v>
      </c>
      <c r="D23" s="83"/>
      <c r="E23" s="83"/>
      <c r="F23" s="84"/>
      <c r="G23" s="211"/>
      <c r="H23" s="945"/>
      <c r="I23" s="628"/>
    </row>
    <row r="24" spans="1:9">
      <c r="A24" s="1125"/>
      <c r="B24" s="1128"/>
      <c r="C24" s="933" t="s">
        <v>81</v>
      </c>
      <c r="D24" s="53">
        <v>213201000</v>
      </c>
      <c r="E24" s="53">
        <v>170974800</v>
      </c>
      <c r="F24" s="79">
        <v>229276000</v>
      </c>
      <c r="G24" s="212">
        <f t="shared" ref="G24:G47" si="0">F24-D24</f>
        <v>16075000</v>
      </c>
      <c r="H24" s="946">
        <f t="shared" ref="H24:H47" si="1">G24/D24*100%</f>
        <v>7.5398333028456721E-2</v>
      </c>
      <c r="I24" s="592" t="s">
        <v>707</v>
      </c>
    </row>
    <row r="25" spans="1:9">
      <c r="A25" s="1125"/>
      <c r="B25" s="1128"/>
      <c r="C25" s="933" t="s">
        <v>924</v>
      </c>
      <c r="D25" s="53">
        <v>25742600</v>
      </c>
      <c r="E25" s="53">
        <v>20150000</v>
      </c>
      <c r="F25" s="79">
        <v>31776000</v>
      </c>
      <c r="G25" s="212">
        <f t="shared" si="0"/>
        <v>6033400</v>
      </c>
      <c r="H25" s="946">
        <f t="shared" si="1"/>
        <v>0.23437415024123437</v>
      </c>
      <c r="I25" s="592" t="s">
        <v>860</v>
      </c>
    </row>
    <row r="26" spans="1:9">
      <c r="A26" s="1125"/>
      <c r="B26" s="1073"/>
      <c r="C26" s="933" t="s">
        <v>925</v>
      </c>
      <c r="D26" s="53">
        <v>2500000</v>
      </c>
      <c r="E26" s="53">
        <v>2200000</v>
      </c>
      <c r="F26" s="79">
        <v>2200000</v>
      </c>
      <c r="G26" s="212">
        <f t="shared" si="0"/>
        <v>-300000</v>
      </c>
      <c r="H26" s="946">
        <f t="shared" si="1"/>
        <v>-0.12</v>
      </c>
      <c r="I26" s="592" t="s">
        <v>861</v>
      </c>
    </row>
    <row r="27" spans="1:9" ht="17.25" thickBot="1">
      <c r="A27" s="1126"/>
      <c r="B27" s="1071" t="s">
        <v>15</v>
      </c>
      <c r="C27" s="1138"/>
      <c r="D27" s="86">
        <f>SUM(D23:D26)</f>
        <v>241443600</v>
      </c>
      <c r="E27" s="86">
        <f t="shared" ref="E27:F27" si="2">SUM(E23:E26)</f>
        <v>193324800</v>
      </c>
      <c r="F27" s="86">
        <f t="shared" si="2"/>
        <v>263252000</v>
      </c>
      <c r="G27" s="213">
        <f t="shared" si="0"/>
        <v>21808400</v>
      </c>
      <c r="H27" s="947">
        <f t="shared" si="1"/>
        <v>9.0325028288179926E-2</v>
      </c>
      <c r="I27" s="973"/>
    </row>
    <row r="28" spans="1:9">
      <c r="A28" s="1141" t="s">
        <v>862</v>
      </c>
      <c r="B28" s="1073" t="s">
        <v>208</v>
      </c>
      <c r="C28" s="939" t="s">
        <v>926</v>
      </c>
      <c r="D28" s="82"/>
      <c r="E28" s="82">
        <v>24000000</v>
      </c>
      <c r="F28" s="82">
        <v>26410000</v>
      </c>
      <c r="G28" s="45">
        <f t="shared" si="0"/>
        <v>26410000</v>
      </c>
      <c r="H28" s="165" t="s">
        <v>1132</v>
      </c>
      <c r="I28" s="594" t="s">
        <v>863</v>
      </c>
    </row>
    <row r="29" spans="1:9">
      <c r="A29" s="1134"/>
      <c r="B29" s="1067"/>
      <c r="C29" s="939" t="s">
        <v>830</v>
      </c>
      <c r="D29" s="78"/>
      <c r="E29" s="78"/>
      <c r="F29" s="45"/>
      <c r="G29" s="45"/>
      <c r="H29" s="165"/>
      <c r="I29" s="615"/>
    </row>
    <row r="30" spans="1:9" ht="17.25" thickBot="1">
      <c r="A30" s="1135"/>
      <c r="B30" s="1129" t="s">
        <v>15</v>
      </c>
      <c r="C30" s="1129"/>
      <c r="D30" s="80">
        <f>SUM(D28:D29)</f>
        <v>0</v>
      </c>
      <c r="E30" s="80">
        <f t="shared" ref="E30:F30" si="3">SUM(E28:E29)</f>
        <v>24000000</v>
      </c>
      <c r="F30" s="377">
        <f t="shared" si="3"/>
        <v>26410000</v>
      </c>
      <c r="G30" s="377">
        <f t="shared" si="0"/>
        <v>26410000</v>
      </c>
      <c r="H30" s="948" t="s">
        <v>1136</v>
      </c>
      <c r="I30" s="974"/>
    </row>
    <row r="31" spans="1:9">
      <c r="A31" s="1068" t="s">
        <v>864</v>
      </c>
      <c r="B31" s="1127" t="s">
        <v>210</v>
      </c>
      <c r="C31" s="932" t="s">
        <v>927</v>
      </c>
      <c r="D31" s="84"/>
      <c r="E31" s="84"/>
      <c r="F31" s="82"/>
      <c r="G31" s="82"/>
      <c r="H31" s="643"/>
      <c r="I31" s="92"/>
    </row>
    <row r="32" spans="1:9">
      <c r="A32" s="1069"/>
      <c r="B32" s="1073"/>
      <c r="C32" s="933" t="s">
        <v>202</v>
      </c>
      <c r="D32" s="79"/>
      <c r="E32" s="79"/>
      <c r="F32" s="79"/>
      <c r="G32" s="79"/>
      <c r="H32" s="289"/>
      <c r="I32" s="96"/>
    </row>
    <row r="33" spans="1:9" ht="17.25" thickBot="1">
      <c r="A33" s="1070"/>
      <c r="B33" s="936"/>
      <c r="C33" s="936" t="s">
        <v>865</v>
      </c>
      <c r="D33" s="86"/>
      <c r="E33" s="86"/>
      <c r="F33" s="86"/>
      <c r="G33" s="49"/>
      <c r="H33" s="304"/>
      <c r="I33" s="94"/>
    </row>
    <row r="34" spans="1:9">
      <c r="A34" s="934"/>
      <c r="B34" s="1128" t="s">
        <v>4</v>
      </c>
      <c r="C34" s="935" t="s">
        <v>928</v>
      </c>
      <c r="D34" s="82"/>
      <c r="E34" s="82"/>
      <c r="F34" s="82"/>
      <c r="G34" s="676"/>
      <c r="H34" s="975"/>
      <c r="I34" s="308"/>
    </row>
    <row r="35" spans="1:9">
      <c r="A35" s="1075" t="s">
        <v>4</v>
      </c>
      <c r="B35" s="1073"/>
      <c r="C35" s="940" t="s">
        <v>929</v>
      </c>
      <c r="D35" s="79"/>
      <c r="E35" s="79"/>
      <c r="F35" s="53"/>
      <c r="G35" s="82"/>
      <c r="H35" s="643"/>
      <c r="I35" s="96"/>
    </row>
    <row r="36" spans="1:9" ht="17.25" thickBot="1">
      <c r="A36" s="1076"/>
      <c r="B36" s="1136" t="s">
        <v>15</v>
      </c>
      <c r="C36" s="1137"/>
      <c r="D36" s="309"/>
      <c r="E36" s="309"/>
      <c r="F36" s="309"/>
      <c r="G36" s="209"/>
      <c r="H36" s="949"/>
      <c r="I36" s="51"/>
    </row>
    <row r="37" spans="1:9">
      <c r="A37" s="1074" t="s">
        <v>217</v>
      </c>
      <c r="B37" s="1127" t="s">
        <v>866</v>
      </c>
      <c r="C37" s="200" t="s">
        <v>833</v>
      </c>
      <c r="D37" s="81">
        <v>11409</v>
      </c>
      <c r="E37" s="81">
        <v>94184</v>
      </c>
      <c r="F37" s="52">
        <v>94184</v>
      </c>
      <c r="G37" s="45">
        <f t="shared" si="0"/>
        <v>82775</v>
      </c>
      <c r="H37" s="165">
        <f t="shared" si="1"/>
        <v>7.2552370935226573</v>
      </c>
      <c r="I37" s="87"/>
    </row>
    <row r="38" spans="1:9">
      <c r="A38" s="1075"/>
      <c r="B38" s="1073"/>
      <c r="C38" s="940" t="s">
        <v>221</v>
      </c>
      <c r="D38" s="88"/>
      <c r="E38" s="88">
        <v>5201</v>
      </c>
      <c r="F38" s="168">
        <v>5201</v>
      </c>
      <c r="G38" s="45">
        <f t="shared" si="0"/>
        <v>5201</v>
      </c>
      <c r="H38" s="169" t="s">
        <v>1132</v>
      </c>
      <c r="I38" s="307"/>
    </row>
    <row r="39" spans="1:9">
      <c r="A39" s="1075"/>
      <c r="B39" s="1306" t="s">
        <v>867</v>
      </c>
      <c r="C39" s="1307"/>
      <c r="D39" s="79">
        <f>SUM(D37:D38)</f>
        <v>11409</v>
      </c>
      <c r="E39" s="79">
        <f t="shared" ref="E39:F39" si="4">SUM(E37:E38)</f>
        <v>99385</v>
      </c>
      <c r="F39" s="79">
        <f t="shared" si="4"/>
        <v>99385</v>
      </c>
      <c r="G39" s="45">
        <f t="shared" si="0"/>
        <v>87976</v>
      </c>
      <c r="H39" s="289">
        <f t="shared" si="1"/>
        <v>7.7111052677710576</v>
      </c>
      <c r="I39" s="96"/>
    </row>
    <row r="40" spans="1:9">
      <c r="A40" s="1322" t="s">
        <v>868</v>
      </c>
      <c r="B40" s="1067" t="s">
        <v>868</v>
      </c>
      <c r="C40" s="933" t="s">
        <v>930</v>
      </c>
      <c r="D40" s="79">
        <v>98191</v>
      </c>
      <c r="E40" s="79"/>
      <c r="F40" s="53">
        <v>99615</v>
      </c>
      <c r="G40" s="45">
        <f t="shared" si="0"/>
        <v>1424</v>
      </c>
      <c r="H40" s="289">
        <f t="shared" si="1"/>
        <v>1.4502347465653676E-2</v>
      </c>
      <c r="I40" s="96"/>
    </row>
    <row r="41" spans="1:9">
      <c r="A41" s="1322"/>
      <c r="B41" s="1067"/>
      <c r="C41" s="933" t="s">
        <v>931</v>
      </c>
      <c r="D41" s="79"/>
      <c r="E41" s="79"/>
      <c r="F41" s="53"/>
      <c r="G41" s="45">
        <f t="shared" si="0"/>
        <v>0</v>
      </c>
      <c r="H41" s="289" t="s">
        <v>1135</v>
      </c>
      <c r="I41" s="96"/>
    </row>
    <row r="42" spans="1:9">
      <c r="A42" s="1322"/>
      <c r="B42" s="1067"/>
      <c r="C42" s="933" t="s">
        <v>147</v>
      </c>
      <c r="D42" s="79">
        <v>8800</v>
      </c>
      <c r="E42" s="79"/>
      <c r="F42" s="53">
        <v>9000</v>
      </c>
      <c r="G42" s="45">
        <f t="shared" si="0"/>
        <v>200</v>
      </c>
      <c r="H42" s="289">
        <f t="shared" si="1"/>
        <v>2.2727272727272728E-2</v>
      </c>
      <c r="I42" s="96"/>
    </row>
    <row r="43" spans="1:9">
      <c r="A43" s="1323"/>
      <c r="B43" s="1143" t="s">
        <v>867</v>
      </c>
      <c r="C43" s="1143"/>
      <c r="D43" s="79">
        <f>SUM(D40:D42)</f>
        <v>106991</v>
      </c>
      <c r="E43" s="79">
        <f t="shared" ref="E43:F43" si="5">SUM(E40:E42)</f>
        <v>0</v>
      </c>
      <c r="F43" s="79">
        <f t="shared" si="5"/>
        <v>108615</v>
      </c>
      <c r="G43" s="45">
        <f t="shared" si="0"/>
        <v>1624</v>
      </c>
      <c r="H43" s="289">
        <f t="shared" si="1"/>
        <v>1.5178846818891308E-2</v>
      </c>
      <c r="I43" s="96"/>
    </row>
    <row r="44" spans="1:9">
      <c r="A44" s="1134" t="s">
        <v>869</v>
      </c>
      <c r="B44" s="1067" t="s">
        <v>870</v>
      </c>
      <c r="C44" s="933" t="s">
        <v>932</v>
      </c>
      <c r="D44" s="79"/>
      <c r="E44" s="79"/>
      <c r="F44" s="53"/>
      <c r="G44" s="45"/>
      <c r="H44" s="289"/>
      <c r="I44" s="308"/>
    </row>
    <row r="45" spans="1:9">
      <c r="A45" s="1134"/>
      <c r="B45" s="1067"/>
      <c r="C45" s="933" t="s">
        <v>933</v>
      </c>
      <c r="D45" s="79"/>
      <c r="E45" s="79"/>
      <c r="F45" s="53"/>
      <c r="G45" s="45"/>
      <c r="H45" s="289"/>
      <c r="I45" s="96"/>
    </row>
    <row r="46" spans="1:9" ht="17.25" thickBot="1">
      <c r="A46" s="1142"/>
      <c r="B46" s="1143" t="s">
        <v>867</v>
      </c>
      <c r="C46" s="1143"/>
      <c r="D46" s="166"/>
      <c r="E46" s="166"/>
      <c r="F46" s="166"/>
      <c r="G46" s="168"/>
      <c r="H46" s="169"/>
      <c r="I46" s="170"/>
    </row>
    <row r="47" spans="1:9" ht="17.25" thickBot="1">
      <c r="A47" s="1144" t="s">
        <v>53</v>
      </c>
      <c r="B47" s="1145"/>
      <c r="C47" s="1146"/>
      <c r="D47" s="394">
        <f>SUM(D22,D27,D30,D36,D39,D43,D46)</f>
        <v>241562000</v>
      </c>
      <c r="E47" s="394">
        <f>SUM(E22,E27,E30,E36,E39,E46)</f>
        <v>217424185</v>
      </c>
      <c r="F47" s="394">
        <f>SUM(F22,F27,F30,F36,F39,F43,F46)</f>
        <v>289870000</v>
      </c>
      <c r="G47" s="394">
        <f t="shared" si="0"/>
        <v>48308000</v>
      </c>
      <c r="H47" s="596">
        <f t="shared" si="1"/>
        <v>0.19998178521456189</v>
      </c>
      <c r="I47" s="91"/>
    </row>
    <row r="48" spans="1:9" ht="38.1" customHeight="1" thickBot="1">
      <c r="A48" s="1346" t="s">
        <v>1138</v>
      </c>
      <c r="B48" s="1346"/>
      <c r="C48" s="1346"/>
      <c r="D48" s="1346"/>
      <c r="E48" s="1346"/>
      <c r="F48" s="1346"/>
      <c r="G48" s="1346"/>
      <c r="H48" s="1346"/>
      <c r="I48" s="1346"/>
    </row>
    <row r="49" spans="1:9">
      <c r="A49" s="1304" t="s">
        <v>37</v>
      </c>
      <c r="B49" s="1305"/>
      <c r="C49" s="1305"/>
      <c r="D49" s="1082" t="s">
        <v>871</v>
      </c>
      <c r="E49" s="1082" t="s">
        <v>872</v>
      </c>
      <c r="F49" s="1082" t="s">
        <v>873</v>
      </c>
      <c r="G49" s="1082" t="s">
        <v>874</v>
      </c>
      <c r="H49" s="1152" t="s">
        <v>875</v>
      </c>
      <c r="I49" s="1147" t="s">
        <v>876</v>
      </c>
    </row>
    <row r="50" spans="1:9" ht="17.25" thickBot="1">
      <c r="A50" s="97" t="s">
        <v>0</v>
      </c>
      <c r="B50" s="173" t="s">
        <v>1</v>
      </c>
      <c r="C50" s="173" t="s">
        <v>2</v>
      </c>
      <c r="D50" s="1083"/>
      <c r="E50" s="1083"/>
      <c r="F50" s="1083"/>
      <c r="G50" s="1083"/>
      <c r="H50" s="1153"/>
      <c r="I50" s="1148"/>
    </row>
    <row r="51" spans="1:9">
      <c r="A51" s="930" t="s">
        <v>877</v>
      </c>
      <c r="B51" s="1073" t="s">
        <v>878</v>
      </c>
      <c r="C51" s="290" t="s">
        <v>20</v>
      </c>
      <c r="D51" s="44">
        <v>130567880</v>
      </c>
      <c r="E51" s="44">
        <v>42703880</v>
      </c>
      <c r="F51" s="44">
        <v>134300470</v>
      </c>
      <c r="G51" s="45">
        <f>F51-D51</f>
        <v>3732590</v>
      </c>
      <c r="H51" s="165">
        <f>G51/D51*100%</f>
        <v>2.8587352417761551E-2</v>
      </c>
      <c r="I51" s="615" t="s">
        <v>879</v>
      </c>
    </row>
    <row r="52" spans="1:9">
      <c r="A52" s="416"/>
      <c r="B52" s="1067"/>
      <c r="C52" s="201" t="s">
        <v>40</v>
      </c>
      <c r="D52" s="44">
        <v>24705960</v>
      </c>
      <c r="E52" s="44">
        <v>9860620</v>
      </c>
      <c r="F52" s="44">
        <v>25637400</v>
      </c>
      <c r="G52" s="45">
        <f t="shared" ref="G52:G110" si="6">F52-D52</f>
        <v>931440</v>
      </c>
      <c r="H52" s="165">
        <f t="shared" ref="H52:H110" si="7">G52/D52*100%</f>
        <v>3.770102436820913E-2</v>
      </c>
      <c r="I52" s="615"/>
    </row>
    <row r="53" spans="1:9">
      <c r="A53" s="416"/>
      <c r="B53" s="1067"/>
      <c r="C53" s="201" t="s">
        <v>227</v>
      </c>
      <c r="D53" s="45"/>
      <c r="E53" s="45"/>
      <c r="F53" s="44"/>
      <c r="G53" s="45"/>
      <c r="H53" s="165"/>
      <c r="I53" s="615"/>
    </row>
    <row r="54" spans="1:9">
      <c r="A54" s="416"/>
      <c r="B54" s="1067"/>
      <c r="C54" s="201" t="s">
        <v>880</v>
      </c>
      <c r="D54" s="44">
        <v>14859760</v>
      </c>
      <c r="E54" s="44">
        <v>4844520</v>
      </c>
      <c r="F54" s="44">
        <v>15223700</v>
      </c>
      <c r="G54" s="45">
        <f t="shared" si="6"/>
        <v>363940</v>
      </c>
      <c r="H54" s="165">
        <f t="shared" si="7"/>
        <v>2.4491647240601464E-2</v>
      </c>
      <c r="I54" s="615"/>
    </row>
    <row r="55" spans="1:9">
      <c r="A55" s="416"/>
      <c r="B55" s="1067"/>
      <c r="C55" s="201" t="s">
        <v>41</v>
      </c>
      <c r="D55" s="44">
        <v>15851400</v>
      </c>
      <c r="E55" s="44">
        <v>4697960</v>
      </c>
      <c r="F55" s="44">
        <v>16105870</v>
      </c>
      <c r="G55" s="45">
        <f t="shared" si="6"/>
        <v>254470</v>
      </c>
      <c r="H55" s="165">
        <f t="shared" si="7"/>
        <v>1.6053471617648914E-2</v>
      </c>
      <c r="I55" s="615"/>
    </row>
    <row r="56" spans="1:9">
      <c r="A56" s="416"/>
      <c r="B56" s="1067"/>
      <c r="C56" s="201" t="s">
        <v>23</v>
      </c>
      <c r="D56" s="44">
        <v>3180000</v>
      </c>
      <c r="E56" s="44">
        <v>214990</v>
      </c>
      <c r="F56" s="44">
        <v>3138340</v>
      </c>
      <c r="G56" s="44">
        <f t="shared" si="6"/>
        <v>-41660</v>
      </c>
      <c r="H56" s="165">
        <f t="shared" si="7"/>
        <v>-1.310062893081761E-2</v>
      </c>
      <c r="I56" s="615"/>
    </row>
    <row r="57" spans="1:9">
      <c r="A57" s="416"/>
      <c r="B57" s="1067"/>
      <c r="C57" s="291" t="s">
        <v>881</v>
      </c>
      <c r="D57" s="78">
        <f>SUM(D51:D56)</f>
        <v>189165000</v>
      </c>
      <c r="E57" s="78">
        <f t="shared" ref="E57:F57" si="8">SUM(E51:E56)</f>
        <v>62321970</v>
      </c>
      <c r="F57" s="78">
        <f t="shared" si="8"/>
        <v>194405780</v>
      </c>
      <c r="G57" s="44">
        <f t="shared" si="6"/>
        <v>5240780</v>
      </c>
      <c r="H57" s="165">
        <f t="shared" si="7"/>
        <v>2.7704807971876404E-2</v>
      </c>
      <c r="I57" s="976"/>
    </row>
    <row r="58" spans="1:9">
      <c r="A58" s="416"/>
      <c r="B58" s="1067" t="s">
        <v>882</v>
      </c>
      <c r="C58" s="940" t="s">
        <v>24</v>
      </c>
      <c r="D58" s="90">
        <v>2500000</v>
      </c>
      <c r="E58" s="44">
        <v>136380</v>
      </c>
      <c r="F58" s="44">
        <v>2500000</v>
      </c>
      <c r="G58" s="44">
        <f t="shared" si="6"/>
        <v>0</v>
      </c>
      <c r="H58" s="165">
        <f t="shared" si="7"/>
        <v>0</v>
      </c>
      <c r="I58" s="615"/>
    </row>
    <row r="59" spans="1:9">
      <c r="A59" s="416"/>
      <c r="B59" s="1067"/>
      <c r="C59" s="290" t="s">
        <v>229</v>
      </c>
      <c r="D59" s="44">
        <v>1200000</v>
      </c>
      <c r="E59" s="44">
        <v>400000</v>
      </c>
      <c r="F59" s="44">
        <v>1200000</v>
      </c>
      <c r="G59" s="44">
        <f t="shared" si="6"/>
        <v>0</v>
      </c>
      <c r="H59" s="165">
        <f t="shared" si="7"/>
        <v>0</v>
      </c>
      <c r="I59" s="615"/>
    </row>
    <row r="60" spans="1:9">
      <c r="A60" s="416"/>
      <c r="B60" s="1067"/>
      <c r="C60" s="201" t="s">
        <v>25</v>
      </c>
      <c r="D60" s="44">
        <v>750000</v>
      </c>
      <c r="E60" s="44"/>
      <c r="F60" s="44">
        <v>1000000</v>
      </c>
      <c r="G60" s="44">
        <f t="shared" si="6"/>
        <v>250000</v>
      </c>
      <c r="H60" s="165">
        <f t="shared" si="7"/>
        <v>0.33333333333333331</v>
      </c>
      <c r="I60" s="615" t="s">
        <v>883</v>
      </c>
    </row>
    <row r="61" spans="1:9">
      <c r="A61" s="416"/>
      <c r="B61" s="1067"/>
      <c r="C61" s="291" t="s">
        <v>881</v>
      </c>
      <c r="D61" s="78">
        <f>SUM(D58:D60)</f>
        <v>4450000</v>
      </c>
      <c r="E61" s="78">
        <f t="shared" ref="E61:F61" si="9">SUM(E58:E60)</f>
        <v>536380</v>
      </c>
      <c r="F61" s="78">
        <f t="shared" si="9"/>
        <v>4700000</v>
      </c>
      <c r="G61" s="44">
        <f t="shared" si="6"/>
        <v>250000</v>
      </c>
      <c r="H61" s="165">
        <f t="shared" si="7"/>
        <v>5.6179775280898875E-2</v>
      </c>
      <c r="I61" s="976"/>
    </row>
    <row r="62" spans="1:9">
      <c r="A62" s="416"/>
      <c r="B62" s="1067" t="s">
        <v>884</v>
      </c>
      <c r="C62" s="292" t="s">
        <v>26</v>
      </c>
      <c r="D62" s="45">
        <v>5000000</v>
      </c>
      <c r="E62" s="168">
        <v>2970570</v>
      </c>
      <c r="F62" s="44">
        <v>5500000</v>
      </c>
      <c r="G62" s="44">
        <f t="shared" si="6"/>
        <v>500000</v>
      </c>
      <c r="H62" s="165">
        <f t="shared" si="7"/>
        <v>0.1</v>
      </c>
      <c r="I62" s="592" t="s">
        <v>885</v>
      </c>
    </row>
    <row r="63" spans="1:9">
      <c r="A63" s="416"/>
      <c r="B63" s="1067"/>
      <c r="C63" s="201" t="s">
        <v>42</v>
      </c>
      <c r="D63" s="277">
        <v>7564710</v>
      </c>
      <c r="E63" s="167">
        <v>2542197</v>
      </c>
      <c r="F63" s="90">
        <v>7166144</v>
      </c>
      <c r="G63" s="44">
        <f t="shared" si="6"/>
        <v>-398566</v>
      </c>
      <c r="H63" s="165">
        <f t="shared" si="7"/>
        <v>-5.2687545193404635E-2</v>
      </c>
      <c r="I63" s="615" t="s">
        <v>886</v>
      </c>
    </row>
    <row r="64" spans="1:9">
      <c r="A64" s="416"/>
      <c r="B64" s="1067"/>
      <c r="C64" s="201" t="s">
        <v>28</v>
      </c>
      <c r="D64" s="277">
        <v>2000000</v>
      </c>
      <c r="E64" s="53">
        <v>279750</v>
      </c>
      <c r="F64" s="90">
        <v>2000000</v>
      </c>
      <c r="G64" s="44">
        <f t="shared" si="6"/>
        <v>0</v>
      </c>
      <c r="H64" s="165">
        <f t="shared" si="7"/>
        <v>0</v>
      </c>
      <c r="I64" s="615"/>
    </row>
    <row r="65" spans="1:9">
      <c r="A65" s="416"/>
      <c r="B65" s="1067"/>
      <c r="C65" s="201" t="s">
        <v>29</v>
      </c>
      <c r="D65" s="277">
        <v>2662730</v>
      </c>
      <c r="E65" s="53">
        <v>469410</v>
      </c>
      <c r="F65" s="90">
        <v>1939410</v>
      </c>
      <c r="G65" s="44">
        <f t="shared" si="6"/>
        <v>-723320</v>
      </c>
      <c r="H65" s="165">
        <f t="shared" si="7"/>
        <v>-0.2716460174332358</v>
      </c>
      <c r="I65" s="615"/>
    </row>
    <row r="66" spans="1:9">
      <c r="A66" s="937"/>
      <c r="B66" s="1067"/>
      <c r="C66" s="201" t="s">
        <v>43</v>
      </c>
      <c r="D66" s="278">
        <v>2358560</v>
      </c>
      <c r="E66" s="167">
        <v>585000</v>
      </c>
      <c r="F66" s="207">
        <v>2350000</v>
      </c>
      <c r="G66" s="678">
        <f t="shared" si="6"/>
        <v>-8560</v>
      </c>
      <c r="H66" s="169">
        <f t="shared" si="7"/>
        <v>-3.6293331524319926E-3</v>
      </c>
      <c r="I66" s="718"/>
    </row>
    <row r="67" spans="1:9">
      <c r="A67" s="937"/>
      <c r="B67" s="1067"/>
      <c r="C67" s="940" t="s">
        <v>119</v>
      </c>
      <c r="D67" s="53"/>
      <c r="E67" s="53"/>
      <c r="F67" s="53"/>
      <c r="G67" s="53"/>
      <c r="H67" s="289"/>
      <c r="I67" s="592"/>
    </row>
    <row r="68" spans="1:9">
      <c r="A68" s="937"/>
      <c r="B68" s="1067"/>
      <c r="C68" s="940" t="s">
        <v>44</v>
      </c>
      <c r="D68" s="53"/>
      <c r="E68" s="53"/>
      <c r="F68" s="53"/>
      <c r="G68" s="53"/>
      <c r="H68" s="289"/>
      <c r="I68" s="592"/>
    </row>
    <row r="69" spans="1:9">
      <c r="A69" s="937"/>
      <c r="B69" s="1067"/>
      <c r="C69" s="310" t="s">
        <v>881</v>
      </c>
      <c r="D69" s="393">
        <f>SUM(D62:D68)</f>
        <v>19586000</v>
      </c>
      <c r="E69" s="393">
        <f t="shared" ref="E69:F69" si="10">SUM(E62:E68)</f>
        <v>6846927</v>
      </c>
      <c r="F69" s="393">
        <f t="shared" si="10"/>
        <v>18955554</v>
      </c>
      <c r="G69" s="44">
        <f t="shared" si="6"/>
        <v>-630446</v>
      </c>
      <c r="H69" s="165">
        <f t="shared" si="7"/>
        <v>-3.2188604104972943E-2</v>
      </c>
      <c r="I69" s="615"/>
    </row>
    <row r="70" spans="1:9" ht="17.25" thickBot="1">
      <c r="A70" s="488" t="s">
        <v>887</v>
      </c>
      <c r="B70" s="1319" t="s">
        <v>867</v>
      </c>
      <c r="C70" s="1320"/>
      <c r="D70" s="287">
        <f>SUM(D57,D61,D69)</f>
        <v>213201000</v>
      </c>
      <c r="E70" s="392">
        <f t="shared" ref="E70:F70" si="11">SUM(E57,E61,E69)</f>
        <v>69705277</v>
      </c>
      <c r="F70" s="287">
        <f t="shared" si="11"/>
        <v>218061334</v>
      </c>
      <c r="G70" s="49">
        <f t="shared" si="6"/>
        <v>4860334</v>
      </c>
      <c r="H70" s="169">
        <f t="shared" si="7"/>
        <v>2.2796956862303649E-2</v>
      </c>
      <c r="I70" s="977"/>
    </row>
    <row r="71" spans="1:9">
      <c r="A71" s="1141" t="s">
        <v>237</v>
      </c>
      <c r="B71" s="1073" t="s">
        <v>55</v>
      </c>
      <c r="C71" s="939" t="s">
        <v>13</v>
      </c>
      <c r="D71" s="279">
        <v>0</v>
      </c>
      <c r="E71" s="295"/>
      <c r="F71" s="205">
        <v>5050000</v>
      </c>
      <c r="G71" s="206">
        <f t="shared" si="6"/>
        <v>5050000</v>
      </c>
      <c r="H71" s="951" t="s">
        <v>1132</v>
      </c>
      <c r="I71" s="615" t="s">
        <v>888</v>
      </c>
    </row>
    <row r="72" spans="1:9">
      <c r="A72" s="1134"/>
      <c r="B72" s="1067"/>
      <c r="C72" s="940" t="s">
        <v>45</v>
      </c>
      <c r="D72" s="280"/>
      <c r="E72" s="53"/>
      <c r="F72" s="90"/>
      <c r="G72" s="45"/>
      <c r="H72" s="214"/>
      <c r="I72" s="615"/>
    </row>
    <row r="73" spans="1:9" ht="17.25" thickBot="1">
      <c r="A73" s="1135"/>
      <c r="B73" s="1189" t="s">
        <v>682</v>
      </c>
      <c r="C73" s="1190"/>
      <c r="D73" s="281">
        <f>SUM(D71:D72)</f>
        <v>0</v>
      </c>
      <c r="E73" s="281">
        <f t="shared" ref="E73:F73" si="12">SUM(E71:E72)</f>
        <v>0</v>
      </c>
      <c r="F73" s="281">
        <f t="shared" si="12"/>
        <v>5050000</v>
      </c>
      <c r="G73" s="49">
        <f t="shared" si="6"/>
        <v>5050000</v>
      </c>
      <c r="H73" s="952" t="s">
        <v>1132</v>
      </c>
      <c r="I73" s="974"/>
    </row>
    <row r="74" spans="1:9">
      <c r="A74" s="1074" t="s">
        <v>889</v>
      </c>
      <c r="B74" s="1191" t="s">
        <v>890</v>
      </c>
      <c r="C74" s="938" t="s">
        <v>891</v>
      </c>
      <c r="D74" s="294"/>
      <c r="E74" s="294"/>
      <c r="F74" s="294"/>
      <c r="G74" s="82"/>
      <c r="H74" s="643"/>
      <c r="I74" s="308"/>
    </row>
    <row r="75" spans="1:9">
      <c r="A75" s="1075"/>
      <c r="B75" s="1191"/>
      <c r="C75" s="938" t="s">
        <v>892</v>
      </c>
      <c r="D75" s="294"/>
      <c r="E75" s="294"/>
      <c r="F75" s="294"/>
      <c r="G75" s="79"/>
      <c r="H75" s="289"/>
      <c r="I75" s="308"/>
    </row>
    <row r="76" spans="1:9">
      <c r="A76" s="1075"/>
      <c r="B76" s="1191"/>
      <c r="C76" s="938" t="s">
        <v>893</v>
      </c>
      <c r="D76" s="294"/>
      <c r="E76" s="294"/>
      <c r="F76" s="294"/>
      <c r="G76" s="79"/>
      <c r="H76" s="289"/>
      <c r="I76" s="308"/>
    </row>
    <row r="77" spans="1:9">
      <c r="A77" s="1075"/>
      <c r="B77" s="1191"/>
      <c r="C77" s="301" t="s">
        <v>178</v>
      </c>
      <c r="D77" s="53"/>
      <c r="E77" s="53"/>
      <c r="F77" s="53"/>
      <c r="G77" s="79"/>
      <c r="H77" s="289"/>
      <c r="I77" s="96"/>
    </row>
    <row r="78" spans="1:9">
      <c r="A78" s="1075"/>
      <c r="B78" s="1191"/>
      <c r="C78" s="301" t="s">
        <v>894</v>
      </c>
      <c r="D78" s="53"/>
      <c r="E78" s="53"/>
      <c r="F78" s="53"/>
      <c r="G78" s="79"/>
      <c r="H78" s="289"/>
      <c r="I78" s="96"/>
    </row>
    <row r="79" spans="1:9">
      <c r="A79" s="1075"/>
      <c r="B79" s="1321"/>
      <c r="C79" s="605" t="s">
        <v>881</v>
      </c>
      <c r="D79" s="79"/>
      <c r="E79" s="79"/>
      <c r="F79" s="79"/>
      <c r="G79" s="79"/>
      <c r="H79" s="289"/>
      <c r="I79" s="96"/>
    </row>
    <row r="80" spans="1:9">
      <c r="A80" s="1075"/>
      <c r="B80" s="1316" t="s">
        <v>889</v>
      </c>
      <c r="C80" s="940" t="s">
        <v>895</v>
      </c>
      <c r="D80" s="294"/>
      <c r="E80" s="294"/>
      <c r="F80" s="294"/>
      <c r="G80" s="79"/>
      <c r="H80" s="289"/>
      <c r="I80" s="308"/>
    </row>
    <row r="81" spans="1:9">
      <c r="A81" s="1075"/>
      <c r="B81" s="1128"/>
      <c r="C81" s="940" t="s">
        <v>239</v>
      </c>
      <c r="D81" s="53"/>
      <c r="E81" s="53"/>
      <c r="F81" s="53"/>
      <c r="G81" s="79"/>
      <c r="H81" s="289"/>
      <c r="I81" s="96"/>
    </row>
    <row r="82" spans="1:9">
      <c r="A82" s="1075"/>
      <c r="B82" s="1128"/>
      <c r="C82" s="940" t="s">
        <v>896</v>
      </c>
      <c r="D82" s="53"/>
      <c r="E82" s="53"/>
      <c r="F82" s="53"/>
      <c r="G82" s="79"/>
      <c r="H82" s="289"/>
      <c r="I82" s="96"/>
    </row>
    <row r="83" spans="1:9">
      <c r="A83" s="1075"/>
      <c r="B83" s="1128"/>
      <c r="C83" s="940" t="s">
        <v>897</v>
      </c>
      <c r="D83" s="53"/>
      <c r="E83" s="53"/>
      <c r="F83" s="53"/>
      <c r="G83" s="79"/>
      <c r="H83" s="289"/>
      <c r="I83" s="96"/>
    </row>
    <row r="84" spans="1:9">
      <c r="A84" s="1075"/>
      <c r="B84" s="1128"/>
      <c r="C84" s="940" t="s">
        <v>898</v>
      </c>
      <c r="D84" s="53"/>
      <c r="E84" s="53"/>
      <c r="F84" s="53"/>
      <c r="G84" s="79"/>
      <c r="H84" s="289"/>
      <c r="I84" s="96"/>
    </row>
    <row r="85" spans="1:9">
      <c r="A85" s="1075"/>
      <c r="B85" s="1128"/>
      <c r="C85" s="940" t="s">
        <v>899</v>
      </c>
      <c r="D85" s="53"/>
      <c r="E85" s="53"/>
      <c r="F85" s="53"/>
      <c r="G85" s="79"/>
      <c r="H85" s="289"/>
      <c r="I85" s="96"/>
    </row>
    <row r="86" spans="1:9">
      <c r="A86" s="1075"/>
      <c r="B86" s="1128"/>
      <c r="C86" s="940" t="s">
        <v>900</v>
      </c>
      <c r="D86" s="53"/>
      <c r="E86" s="53"/>
      <c r="F86" s="53"/>
      <c r="G86" s="79"/>
      <c r="H86" s="289"/>
      <c r="I86" s="96"/>
    </row>
    <row r="87" spans="1:9">
      <c r="A87" s="1075"/>
      <c r="B87" s="1128"/>
      <c r="C87" s="940" t="s">
        <v>901</v>
      </c>
      <c r="D87" s="53"/>
      <c r="E87" s="53"/>
      <c r="F87" s="53"/>
      <c r="G87" s="79"/>
      <c r="H87" s="289"/>
      <c r="I87" s="96"/>
    </row>
    <row r="88" spans="1:9">
      <c r="A88" s="1075"/>
      <c r="B88" s="1128"/>
      <c r="C88" s="940" t="s">
        <v>902</v>
      </c>
      <c r="D88" s="53"/>
      <c r="E88" s="53"/>
      <c r="F88" s="53"/>
      <c r="G88" s="79"/>
      <c r="H88" s="289"/>
      <c r="I88" s="96"/>
    </row>
    <row r="89" spans="1:9">
      <c r="A89" s="1075"/>
      <c r="B89" s="1128"/>
      <c r="C89" s="940" t="s">
        <v>903</v>
      </c>
      <c r="D89" s="53"/>
      <c r="E89" s="53"/>
      <c r="F89" s="53"/>
      <c r="G89" s="79"/>
      <c r="H89" s="289"/>
      <c r="I89" s="96"/>
    </row>
    <row r="90" spans="1:9">
      <c r="A90" s="1075"/>
      <c r="B90" s="1128"/>
      <c r="C90" s="940" t="s">
        <v>904</v>
      </c>
      <c r="D90" s="53"/>
      <c r="E90" s="53"/>
      <c r="F90" s="53"/>
      <c r="G90" s="79"/>
      <c r="H90" s="289"/>
      <c r="I90" s="96"/>
    </row>
    <row r="91" spans="1:9">
      <c r="A91" s="1075"/>
      <c r="B91" s="1128"/>
      <c r="C91" s="940" t="s">
        <v>905</v>
      </c>
      <c r="D91" s="53"/>
      <c r="E91" s="53"/>
      <c r="F91" s="53"/>
      <c r="G91" s="79"/>
      <c r="H91" s="289"/>
      <c r="I91" s="96"/>
    </row>
    <row r="92" spans="1:9">
      <c r="A92" s="1075"/>
      <c r="B92" s="1128"/>
      <c r="C92" s="940" t="s">
        <v>301</v>
      </c>
      <c r="D92" s="53"/>
      <c r="E92" s="53"/>
      <c r="F92" s="53"/>
      <c r="G92" s="79"/>
      <c r="H92" s="289"/>
      <c r="I92" s="96"/>
    </row>
    <row r="93" spans="1:9">
      <c r="A93" s="1075"/>
      <c r="B93" s="1128"/>
      <c r="C93" s="940" t="s">
        <v>906</v>
      </c>
      <c r="D93" s="53">
        <v>28242600</v>
      </c>
      <c r="E93" s="53">
        <v>2636740</v>
      </c>
      <c r="F93" s="53">
        <v>65376000</v>
      </c>
      <c r="G93" s="79">
        <f t="shared" si="6"/>
        <v>37133400</v>
      </c>
      <c r="H93" s="289">
        <f t="shared" si="7"/>
        <v>1.3148010452295469</v>
      </c>
      <c r="I93" s="592" t="s">
        <v>907</v>
      </c>
    </row>
    <row r="94" spans="1:9">
      <c r="A94" s="1075"/>
      <c r="B94" s="1128"/>
      <c r="C94" s="940" t="s">
        <v>908</v>
      </c>
      <c r="D94" s="53"/>
      <c r="E94" s="53"/>
      <c r="F94" s="53"/>
      <c r="G94" s="79"/>
      <c r="H94" s="289"/>
      <c r="I94" s="96"/>
    </row>
    <row r="95" spans="1:9">
      <c r="A95" s="1075"/>
      <c r="B95" s="1128"/>
      <c r="C95" s="940" t="s">
        <v>304</v>
      </c>
      <c r="D95" s="53"/>
      <c r="E95" s="53"/>
      <c r="F95" s="53"/>
      <c r="G95" s="79"/>
      <c r="H95" s="289"/>
      <c r="I95" s="96"/>
    </row>
    <row r="96" spans="1:9">
      <c r="A96" s="1075"/>
      <c r="B96" s="1128"/>
      <c r="C96" s="940" t="s">
        <v>909</v>
      </c>
      <c r="D96" s="53"/>
      <c r="E96" s="53"/>
      <c r="F96" s="53"/>
      <c r="G96" s="79"/>
      <c r="H96" s="289"/>
      <c r="I96" s="96"/>
    </row>
    <row r="97" spans="1:9">
      <c r="A97" s="1075"/>
      <c r="B97" s="1128"/>
      <c r="C97" s="940" t="s">
        <v>910</v>
      </c>
      <c r="D97" s="53"/>
      <c r="E97" s="53"/>
      <c r="F97" s="53"/>
      <c r="G97" s="79"/>
      <c r="H97" s="289"/>
      <c r="I97" s="96"/>
    </row>
    <row r="98" spans="1:9">
      <c r="A98" s="1075"/>
      <c r="B98" s="1128"/>
      <c r="C98" s="940" t="s">
        <v>911</v>
      </c>
      <c r="D98" s="53"/>
      <c r="E98" s="53"/>
      <c r="F98" s="53"/>
      <c r="G98" s="79"/>
      <c r="H98" s="289"/>
      <c r="I98" s="96"/>
    </row>
    <row r="99" spans="1:9">
      <c r="A99" s="1075"/>
      <c r="B99" s="1128"/>
      <c r="C99" s="940" t="s">
        <v>912</v>
      </c>
      <c r="D99" s="53"/>
      <c r="E99" s="53"/>
      <c r="F99" s="53"/>
      <c r="G99" s="79"/>
      <c r="H99" s="289"/>
      <c r="I99" s="96"/>
    </row>
    <row r="100" spans="1:9">
      <c r="A100" s="1075"/>
      <c r="B100" s="1128"/>
      <c r="C100" s="940" t="s">
        <v>913</v>
      </c>
      <c r="D100" s="53"/>
      <c r="E100" s="53"/>
      <c r="F100" s="53"/>
      <c r="G100" s="79"/>
      <c r="H100" s="289"/>
      <c r="I100" s="96"/>
    </row>
    <row r="101" spans="1:9">
      <c r="A101" s="1075"/>
      <c r="B101" s="1128"/>
      <c r="C101" s="940" t="s">
        <v>294</v>
      </c>
      <c r="D101" s="53"/>
      <c r="E101" s="53"/>
      <c r="F101" s="53"/>
      <c r="G101" s="79"/>
      <c r="H101" s="289"/>
      <c r="I101" s="96"/>
    </row>
    <row r="102" spans="1:9">
      <c r="A102" s="1075"/>
      <c r="B102" s="1073"/>
      <c r="C102" s="941" t="s">
        <v>881</v>
      </c>
      <c r="D102" s="79">
        <f>SUM(D80:D101)</f>
        <v>28242600</v>
      </c>
      <c r="E102" s="79">
        <f>SUM(E80:E101)</f>
        <v>2636740</v>
      </c>
      <c r="F102" s="79">
        <f>SUM(F80:F101)</f>
        <v>65376000</v>
      </c>
      <c r="G102" s="79">
        <f t="shared" si="6"/>
        <v>37133400</v>
      </c>
      <c r="H102" s="289">
        <f t="shared" si="7"/>
        <v>1.3148010452295469</v>
      </c>
      <c r="I102" s="96"/>
    </row>
    <row r="103" spans="1:9" ht="17.25" thickBot="1">
      <c r="A103" s="1076"/>
      <c r="B103" s="1129" t="s">
        <v>867</v>
      </c>
      <c r="C103" s="1129"/>
      <c r="D103" s="86">
        <f>SUM(D79,D102)</f>
        <v>28242600</v>
      </c>
      <c r="E103" s="86">
        <f>SUM(E79,E102)</f>
        <v>2636740</v>
      </c>
      <c r="F103" s="86">
        <f>SUM(F79,F102)</f>
        <v>65376000</v>
      </c>
      <c r="G103" s="49">
        <f t="shared" si="6"/>
        <v>37133400</v>
      </c>
      <c r="H103" s="311">
        <f t="shared" si="7"/>
        <v>1.3148010452295469</v>
      </c>
      <c r="I103" s="384"/>
    </row>
    <row r="104" spans="1:9">
      <c r="A104" s="1075" t="s">
        <v>5</v>
      </c>
      <c r="B104" s="931" t="s">
        <v>5</v>
      </c>
      <c r="C104" s="415" t="s">
        <v>9</v>
      </c>
      <c r="D104" s="287"/>
      <c r="E104" s="82"/>
      <c r="F104" s="90"/>
      <c r="G104" s="45"/>
      <c r="H104" s="214"/>
      <c r="I104" s="46"/>
    </row>
    <row r="105" spans="1:9" ht="17.25" thickBot="1">
      <c r="A105" s="1076"/>
      <c r="B105" s="1351" t="s">
        <v>15</v>
      </c>
      <c r="C105" s="1352"/>
      <c r="D105" s="281"/>
      <c r="E105" s="281"/>
      <c r="F105" s="281"/>
      <c r="G105" s="209"/>
      <c r="H105" s="949"/>
      <c r="I105" s="51"/>
    </row>
    <row r="106" spans="1:9">
      <c r="A106" s="1196" t="s">
        <v>914</v>
      </c>
      <c r="B106" s="1073" t="s">
        <v>914</v>
      </c>
      <c r="C106" s="935" t="s">
        <v>915</v>
      </c>
      <c r="D106" s="282">
        <v>11409</v>
      </c>
      <c r="E106" s="82"/>
      <c r="F106" s="285">
        <v>111034</v>
      </c>
      <c r="G106" s="208">
        <f t="shared" si="6"/>
        <v>99625</v>
      </c>
      <c r="H106" s="165">
        <f t="shared" si="7"/>
        <v>8.7321412919624866</v>
      </c>
      <c r="I106" s="48"/>
    </row>
    <row r="107" spans="1:9">
      <c r="A107" s="1196"/>
      <c r="B107" s="1067"/>
      <c r="C107" s="933" t="s">
        <v>46</v>
      </c>
      <c r="D107" s="283">
        <v>106991</v>
      </c>
      <c r="E107" s="53">
        <v>82412</v>
      </c>
      <c r="F107" s="90">
        <v>1271632</v>
      </c>
      <c r="G107" s="45">
        <f t="shared" si="6"/>
        <v>1164641</v>
      </c>
      <c r="H107" s="165">
        <f t="shared" si="7"/>
        <v>10.885410922414035</v>
      </c>
      <c r="I107" s="46"/>
    </row>
    <row r="108" spans="1:9" ht="17.25" thickBot="1">
      <c r="A108" s="1197"/>
      <c r="B108" s="1349" t="s">
        <v>867</v>
      </c>
      <c r="C108" s="1350"/>
      <c r="D108" s="953">
        <f>SUM(D106:D107)</f>
        <v>118400</v>
      </c>
      <c r="E108" s="953">
        <f t="shared" ref="E108:F108" si="13">SUM(E106:E107)</f>
        <v>82412</v>
      </c>
      <c r="F108" s="953">
        <f t="shared" si="13"/>
        <v>1382666</v>
      </c>
      <c r="G108" s="209">
        <f t="shared" si="6"/>
        <v>1264266</v>
      </c>
      <c r="H108" s="169">
        <f t="shared" si="7"/>
        <v>10.677922297297297</v>
      </c>
      <c r="I108" s="51"/>
    </row>
    <row r="109" spans="1:9" ht="17.25" thickBot="1">
      <c r="A109" s="203" t="s">
        <v>916</v>
      </c>
      <c r="B109" s="204" t="s">
        <v>56</v>
      </c>
      <c r="C109" s="293" t="s">
        <v>917</v>
      </c>
      <c r="D109" s="284"/>
      <c r="E109" s="294"/>
      <c r="F109" s="286"/>
      <c r="G109" s="168"/>
      <c r="H109" s="954"/>
      <c r="I109" s="175"/>
    </row>
    <row r="110" spans="1:9" ht="17.25" thickBot="1">
      <c r="A110" s="1144" t="s">
        <v>53</v>
      </c>
      <c r="B110" s="1145"/>
      <c r="C110" s="1146"/>
      <c r="D110" s="394">
        <f>SUM(D70,D73,D103,D105,D108,D109)</f>
        <v>241562000</v>
      </c>
      <c r="E110" s="394">
        <f>SUM(E70,E73,E103,E105,E108,E109)</f>
        <v>72424429</v>
      </c>
      <c r="F110" s="394">
        <f>SUM(F70,F73,F103,F105,F108,F109)</f>
        <v>289870000</v>
      </c>
      <c r="G110" s="394">
        <f t="shared" si="6"/>
        <v>48308000</v>
      </c>
      <c r="H110" s="596">
        <f t="shared" si="7"/>
        <v>0.19998178521456189</v>
      </c>
      <c r="I110" s="91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topLeftCell="A39" workbookViewId="0">
      <selection activeCell="A48" sqref="A48:I48"/>
    </sheetView>
  </sheetViews>
  <sheetFormatPr defaultRowHeight="16.5"/>
  <cols>
    <col min="1" max="1" width="11.75" customWidth="1"/>
    <col min="2" max="2" width="18.375" customWidth="1"/>
    <col min="3" max="3" width="20.875" customWidth="1"/>
    <col min="4" max="7" width="14.25" customWidth="1"/>
    <col min="9" max="9" width="46.5" customWidth="1"/>
  </cols>
  <sheetData>
    <row r="2" spans="1:9" ht="20.25">
      <c r="A2" s="1301" t="s">
        <v>777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778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1153</v>
      </c>
      <c r="B5" s="1303"/>
      <c r="C5" s="1303"/>
      <c r="D5" s="1303"/>
      <c r="E5" s="1303"/>
      <c r="F5" s="1303"/>
      <c r="G5" s="1303"/>
      <c r="H5" s="1303"/>
      <c r="I5" s="1303"/>
    </row>
    <row r="6" spans="1:9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779</v>
      </c>
    </row>
    <row r="7" spans="1:9" ht="17.25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21.75" customHeight="1">
      <c r="A8" s="1069" t="s">
        <v>212</v>
      </c>
      <c r="B8" s="1128" t="s">
        <v>213</v>
      </c>
      <c r="C8" s="935" t="s">
        <v>193</v>
      </c>
      <c r="D8" s="305"/>
      <c r="E8" s="305"/>
      <c r="F8" s="305"/>
      <c r="G8" s="312"/>
      <c r="H8" s="306"/>
      <c r="I8" s="379"/>
    </row>
    <row r="9" spans="1:9" ht="21" customHeight="1">
      <c r="A9" s="1069"/>
      <c r="B9" s="1128"/>
      <c r="C9" s="933" t="s">
        <v>780</v>
      </c>
      <c r="D9" s="302"/>
      <c r="E9" s="302"/>
      <c r="F9" s="302"/>
      <c r="G9" s="312"/>
      <c r="H9" s="943"/>
      <c r="I9" s="380"/>
    </row>
    <row r="10" spans="1:9" ht="14.25" customHeight="1">
      <c r="A10" s="1069"/>
      <c r="B10" s="1128"/>
      <c r="C10" s="933" t="s">
        <v>781</v>
      </c>
      <c r="D10" s="302"/>
      <c r="E10" s="302"/>
      <c r="F10" s="302"/>
      <c r="G10" s="312"/>
      <c r="H10" s="943"/>
      <c r="I10" s="380"/>
    </row>
    <row r="11" spans="1:9" ht="15.75" customHeight="1">
      <c r="A11" s="1069"/>
      <c r="B11" s="1128"/>
      <c r="C11" s="933" t="s">
        <v>198</v>
      </c>
      <c r="D11" s="302"/>
      <c r="E11" s="302"/>
      <c r="F11" s="302"/>
      <c r="G11" s="312"/>
      <c r="H11" s="943"/>
      <c r="I11" s="380"/>
    </row>
    <row r="12" spans="1:9" ht="15.75" customHeight="1">
      <c r="A12" s="1069"/>
      <c r="B12" s="1073"/>
      <c r="C12" s="933" t="s">
        <v>782</v>
      </c>
      <c r="D12" s="302"/>
      <c r="E12" s="302"/>
      <c r="F12" s="302"/>
      <c r="G12" s="312"/>
      <c r="H12" s="943"/>
      <c r="I12" s="380"/>
    </row>
    <row r="13" spans="1:9" ht="18" thickBot="1">
      <c r="A13" s="1070"/>
      <c r="B13" s="1129" t="s">
        <v>15</v>
      </c>
      <c r="C13" s="1129"/>
      <c r="D13" s="303"/>
      <c r="E13" s="303"/>
      <c r="F13" s="303"/>
      <c r="G13" s="313"/>
      <c r="H13" s="944"/>
      <c r="I13" s="381"/>
    </row>
    <row r="14" spans="1:9" ht="17.25">
      <c r="A14" s="1131" t="s">
        <v>3</v>
      </c>
      <c r="B14" s="1128" t="s">
        <v>3</v>
      </c>
      <c r="C14" s="935" t="s">
        <v>188</v>
      </c>
      <c r="D14" s="305"/>
      <c r="E14" s="305"/>
      <c r="F14" s="305"/>
      <c r="G14" s="312"/>
      <c r="H14" s="306"/>
      <c r="I14" s="382"/>
    </row>
    <row r="15" spans="1:9" ht="33">
      <c r="A15" s="1131"/>
      <c r="B15" s="1128"/>
      <c r="C15" s="933" t="s">
        <v>821</v>
      </c>
      <c r="D15" s="302"/>
      <c r="E15" s="302"/>
      <c r="F15" s="302"/>
      <c r="G15" s="312"/>
      <c r="H15" s="943"/>
      <c r="I15" s="383"/>
    </row>
    <row r="16" spans="1:9" ht="17.25">
      <c r="A16" s="1131"/>
      <c r="B16" s="1128"/>
      <c r="C16" s="933" t="s">
        <v>822</v>
      </c>
      <c r="D16" s="302"/>
      <c r="E16" s="302"/>
      <c r="F16" s="302"/>
      <c r="G16" s="312"/>
      <c r="H16" s="943"/>
      <c r="I16" s="383"/>
    </row>
    <row r="17" spans="1:9" ht="17.25">
      <c r="A17" s="1131"/>
      <c r="B17" s="1128"/>
      <c r="C17" s="933" t="s">
        <v>823</v>
      </c>
      <c r="D17" s="302"/>
      <c r="E17" s="302"/>
      <c r="F17" s="302"/>
      <c r="G17" s="312"/>
      <c r="H17" s="943"/>
      <c r="I17" s="383"/>
    </row>
    <row r="18" spans="1:9" ht="17.25">
      <c r="A18" s="1131"/>
      <c r="B18" s="1128"/>
      <c r="C18" s="935" t="s">
        <v>824</v>
      </c>
      <c r="D18" s="302"/>
      <c r="E18" s="302"/>
      <c r="F18" s="302"/>
      <c r="G18" s="312"/>
      <c r="H18" s="943"/>
      <c r="I18" s="380"/>
    </row>
    <row r="19" spans="1:9" ht="17.25">
      <c r="A19" s="1131"/>
      <c r="B19" s="1128"/>
      <c r="C19" s="940" t="s">
        <v>825</v>
      </c>
      <c r="D19" s="302"/>
      <c r="E19" s="302"/>
      <c r="F19" s="302"/>
      <c r="G19" s="312"/>
      <c r="H19" s="943"/>
      <c r="I19" s="380"/>
    </row>
    <row r="20" spans="1:9" ht="17.25">
      <c r="A20" s="1131"/>
      <c r="B20" s="1128"/>
      <c r="C20" s="940" t="s">
        <v>195</v>
      </c>
      <c r="D20" s="302"/>
      <c r="E20" s="302"/>
      <c r="F20" s="302"/>
      <c r="G20" s="312"/>
      <c r="H20" s="943"/>
      <c r="I20" s="380"/>
    </row>
    <row r="21" spans="1:9">
      <c r="A21" s="1131"/>
      <c r="B21" s="1073"/>
      <c r="C21" s="940" t="s">
        <v>826</v>
      </c>
      <c r="D21" s="78"/>
      <c r="E21" s="78"/>
      <c r="F21" s="44"/>
      <c r="G21" s="45"/>
      <c r="H21" s="165"/>
      <c r="I21" s="46"/>
    </row>
    <row r="22" spans="1:9" ht="17.25" thickBot="1">
      <c r="A22" s="1132"/>
      <c r="B22" s="1088" t="s">
        <v>15</v>
      </c>
      <c r="C22" s="1089"/>
      <c r="D22" s="49"/>
      <c r="E22" s="49"/>
      <c r="F22" s="49"/>
      <c r="G22" s="168"/>
      <c r="H22" s="169"/>
      <c r="I22" s="50"/>
    </row>
    <row r="23" spans="1:9">
      <c r="A23" s="1124" t="s">
        <v>783</v>
      </c>
      <c r="B23" s="1127" t="s">
        <v>206</v>
      </c>
      <c r="C23" s="932" t="s">
        <v>827</v>
      </c>
      <c r="D23" s="83"/>
      <c r="E23" s="83"/>
      <c r="F23" s="84"/>
      <c r="G23" s="211"/>
      <c r="H23" s="945"/>
      <c r="I23" s="92"/>
    </row>
    <row r="24" spans="1:9">
      <c r="A24" s="1125"/>
      <c r="B24" s="1128"/>
      <c r="C24" s="933" t="s">
        <v>81</v>
      </c>
      <c r="D24" s="53">
        <v>97838000</v>
      </c>
      <c r="E24" s="53">
        <v>32962740</v>
      </c>
      <c r="F24" s="79">
        <v>98630000</v>
      </c>
      <c r="G24" s="212">
        <f t="shared" ref="G24:G47" si="0">F24-D24</f>
        <v>792000</v>
      </c>
      <c r="H24" s="946">
        <f t="shared" ref="H24:H47" si="1">G24/D24*100%</f>
        <v>8.0950142071587721E-3</v>
      </c>
      <c r="I24" s="592" t="s">
        <v>784</v>
      </c>
    </row>
    <row r="25" spans="1:9">
      <c r="A25" s="1125"/>
      <c r="B25" s="1128"/>
      <c r="C25" s="933" t="s">
        <v>828</v>
      </c>
      <c r="D25" s="53"/>
      <c r="E25" s="53"/>
      <c r="F25" s="79"/>
      <c r="G25" s="212"/>
      <c r="H25" s="946"/>
      <c r="I25" s="93"/>
    </row>
    <row r="26" spans="1:9">
      <c r="A26" s="1125"/>
      <c r="B26" s="1073"/>
      <c r="C26" s="933" t="s">
        <v>82</v>
      </c>
      <c r="D26" s="53"/>
      <c r="E26" s="53"/>
      <c r="F26" s="79"/>
      <c r="G26" s="212"/>
      <c r="H26" s="946"/>
      <c r="I26" s="93"/>
    </row>
    <row r="27" spans="1:9" ht="17.25" thickBot="1">
      <c r="A27" s="1126"/>
      <c r="B27" s="1071" t="s">
        <v>785</v>
      </c>
      <c r="C27" s="1138"/>
      <c r="D27" s="86">
        <f>SUM(D23:D26)</f>
        <v>97838000</v>
      </c>
      <c r="E27" s="86">
        <f t="shared" ref="E27:F27" si="2">SUM(E23:E26)</f>
        <v>32962740</v>
      </c>
      <c r="F27" s="86">
        <f t="shared" si="2"/>
        <v>98630000</v>
      </c>
      <c r="G27" s="213">
        <f t="shared" si="0"/>
        <v>792000</v>
      </c>
      <c r="H27" s="947">
        <f t="shared" si="1"/>
        <v>8.0950142071587721E-3</v>
      </c>
      <c r="I27" s="94"/>
    </row>
    <row r="28" spans="1:9">
      <c r="A28" s="1141" t="s">
        <v>208</v>
      </c>
      <c r="B28" s="1073" t="s">
        <v>208</v>
      </c>
      <c r="C28" s="939" t="s">
        <v>829</v>
      </c>
      <c r="D28" s="82"/>
      <c r="E28" s="82"/>
      <c r="F28" s="82"/>
      <c r="G28" s="45"/>
      <c r="H28" s="165"/>
      <c r="I28" s="95"/>
    </row>
    <row r="29" spans="1:9">
      <c r="A29" s="1134"/>
      <c r="B29" s="1067"/>
      <c r="C29" s="939" t="s">
        <v>830</v>
      </c>
      <c r="D29" s="78"/>
      <c r="E29" s="78"/>
      <c r="F29" s="45"/>
      <c r="G29" s="45"/>
      <c r="H29" s="165"/>
      <c r="I29" s="46"/>
    </row>
    <row r="30" spans="1:9" ht="17.25" thickBot="1">
      <c r="A30" s="1135"/>
      <c r="B30" s="1129" t="s">
        <v>15</v>
      </c>
      <c r="C30" s="1129"/>
      <c r="D30" s="80"/>
      <c r="E30" s="80"/>
      <c r="F30" s="377"/>
      <c r="G30" s="377"/>
      <c r="H30" s="948"/>
      <c r="I30" s="51"/>
    </row>
    <row r="31" spans="1:9">
      <c r="A31" s="1068" t="s">
        <v>210</v>
      </c>
      <c r="B31" s="1127" t="s">
        <v>786</v>
      </c>
      <c r="C31" s="932" t="s">
        <v>201</v>
      </c>
      <c r="D31" s="84"/>
      <c r="E31" s="84"/>
      <c r="F31" s="82"/>
      <c r="G31" s="82"/>
      <c r="H31" s="643"/>
      <c r="I31" s="92"/>
    </row>
    <row r="32" spans="1:9">
      <c r="A32" s="1069"/>
      <c r="B32" s="1073"/>
      <c r="C32" s="933" t="s">
        <v>831</v>
      </c>
      <c r="D32" s="79"/>
      <c r="E32" s="79"/>
      <c r="F32" s="79"/>
      <c r="G32" s="79"/>
      <c r="H32" s="289"/>
      <c r="I32" s="96"/>
    </row>
    <row r="33" spans="1:9" ht="17.25" thickBot="1">
      <c r="A33" s="1070"/>
      <c r="B33" s="936"/>
      <c r="C33" s="936" t="s">
        <v>15</v>
      </c>
      <c r="D33" s="86"/>
      <c r="E33" s="86"/>
      <c r="F33" s="86"/>
      <c r="G33" s="49"/>
      <c r="H33" s="304"/>
      <c r="I33" s="94"/>
    </row>
    <row r="34" spans="1:9">
      <c r="A34" s="934"/>
      <c r="B34" s="1128" t="s">
        <v>4</v>
      </c>
      <c r="C34" s="988" t="s">
        <v>230</v>
      </c>
      <c r="D34" s="84"/>
      <c r="E34" s="84"/>
      <c r="F34" s="84"/>
      <c r="G34" s="796"/>
      <c r="H34" s="1000"/>
      <c r="I34" s="92"/>
    </row>
    <row r="35" spans="1:9">
      <c r="A35" s="1075" t="s">
        <v>787</v>
      </c>
      <c r="B35" s="1073"/>
      <c r="C35" s="998" t="s">
        <v>832</v>
      </c>
      <c r="D35" s="79"/>
      <c r="E35" s="79"/>
      <c r="F35" s="53"/>
      <c r="G35" s="79"/>
      <c r="H35" s="289"/>
      <c r="I35" s="96"/>
    </row>
    <row r="36" spans="1:9" ht="17.25" thickBot="1">
      <c r="A36" s="1076"/>
      <c r="B36" s="1136" t="s">
        <v>15</v>
      </c>
      <c r="C36" s="1137"/>
      <c r="D36" s="309"/>
      <c r="E36" s="309"/>
      <c r="F36" s="309"/>
      <c r="G36" s="209"/>
      <c r="H36" s="949"/>
      <c r="I36" s="51"/>
    </row>
    <row r="37" spans="1:9">
      <c r="A37" s="1074" t="s">
        <v>217</v>
      </c>
      <c r="B37" s="1127" t="s">
        <v>788</v>
      </c>
      <c r="C37" s="200" t="s">
        <v>833</v>
      </c>
      <c r="D37" s="81"/>
      <c r="E37" s="81">
        <v>968</v>
      </c>
      <c r="F37" s="52">
        <v>968</v>
      </c>
      <c r="G37" s="45">
        <f t="shared" si="0"/>
        <v>968</v>
      </c>
      <c r="H37" s="165" t="s">
        <v>1143</v>
      </c>
      <c r="I37" s="87"/>
    </row>
    <row r="38" spans="1:9">
      <c r="A38" s="1075"/>
      <c r="B38" s="1073"/>
      <c r="C38" s="940" t="s">
        <v>834</v>
      </c>
      <c r="D38" s="88"/>
      <c r="E38" s="88"/>
      <c r="F38" s="168"/>
      <c r="G38" s="45"/>
      <c r="H38" s="169"/>
      <c r="I38" s="307"/>
    </row>
    <row r="39" spans="1:9">
      <c r="A39" s="1075"/>
      <c r="B39" s="1306" t="s">
        <v>789</v>
      </c>
      <c r="C39" s="1307"/>
      <c r="D39" s="79">
        <f>SUM(D37:D38)</f>
        <v>0</v>
      </c>
      <c r="E39" s="79">
        <f t="shared" ref="E39:F39" si="3">SUM(E37:E38)</f>
        <v>968</v>
      </c>
      <c r="F39" s="79">
        <f t="shared" si="3"/>
        <v>968</v>
      </c>
      <c r="G39" s="45">
        <f t="shared" si="0"/>
        <v>968</v>
      </c>
      <c r="H39" s="289" t="s">
        <v>1142</v>
      </c>
      <c r="I39" s="96"/>
    </row>
    <row r="40" spans="1:9">
      <c r="A40" s="1322" t="s">
        <v>790</v>
      </c>
      <c r="B40" s="1067" t="s">
        <v>791</v>
      </c>
      <c r="C40" s="933" t="s">
        <v>792</v>
      </c>
      <c r="D40" s="79">
        <v>10000</v>
      </c>
      <c r="E40" s="79">
        <v>0</v>
      </c>
      <c r="F40" s="53">
        <v>9032</v>
      </c>
      <c r="G40" s="44">
        <f t="shared" si="0"/>
        <v>-968</v>
      </c>
      <c r="H40" s="289">
        <f t="shared" si="1"/>
        <v>-9.6799999999999997E-2</v>
      </c>
      <c r="I40" s="96"/>
    </row>
    <row r="41" spans="1:9">
      <c r="A41" s="1322"/>
      <c r="B41" s="1067"/>
      <c r="C41" s="933" t="s">
        <v>222</v>
      </c>
      <c r="D41" s="79"/>
      <c r="E41" s="79"/>
      <c r="F41" s="53"/>
      <c r="G41" s="45"/>
      <c r="H41" s="289"/>
      <c r="I41" s="96"/>
    </row>
    <row r="42" spans="1:9">
      <c r="A42" s="1322"/>
      <c r="B42" s="1067"/>
      <c r="C42" s="933" t="s">
        <v>835</v>
      </c>
      <c r="D42" s="79"/>
      <c r="E42" s="79"/>
      <c r="F42" s="53"/>
      <c r="G42" s="45"/>
      <c r="H42" s="289"/>
      <c r="I42" s="96"/>
    </row>
    <row r="43" spans="1:9">
      <c r="A43" s="1323"/>
      <c r="B43" s="1143" t="s">
        <v>793</v>
      </c>
      <c r="C43" s="1143"/>
      <c r="D43" s="79">
        <f>SUM(D40:D42)</f>
        <v>10000</v>
      </c>
      <c r="E43" s="79">
        <f t="shared" ref="E43:F43" si="4">SUM(E40:E42)</f>
        <v>0</v>
      </c>
      <c r="F43" s="79">
        <f t="shared" si="4"/>
        <v>9032</v>
      </c>
      <c r="G43" s="44">
        <f t="shared" si="0"/>
        <v>-968</v>
      </c>
      <c r="H43" s="289">
        <f t="shared" si="1"/>
        <v>-9.6799999999999997E-2</v>
      </c>
      <c r="I43" s="96"/>
    </row>
    <row r="44" spans="1:9">
      <c r="A44" s="1134" t="s">
        <v>794</v>
      </c>
      <c r="B44" s="1067" t="s">
        <v>795</v>
      </c>
      <c r="C44" s="933" t="s">
        <v>225</v>
      </c>
      <c r="D44" s="79"/>
      <c r="E44" s="79"/>
      <c r="F44" s="53"/>
      <c r="G44" s="45"/>
      <c r="H44" s="289"/>
      <c r="I44" s="308"/>
    </row>
    <row r="45" spans="1:9">
      <c r="A45" s="1134"/>
      <c r="B45" s="1067"/>
      <c r="C45" s="933" t="s">
        <v>641</v>
      </c>
      <c r="D45" s="79"/>
      <c r="E45" s="79"/>
      <c r="F45" s="53"/>
      <c r="G45" s="45"/>
      <c r="H45" s="289"/>
      <c r="I45" s="96"/>
    </row>
    <row r="46" spans="1:9" ht="17.25" thickBot="1">
      <c r="A46" s="1142"/>
      <c r="B46" s="1143" t="s">
        <v>789</v>
      </c>
      <c r="C46" s="1143"/>
      <c r="D46" s="166"/>
      <c r="E46" s="166"/>
      <c r="F46" s="166"/>
      <c r="G46" s="168"/>
      <c r="H46" s="169"/>
      <c r="I46" s="170"/>
    </row>
    <row r="47" spans="1:9" ht="17.25" thickBot="1">
      <c r="A47" s="1144" t="s">
        <v>796</v>
      </c>
      <c r="B47" s="1145"/>
      <c r="C47" s="1146"/>
      <c r="D47" s="394">
        <f>SUM(D22,D27,D30,D36,D39,D43,D46)</f>
        <v>97848000</v>
      </c>
      <c r="E47" s="394">
        <f>SUM(E22,E27,E30,E36,E39,E46)</f>
        <v>32963708</v>
      </c>
      <c r="F47" s="394">
        <f>SUM(F22,F27,F30,F36,F39,F43,F46)</f>
        <v>98640000</v>
      </c>
      <c r="G47" s="394">
        <f t="shared" si="0"/>
        <v>792000</v>
      </c>
      <c r="H47" s="596">
        <f t="shared" si="1"/>
        <v>8.0941869021339229E-3</v>
      </c>
      <c r="I47" s="91"/>
    </row>
    <row r="48" spans="1:9" ht="27.6" customHeight="1" thickBot="1">
      <c r="A48" s="1346" t="s">
        <v>1156</v>
      </c>
      <c r="B48" s="1346"/>
      <c r="C48" s="1346"/>
      <c r="D48" s="1346"/>
      <c r="E48" s="1346"/>
      <c r="F48" s="1346"/>
      <c r="G48" s="1346"/>
      <c r="H48" s="1346"/>
      <c r="I48" s="1346"/>
    </row>
    <row r="49" spans="1:9">
      <c r="A49" s="1304" t="s">
        <v>37</v>
      </c>
      <c r="B49" s="1305"/>
      <c r="C49" s="1305"/>
      <c r="D49" s="1082" t="s">
        <v>797</v>
      </c>
      <c r="E49" s="1082" t="s">
        <v>798</v>
      </c>
      <c r="F49" s="1082" t="s">
        <v>799</v>
      </c>
      <c r="G49" s="1082" t="s">
        <v>800</v>
      </c>
      <c r="H49" s="1152" t="s">
        <v>62</v>
      </c>
      <c r="I49" s="1147" t="s">
        <v>801</v>
      </c>
    </row>
    <row r="50" spans="1:9" ht="17.25" thickBot="1">
      <c r="A50" s="97" t="s">
        <v>0</v>
      </c>
      <c r="B50" s="173" t="s">
        <v>1</v>
      </c>
      <c r="C50" s="173" t="s">
        <v>2</v>
      </c>
      <c r="D50" s="1083"/>
      <c r="E50" s="1083"/>
      <c r="F50" s="1083"/>
      <c r="G50" s="1083"/>
      <c r="H50" s="1153"/>
      <c r="I50" s="1148"/>
    </row>
    <row r="51" spans="1:9">
      <c r="A51" s="210" t="s">
        <v>802</v>
      </c>
      <c r="B51" s="1073" t="s">
        <v>234</v>
      </c>
      <c r="C51" s="290" t="s">
        <v>20</v>
      </c>
      <c r="D51" s="44">
        <v>56209200</v>
      </c>
      <c r="E51" s="44">
        <v>19414000</v>
      </c>
      <c r="F51" s="44">
        <v>58242000</v>
      </c>
      <c r="G51" s="44">
        <f>F51-D51</f>
        <v>2032800</v>
      </c>
      <c r="H51" s="165">
        <f>G51/D51*100%</f>
        <v>3.6164898272880594E-2</v>
      </c>
      <c r="I51" s="46"/>
    </row>
    <row r="52" spans="1:9">
      <c r="A52" s="77"/>
      <c r="B52" s="1067"/>
      <c r="C52" s="201" t="s">
        <v>40</v>
      </c>
      <c r="D52" s="44">
        <v>8020920</v>
      </c>
      <c r="E52" s="44">
        <v>3712000</v>
      </c>
      <c r="F52" s="44">
        <v>7835900</v>
      </c>
      <c r="G52" s="44">
        <f t="shared" ref="G52:G110" si="5">F52-D52</f>
        <v>-185020</v>
      </c>
      <c r="H52" s="165">
        <f t="shared" ref="H52:H110" si="6">G52/D52*100%</f>
        <v>-2.3067179326062347E-2</v>
      </c>
      <c r="I52" s="46"/>
    </row>
    <row r="53" spans="1:9">
      <c r="A53" s="77"/>
      <c r="B53" s="1067"/>
      <c r="C53" s="201" t="s">
        <v>803</v>
      </c>
      <c r="D53" s="45"/>
      <c r="E53" s="45"/>
      <c r="F53" s="44"/>
      <c r="G53" s="44"/>
      <c r="H53" s="165"/>
      <c r="I53" s="46"/>
    </row>
    <row r="54" spans="1:9">
      <c r="A54" s="77"/>
      <c r="B54" s="1067"/>
      <c r="C54" s="201" t="s">
        <v>117</v>
      </c>
      <c r="D54" s="44">
        <v>5152510</v>
      </c>
      <c r="E54" s="44">
        <v>1617880</v>
      </c>
      <c r="F54" s="44">
        <v>4853640</v>
      </c>
      <c r="G54" s="44">
        <f t="shared" si="5"/>
        <v>-298870</v>
      </c>
      <c r="H54" s="165">
        <f t="shared" si="6"/>
        <v>-5.8004739437672127E-2</v>
      </c>
      <c r="I54" s="46"/>
    </row>
    <row r="55" spans="1:9">
      <c r="A55" s="77"/>
      <c r="B55" s="1067"/>
      <c r="C55" s="201" t="s">
        <v>836</v>
      </c>
      <c r="D55" s="44"/>
      <c r="E55" s="44"/>
      <c r="F55" s="44"/>
      <c r="G55" s="44"/>
      <c r="H55" s="165"/>
      <c r="I55" s="46"/>
    </row>
    <row r="56" spans="1:9">
      <c r="A56" s="77"/>
      <c r="B56" s="1067"/>
      <c r="C56" s="201" t="s">
        <v>837</v>
      </c>
      <c r="D56" s="44"/>
      <c r="E56" s="44"/>
      <c r="F56" s="44"/>
      <c r="G56" s="44"/>
      <c r="H56" s="165"/>
      <c r="I56" s="46"/>
    </row>
    <row r="57" spans="1:9">
      <c r="A57" s="77"/>
      <c r="B57" s="1067"/>
      <c r="C57" s="291" t="s">
        <v>372</v>
      </c>
      <c r="D57" s="78">
        <f>SUM(D51:D56)</f>
        <v>69382630</v>
      </c>
      <c r="E57" s="78">
        <f t="shared" ref="E57:F57" si="7">SUM(E51:E56)</f>
        <v>24743880</v>
      </c>
      <c r="F57" s="78">
        <f t="shared" si="7"/>
        <v>70931540</v>
      </c>
      <c r="G57" s="44">
        <f t="shared" si="5"/>
        <v>1548910</v>
      </c>
      <c r="H57" s="165">
        <f t="shared" si="6"/>
        <v>2.2324175373576931E-2</v>
      </c>
      <c r="I57" s="47"/>
    </row>
    <row r="58" spans="1:9">
      <c r="A58" s="77"/>
      <c r="B58" s="1067" t="s">
        <v>804</v>
      </c>
      <c r="C58" s="940" t="s">
        <v>838</v>
      </c>
      <c r="D58" s="90"/>
      <c r="E58" s="44"/>
      <c r="F58" s="44"/>
      <c r="G58" s="44"/>
      <c r="H58" s="165"/>
      <c r="I58" s="46"/>
    </row>
    <row r="59" spans="1:9">
      <c r="A59" s="77"/>
      <c r="B59" s="1067"/>
      <c r="C59" s="290" t="s">
        <v>649</v>
      </c>
      <c r="D59" s="44"/>
      <c r="E59" s="44"/>
      <c r="F59" s="44"/>
      <c r="G59" s="44"/>
      <c r="H59" s="165"/>
      <c r="I59" s="46"/>
    </row>
    <row r="60" spans="1:9">
      <c r="A60" s="77"/>
      <c r="B60" s="1067"/>
      <c r="C60" s="201" t="s">
        <v>25</v>
      </c>
      <c r="D60" s="44"/>
      <c r="E60" s="44"/>
      <c r="F60" s="44"/>
      <c r="G60" s="44"/>
      <c r="H60" s="165"/>
      <c r="I60" s="46"/>
    </row>
    <row r="61" spans="1:9">
      <c r="A61" s="77"/>
      <c r="B61" s="1067"/>
      <c r="C61" s="291" t="s">
        <v>805</v>
      </c>
      <c r="D61" s="78"/>
      <c r="E61" s="78"/>
      <c r="F61" s="78"/>
      <c r="G61" s="44"/>
      <c r="H61" s="165"/>
      <c r="I61" s="47"/>
    </row>
    <row r="62" spans="1:9">
      <c r="A62" s="77"/>
      <c r="B62" s="1067" t="s">
        <v>806</v>
      </c>
      <c r="C62" s="292" t="s">
        <v>26</v>
      </c>
      <c r="D62" s="45"/>
      <c r="E62" s="168"/>
      <c r="F62" s="44"/>
      <c r="G62" s="44"/>
      <c r="H62" s="165"/>
      <c r="I62" s="46"/>
    </row>
    <row r="63" spans="1:9">
      <c r="A63" s="77"/>
      <c r="B63" s="1067"/>
      <c r="C63" s="201" t="s">
        <v>839</v>
      </c>
      <c r="D63" s="277">
        <v>152850</v>
      </c>
      <c r="E63" s="167">
        <v>0</v>
      </c>
      <c r="F63" s="90">
        <v>124008</v>
      </c>
      <c r="G63" s="44">
        <f t="shared" si="5"/>
        <v>-28842</v>
      </c>
      <c r="H63" s="165">
        <f t="shared" si="6"/>
        <v>-0.18869479882237489</v>
      </c>
      <c r="I63" s="46"/>
    </row>
    <row r="64" spans="1:9">
      <c r="A64" s="77"/>
      <c r="B64" s="1067"/>
      <c r="C64" s="201" t="s">
        <v>28</v>
      </c>
      <c r="D64" s="277">
        <v>636000</v>
      </c>
      <c r="E64" s="53">
        <v>44750</v>
      </c>
      <c r="F64" s="90">
        <v>180000</v>
      </c>
      <c r="G64" s="44">
        <f t="shared" si="5"/>
        <v>-456000</v>
      </c>
      <c r="H64" s="165">
        <f t="shared" si="6"/>
        <v>-0.71698113207547165</v>
      </c>
      <c r="I64" s="46"/>
    </row>
    <row r="65" spans="1:9">
      <c r="A65" s="77"/>
      <c r="B65" s="1067"/>
      <c r="C65" s="201" t="s">
        <v>840</v>
      </c>
      <c r="D65" s="277">
        <v>6469520</v>
      </c>
      <c r="E65" s="53">
        <v>2332960</v>
      </c>
      <c r="F65" s="90">
        <v>6512680</v>
      </c>
      <c r="G65" s="44">
        <f t="shared" si="5"/>
        <v>43160</v>
      </c>
      <c r="H65" s="165">
        <f t="shared" si="6"/>
        <v>6.6712831863878618E-3</v>
      </c>
      <c r="I65" s="46"/>
    </row>
    <row r="66" spans="1:9">
      <c r="A66" s="119"/>
      <c r="B66" s="1067"/>
      <c r="C66" s="201" t="s">
        <v>43</v>
      </c>
      <c r="D66" s="278"/>
      <c r="E66" s="167"/>
      <c r="F66" s="207"/>
      <c r="G66" s="678"/>
      <c r="H66" s="169"/>
      <c r="I66" s="89"/>
    </row>
    <row r="67" spans="1:9">
      <c r="A67" s="119"/>
      <c r="B67" s="1067"/>
      <c r="C67" s="940" t="s">
        <v>807</v>
      </c>
      <c r="D67" s="53"/>
      <c r="E67" s="53"/>
      <c r="F67" s="53"/>
      <c r="G67" s="53"/>
      <c r="H67" s="289"/>
      <c r="I67" s="96"/>
    </row>
    <row r="68" spans="1:9">
      <c r="A68" s="119"/>
      <c r="B68" s="1067"/>
      <c r="C68" s="940" t="s">
        <v>841</v>
      </c>
      <c r="D68" s="53"/>
      <c r="E68" s="53"/>
      <c r="F68" s="53"/>
      <c r="G68" s="53"/>
      <c r="H68" s="289"/>
      <c r="I68" s="96"/>
    </row>
    <row r="69" spans="1:9">
      <c r="A69" s="119"/>
      <c r="B69" s="1067"/>
      <c r="C69" s="310" t="s">
        <v>805</v>
      </c>
      <c r="D69" s="393">
        <f>SUM(D62:D68)</f>
        <v>7258370</v>
      </c>
      <c r="E69" s="393">
        <f t="shared" ref="E69:F69" si="8">SUM(E62:E68)</f>
        <v>2377710</v>
      </c>
      <c r="F69" s="393">
        <f t="shared" si="8"/>
        <v>6816688</v>
      </c>
      <c r="G69" s="44">
        <f t="shared" si="5"/>
        <v>-441682</v>
      </c>
      <c r="H69" s="165">
        <f t="shared" si="6"/>
        <v>-6.0851403276493209E-2</v>
      </c>
      <c r="I69" s="46"/>
    </row>
    <row r="70" spans="1:9" ht="17.25" thickBot="1">
      <c r="A70" s="174" t="s">
        <v>167</v>
      </c>
      <c r="B70" s="1319" t="s">
        <v>789</v>
      </c>
      <c r="C70" s="1320"/>
      <c r="D70" s="287">
        <f>SUM(D57,D61,D69)</f>
        <v>76641000</v>
      </c>
      <c r="E70" s="392">
        <f t="shared" ref="E70:F70" si="9">SUM(E57,E61,E69)</f>
        <v>27121590</v>
      </c>
      <c r="F70" s="287">
        <f t="shared" si="9"/>
        <v>77748228</v>
      </c>
      <c r="G70" s="971">
        <f t="shared" si="5"/>
        <v>1107228</v>
      </c>
      <c r="H70" s="169">
        <f t="shared" si="6"/>
        <v>1.4446940932399108E-2</v>
      </c>
      <c r="I70" s="50"/>
    </row>
    <row r="71" spans="1:9">
      <c r="A71" s="1141" t="s">
        <v>808</v>
      </c>
      <c r="B71" s="1073" t="s">
        <v>809</v>
      </c>
      <c r="C71" s="939" t="s">
        <v>842</v>
      </c>
      <c r="D71" s="279"/>
      <c r="E71" s="295"/>
      <c r="F71" s="205"/>
      <c r="G71" s="206"/>
      <c r="H71" s="951"/>
      <c r="I71" s="46"/>
    </row>
    <row r="72" spans="1:9">
      <c r="A72" s="1134"/>
      <c r="B72" s="1067"/>
      <c r="C72" s="940" t="s">
        <v>843</v>
      </c>
      <c r="D72" s="280"/>
      <c r="E72" s="53"/>
      <c r="F72" s="90"/>
      <c r="G72" s="45"/>
      <c r="H72" s="214"/>
      <c r="I72" s="46"/>
    </row>
    <row r="73" spans="1:9" ht="17.25" thickBot="1">
      <c r="A73" s="1135"/>
      <c r="B73" s="1189" t="s">
        <v>789</v>
      </c>
      <c r="C73" s="1190"/>
      <c r="D73" s="281"/>
      <c r="E73" s="281"/>
      <c r="F73" s="281"/>
      <c r="G73" s="49"/>
      <c r="H73" s="952"/>
      <c r="I73" s="51"/>
    </row>
    <row r="74" spans="1:9">
      <c r="A74" s="1074" t="s">
        <v>810</v>
      </c>
      <c r="B74" s="1191" t="s">
        <v>811</v>
      </c>
      <c r="C74" s="938" t="s">
        <v>812</v>
      </c>
      <c r="D74" s="294"/>
      <c r="E74" s="294"/>
      <c r="F74" s="294"/>
      <c r="G74" s="294"/>
      <c r="H74" s="643"/>
      <c r="I74" s="308"/>
    </row>
    <row r="75" spans="1:9">
      <c r="A75" s="1075"/>
      <c r="B75" s="1191"/>
      <c r="C75" s="938" t="s">
        <v>813</v>
      </c>
      <c r="D75" s="294"/>
      <c r="E75" s="294"/>
      <c r="F75" s="294"/>
      <c r="G75" s="53"/>
      <c r="H75" s="289"/>
      <c r="I75" s="308"/>
    </row>
    <row r="76" spans="1:9">
      <c r="A76" s="1075"/>
      <c r="B76" s="1191"/>
      <c r="C76" s="938" t="s">
        <v>242</v>
      </c>
      <c r="D76" s="294"/>
      <c r="E76" s="294"/>
      <c r="F76" s="294"/>
      <c r="G76" s="53"/>
      <c r="H76" s="289"/>
      <c r="I76" s="308"/>
    </row>
    <row r="77" spans="1:9">
      <c r="A77" s="1075"/>
      <c r="B77" s="1191"/>
      <c r="C77" s="301" t="s">
        <v>814</v>
      </c>
      <c r="D77" s="53"/>
      <c r="E77" s="53"/>
      <c r="F77" s="53"/>
      <c r="G77" s="53"/>
      <c r="H77" s="289"/>
      <c r="I77" s="96"/>
    </row>
    <row r="78" spans="1:9">
      <c r="A78" s="1075"/>
      <c r="B78" s="1191"/>
      <c r="C78" s="301" t="s">
        <v>815</v>
      </c>
      <c r="D78" s="53"/>
      <c r="E78" s="53"/>
      <c r="F78" s="53"/>
      <c r="G78" s="53"/>
      <c r="H78" s="289"/>
      <c r="I78" s="96"/>
    </row>
    <row r="79" spans="1:9">
      <c r="A79" s="1075"/>
      <c r="B79" s="1321"/>
      <c r="C79" s="605" t="s">
        <v>805</v>
      </c>
      <c r="D79" s="79"/>
      <c r="E79" s="79"/>
      <c r="F79" s="79"/>
      <c r="G79" s="53"/>
      <c r="H79" s="289"/>
      <c r="I79" s="96"/>
    </row>
    <row r="80" spans="1:9">
      <c r="A80" s="1075"/>
      <c r="B80" s="1316" t="s">
        <v>259</v>
      </c>
      <c r="C80" s="940" t="s">
        <v>844</v>
      </c>
      <c r="D80" s="294"/>
      <c r="E80" s="294"/>
      <c r="F80" s="294"/>
      <c r="G80" s="53"/>
      <c r="H80" s="289"/>
      <c r="I80" s="308"/>
    </row>
    <row r="81" spans="1:9">
      <c r="A81" s="1075"/>
      <c r="B81" s="1128"/>
      <c r="C81" s="940" t="s">
        <v>845</v>
      </c>
      <c r="D81" s="53"/>
      <c r="E81" s="53"/>
      <c r="F81" s="53"/>
      <c r="G81" s="53"/>
      <c r="H81" s="289"/>
      <c r="I81" s="96"/>
    </row>
    <row r="82" spans="1:9">
      <c r="A82" s="1075"/>
      <c r="B82" s="1128"/>
      <c r="C82" s="940" t="s">
        <v>846</v>
      </c>
      <c r="D82" s="53"/>
      <c r="E82" s="53"/>
      <c r="F82" s="53"/>
      <c r="G82" s="53"/>
      <c r="H82" s="289"/>
      <c r="I82" s="96"/>
    </row>
    <row r="83" spans="1:9">
      <c r="A83" s="1075"/>
      <c r="B83" s="1128"/>
      <c r="C83" s="940" t="s">
        <v>847</v>
      </c>
      <c r="D83" s="53"/>
      <c r="E83" s="53"/>
      <c r="F83" s="53"/>
      <c r="G83" s="53"/>
      <c r="H83" s="289"/>
      <c r="I83" s="96"/>
    </row>
    <row r="84" spans="1:9">
      <c r="A84" s="1075"/>
      <c r="B84" s="1128"/>
      <c r="C84" s="940" t="s">
        <v>182</v>
      </c>
      <c r="D84" s="53"/>
      <c r="E84" s="53"/>
      <c r="F84" s="53"/>
      <c r="G84" s="53"/>
      <c r="H84" s="289"/>
      <c r="I84" s="96"/>
    </row>
    <row r="85" spans="1:9">
      <c r="A85" s="1075"/>
      <c r="B85" s="1128"/>
      <c r="C85" s="940" t="s">
        <v>186</v>
      </c>
      <c r="D85" s="53"/>
      <c r="E85" s="53"/>
      <c r="F85" s="53"/>
      <c r="G85" s="53"/>
      <c r="H85" s="289"/>
      <c r="I85" s="96"/>
    </row>
    <row r="86" spans="1:9">
      <c r="A86" s="1075"/>
      <c r="B86" s="1128"/>
      <c r="C86" s="940" t="s">
        <v>183</v>
      </c>
      <c r="D86" s="53">
        <v>21197000</v>
      </c>
      <c r="E86" s="53">
        <v>4928150</v>
      </c>
      <c r="F86" s="53">
        <v>20882740</v>
      </c>
      <c r="G86" s="53">
        <f t="shared" si="5"/>
        <v>-314260</v>
      </c>
      <c r="H86" s="289">
        <f t="shared" si="6"/>
        <v>-1.4825682879652781E-2</v>
      </c>
      <c r="I86" s="592" t="s">
        <v>816</v>
      </c>
    </row>
    <row r="87" spans="1:9">
      <c r="A87" s="1075"/>
      <c r="B87" s="1128"/>
      <c r="C87" s="940" t="s">
        <v>848</v>
      </c>
      <c r="D87" s="53"/>
      <c r="E87" s="53"/>
      <c r="F87" s="53"/>
      <c r="G87" s="53"/>
      <c r="H87" s="289"/>
      <c r="I87" s="96"/>
    </row>
    <row r="88" spans="1:9">
      <c r="A88" s="1075"/>
      <c r="B88" s="1128"/>
      <c r="C88" s="940" t="s">
        <v>181</v>
      </c>
      <c r="D88" s="53"/>
      <c r="E88" s="53"/>
      <c r="F88" s="53"/>
      <c r="G88" s="53"/>
      <c r="H88" s="289"/>
      <c r="I88" s="96"/>
    </row>
    <row r="89" spans="1:9">
      <c r="A89" s="1075"/>
      <c r="B89" s="1128"/>
      <c r="C89" s="940" t="s">
        <v>180</v>
      </c>
      <c r="D89" s="53"/>
      <c r="E89" s="53"/>
      <c r="F89" s="53"/>
      <c r="G89" s="53"/>
      <c r="H89" s="289"/>
      <c r="I89" s="96"/>
    </row>
    <row r="90" spans="1:9">
      <c r="A90" s="1075"/>
      <c r="B90" s="1128"/>
      <c r="C90" s="940" t="s">
        <v>849</v>
      </c>
      <c r="D90" s="53"/>
      <c r="E90" s="53"/>
      <c r="F90" s="53"/>
      <c r="G90" s="53"/>
      <c r="H90" s="289"/>
      <c r="I90" s="96"/>
    </row>
    <row r="91" spans="1:9">
      <c r="A91" s="1075"/>
      <c r="B91" s="1128"/>
      <c r="C91" s="940" t="s">
        <v>850</v>
      </c>
      <c r="D91" s="53"/>
      <c r="E91" s="53"/>
      <c r="F91" s="53"/>
      <c r="G91" s="53"/>
      <c r="H91" s="289"/>
      <c r="I91" s="96"/>
    </row>
    <row r="92" spans="1:9">
      <c r="A92" s="1075"/>
      <c r="B92" s="1128"/>
      <c r="C92" s="940" t="s">
        <v>301</v>
      </c>
      <c r="D92" s="53"/>
      <c r="E92" s="53"/>
      <c r="F92" s="53"/>
      <c r="G92" s="53"/>
      <c r="H92" s="289"/>
      <c r="I92" s="96"/>
    </row>
    <row r="93" spans="1:9">
      <c r="A93" s="1075"/>
      <c r="B93" s="1128"/>
      <c r="C93" s="940" t="s">
        <v>851</v>
      </c>
      <c r="D93" s="53"/>
      <c r="E93" s="53"/>
      <c r="F93" s="53"/>
      <c r="G93" s="53"/>
      <c r="H93" s="289"/>
      <c r="I93" s="96"/>
    </row>
    <row r="94" spans="1:9">
      <c r="A94" s="1075"/>
      <c r="B94" s="1128"/>
      <c r="C94" s="940" t="s">
        <v>852</v>
      </c>
      <c r="D94" s="53"/>
      <c r="E94" s="53"/>
      <c r="F94" s="53"/>
      <c r="G94" s="53"/>
      <c r="H94" s="289"/>
      <c r="I94" s="96"/>
    </row>
    <row r="95" spans="1:9">
      <c r="A95" s="1075"/>
      <c r="B95" s="1128"/>
      <c r="C95" s="940" t="s">
        <v>853</v>
      </c>
      <c r="D95" s="53"/>
      <c r="E95" s="53"/>
      <c r="F95" s="53"/>
      <c r="G95" s="53"/>
      <c r="H95" s="289"/>
      <c r="I95" s="96"/>
    </row>
    <row r="96" spans="1:9">
      <c r="A96" s="1075"/>
      <c r="B96" s="1128"/>
      <c r="C96" s="940" t="s">
        <v>305</v>
      </c>
      <c r="D96" s="53"/>
      <c r="E96" s="53"/>
      <c r="F96" s="53"/>
      <c r="G96" s="53"/>
      <c r="H96" s="289"/>
      <c r="I96" s="96"/>
    </row>
    <row r="97" spans="1:9">
      <c r="A97" s="1075"/>
      <c r="B97" s="1128"/>
      <c r="C97" s="940" t="s">
        <v>854</v>
      </c>
      <c r="D97" s="53"/>
      <c r="E97" s="53"/>
      <c r="F97" s="53"/>
      <c r="G97" s="53"/>
      <c r="H97" s="289"/>
      <c r="I97" s="96"/>
    </row>
    <row r="98" spans="1:9">
      <c r="A98" s="1075"/>
      <c r="B98" s="1128"/>
      <c r="C98" s="940" t="s">
        <v>291</v>
      </c>
      <c r="D98" s="53"/>
      <c r="E98" s="53"/>
      <c r="F98" s="53"/>
      <c r="G98" s="53"/>
      <c r="H98" s="289"/>
      <c r="I98" s="96"/>
    </row>
    <row r="99" spans="1:9">
      <c r="A99" s="1075"/>
      <c r="B99" s="1128"/>
      <c r="C99" s="940" t="s">
        <v>292</v>
      </c>
      <c r="D99" s="53"/>
      <c r="E99" s="53"/>
      <c r="F99" s="53"/>
      <c r="G99" s="53"/>
      <c r="H99" s="289"/>
      <c r="I99" s="96"/>
    </row>
    <row r="100" spans="1:9">
      <c r="A100" s="1075"/>
      <c r="B100" s="1128"/>
      <c r="C100" s="940" t="s">
        <v>293</v>
      </c>
      <c r="D100" s="53"/>
      <c r="E100" s="53"/>
      <c r="F100" s="53"/>
      <c r="G100" s="53"/>
      <c r="H100" s="289"/>
      <c r="I100" s="96"/>
    </row>
    <row r="101" spans="1:9">
      <c r="A101" s="1075"/>
      <c r="B101" s="1128"/>
      <c r="C101" s="940" t="s">
        <v>855</v>
      </c>
      <c r="D101" s="53"/>
      <c r="E101" s="53"/>
      <c r="F101" s="53"/>
      <c r="G101" s="53"/>
      <c r="H101" s="289"/>
      <c r="I101" s="96"/>
    </row>
    <row r="102" spans="1:9">
      <c r="A102" s="1075"/>
      <c r="B102" s="1073"/>
      <c r="C102" s="941" t="s">
        <v>805</v>
      </c>
      <c r="D102" s="79">
        <f>SUM(D80:D101)</f>
        <v>21197000</v>
      </c>
      <c r="E102" s="79">
        <f>SUM(E80:E101)</f>
        <v>4928150</v>
      </c>
      <c r="F102" s="79">
        <f>SUM(F80:F101)</f>
        <v>20882740</v>
      </c>
      <c r="G102" s="53">
        <f t="shared" si="5"/>
        <v>-314260</v>
      </c>
      <c r="H102" s="289">
        <f t="shared" si="6"/>
        <v>-1.4825682879652781E-2</v>
      </c>
      <c r="I102" s="96"/>
    </row>
    <row r="103" spans="1:9" ht="17.25" thickBot="1">
      <c r="A103" s="1076"/>
      <c r="B103" s="1129" t="s">
        <v>789</v>
      </c>
      <c r="C103" s="1129"/>
      <c r="D103" s="86">
        <f>SUM(D79,D102)</f>
        <v>21197000</v>
      </c>
      <c r="E103" s="86">
        <f>SUM(E79,E102)</f>
        <v>4928150</v>
      </c>
      <c r="F103" s="86">
        <f>SUM(F79,F102)</f>
        <v>20882740</v>
      </c>
      <c r="G103" s="971">
        <f t="shared" si="5"/>
        <v>-314260</v>
      </c>
      <c r="H103" s="311">
        <f t="shared" si="6"/>
        <v>-1.4825682879652781E-2</v>
      </c>
      <c r="I103" s="384"/>
    </row>
    <row r="104" spans="1:9">
      <c r="A104" s="1075" t="s">
        <v>5</v>
      </c>
      <c r="B104" s="931" t="s">
        <v>5</v>
      </c>
      <c r="C104" s="290" t="s">
        <v>9</v>
      </c>
      <c r="D104" s="287"/>
      <c r="E104" s="82"/>
      <c r="F104" s="90"/>
      <c r="G104" s="45"/>
      <c r="H104" s="214"/>
      <c r="I104" s="46"/>
    </row>
    <row r="105" spans="1:9" ht="17.25" thickBot="1">
      <c r="A105" s="1076"/>
      <c r="B105" s="1077" t="s">
        <v>15</v>
      </c>
      <c r="C105" s="1078"/>
      <c r="D105" s="281"/>
      <c r="E105" s="281"/>
      <c r="F105" s="281"/>
      <c r="G105" s="209"/>
      <c r="H105" s="949"/>
      <c r="I105" s="51"/>
    </row>
    <row r="106" spans="1:9">
      <c r="A106" s="1196" t="s">
        <v>264</v>
      </c>
      <c r="B106" s="1073" t="s">
        <v>817</v>
      </c>
      <c r="C106" s="939" t="s">
        <v>818</v>
      </c>
      <c r="D106" s="282"/>
      <c r="E106" s="82"/>
      <c r="F106" s="285"/>
      <c r="G106" s="208"/>
      <c r="H106" s="165"/>
      <c r="I106" s="48"/>
    </row>
    <row r="107" spans="1:9">
      <c r="A107" s="1196"/>
      <c r="B107" s="1067"/>
      <c r="C107" s="940" t="s">
        <v>46</v>
      </c>
      <c r="D107" s="283">
        <v>10000</v>
      </c>
      <c r="E107" s="53"/>
      <c r="F107" s="90">
        <v>9032</v>
      </c>
      <c r="G107" s="44">
        <f t="shared" si="5"/>
        <v>-968</v>
      </c>
      <c r="H107" s="165">
        <f t="shared" si="6"/>
        <v>-9.6799999999999997E-2</v>
      </c>
      <c r="I107" s="46"/>
    </row>
    <row r="108" spans="1:9" ht="17.25" thickBot="1">
      <c r="A108" s="1197"/>
      <c r="B108" s="1179" t="s">
        <v>793</v>
      </c>
      <c r="C108" s="1180"/>
      <c r="D108" s="953">
        <f>SUM(D106:D107)</f>
        <v>10000</v>
      </c>
      <c r="E108" s="953">
        <f t="shared" ref="E108:F108" si="10">SUM(E106:E107)</f>
        <v>0</v>
      </c>
      <c r="F108" s="953">
        <f t="shared" si="10"/>
        <v>9032</v>
      </c>
      <c r="G108" s="982">
        <f t="shared" si="5"/>
        <v>-968</v>
      </c>
      <c r="H108" s="169">
        <f t="shared" si="6"/>
        <v>-9.6799999999999997E-2</v>
      </c>
      <c r="I108" s="51"/>
    </row>
    <row r="109" spans="1:9" ht="17.25" thickBot="1">
      <c r="A109" s="203" t="s">
        <v>819</v>
      </c>
      <c r="B109" s="204" t="s">
        <v>819</v>
      </c>
      <c r="C109" s="293" t="s">
        <v>856</v>
      </c>
      <c r="D109" s="284"/>
      <c r="E109" s="294"/>
      <c r="F109" s="286"/>
      <c r="G109" s="168"/>
      <c r="H109" s="954"/>
      <c r="I109" s="175"/>
    </row>
    <row r="110" spans="1:9" ht="17.25" thickBot="1">
      <c r="A110" s="1144" t="s">
        <v>820</v>
      </c>
      <c r="B110" s="1145"/>
      <c r="C110" s="1146"/>
      <c r="D110" s="394">
        <f>SUM(D70,D73,D103,D105,D108,D109)</f>
        <v>97848000</v>
      </c>
      <c r="E110" s="394">
        <f>SUM(E70,E73,E103,E105,E108,E109)</f>
        <v>32049740</v>
      </c>
      <c r="F110" s="394">
        <f>SUM(F70,F73,F103,F105,F108,F109)</f>
        <v>98640000</v>
      </c>
      <c r="G110" s="394">
        <f t="shared" si="5"/>
        <v>792000</v>
      </c>
      <c r="H110" s="596">
        <f t="shared" si="6"/>
        <v>8.0941869021339229E-3</v>
      </c>
      <c r="I110" s="91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topLeftCell="A46" workbookViewId="0">
      <selection activeCell="L54" sqref="L54"/>
    </sheetView>
  </sheetViews>
  <sheetFormatPr defaultRowHeight="16.5"/>
  <cols>
    <col min="1" max="1" width="13.25" customWidth="1"/>
    <col min="2" max="3" width="17.75" customWidth="1"/>
    <col min="4" max="7" width="17.125" customWidth="1"/>
    <col min="9" max="9" width="36.375" style="6" customWidth="1"/>
  </cols>
  <sheetData>
    <row r="2" spans="1:9" ht="20.25">
      <c r="A2" s="1301" t="s">
        <v>934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935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1141</v>
      </c>
      <c r="B5" s="1303"/>
      <c r="C5" s="1303"/>
      <c r="D5" s="1303"/>
      <c r="E5" s="1303"/>
      <c r="F5" s="1303"/>
      <c r="G5" s="1303"/>
      <c r="H5" s="1303"/>
      <c r="I5" s="1303"/>
    </row>
    <row r="6" spans="1:9">
      <c r="A6" s="1304" t="s">
        <v>37</v>
      </c>
      <c r="B6" s="1305"/>
      <c r="C6" s="1305"/>
      <c r="D6" s="1082" t="s">
        <v>298</v>
      </c>
      <c r="E6" s="1082" t="s">
        <v>936</v>
      </c>
      <c r="F6" s="1082" t="s">
        <v>296</v>
      </c>
      <c r="G6" s="1082" t="s">
        <v>74</v>
      </c>
      <c r="H6" s="1152" t="s">
        <v>62</v>
      </c>
      <c r="I6" s="1147" t="s">
        <v>76</v>
      </c>
    </row>
    <row r="7" spans="1:9" ht="17.25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17.25">
      <c r="A8" s="1069" t="s">
        <v>212</v>
      </c>
      <c r="B8" s="1128" t="s">
        <v>213</v>
      </c>
      <c r="C8" s="935" t="s">
        <v>918</v>
      </c>
      <c r="D8" s="305"/>
      <c r="E8" s="305"/>
      <c r="F8" s="305"/>
      <c r="G8" s="312"/>
      <c r="H8" s="306"/>
      <c r="I8" s="379"/>
    </row>
    <row r="9" spans="1:9" ht="17.25">
      <c r="A9" s="1069"/>
      <c r="B9" s="1128"/>
      <c r="C9" s="933" t="s">
        <v>948</v>
      </c>
      <c r="D9" s="302"/>
      <c r="E9" s="302"/>
      <c r="F9" s="302"/>
      <c r="G9" s="312"/>
      <c r="H9" s="943"/>
      <c r="I9" s="380"/>
    </row>
    <row r="10" spans="1:9" ht="17.25">
      <c r="A10" s="1069"/>
      <c r="B10" s="1128"/>
      <c r="C10" s="933" t="s">
        <v>949</v>
      </c>
      <c r="D10" s="302"/>
      <c r="E10" s="302"/>
      <c r="F10" s="302"/>
      <c r="G10" s="312"/>
      <c r="H10" s="943"/>
      <c r="I10" s="380"/>
    </row>
    <row r="11" spans="1:9" ht="17.25">
      <c r="A11" s="1069"/>
      <c r="B11" s="1128"/>
      <c r="C11" s="933" t="s">
        <v>950</v>
      </c>
      <c r="D11" s="302"/>
      <c r="E11" s="302"/>
      <c r="F11" s="302"/>
      <c r="G11" s="312"/>
      <c r="H11" s="943"/>
      <c r="I11" s="380"/>
    </row>
    <row r="12" spans="1:9" ht="17.25">
      <c r="A12" s="1069"/>
      <c r="B12" s="1073"/>
      <c r="C12" s="933" t="s">
        <v>199</v>
      </c>
      <c r="D12" s="302"/>
      <c r="E12" s="302"/>
      <c r="F12" s="302"/>
      <c r="G12" s="312"/>
      <c r="H12" s="943"/>
      <c r="I12" s="380"/>
    </row>
    <row r="13" spans="1:9" ht="18" thickBot="1">
      <c r="A13" s="1070"/>
      <c r="B13" s="1129" t="s">
        <v>15</v>
      </c>
      <c r="C13" s="1129"/>
      <c r="D13" s="303"/>
      <c r="E13" s="303"/>
      <c r="F13" s="303"/>
      <c r="G13" s="313"/>
      <c r="H13" s="944"/>
      <c r="I13" s="381"/>
    </row>
    <row r="14" spans="1:9" ht="33">
      <c r="A14" s="1131" t="s">
        <v>3</v>
      </c>
      <c r="B14" s="1128" t="s">
        <v>3</v>
      </c>
      <c r="C14" s="935" t="s">
        <v>951</v>
      </c>
      <c r="D14" s="305"/>
      <c r="E14" s="305"/>
      <c r="F14" s="305"/>
      <c r="G14" s="312"/>
      <c r="H14" s="306"/>
      <c r="I14" s="382"/>
    </row>
    <row r="15" spans="1:9" ht="33">
      <c r="A15" s="1131"/>
      <c r="B15" s="1128"/>
      <c r="C15" s="933" t="s">
        <v>189</v>
      </c>
      <c r="D15" s="302"/>
      <c r="E15" s="302"/>
      <c r="F15" s="302"/>
      <c r="G15" s="312"/>
      <c r="H15" s="943"/>
      <c r="I15" s="383"/>
    </row>
    <row r="16" spans="1:9" ht="17.25">
      <c r="A16" s="1131"/>
      <c r="B16" s="1128"/>
      <c r="C16" s="933" t="s">
        <v>697</v>
      </c>
      <c r="D16" s="302"/>
      <c r="E16" s="302"/>
      <c r="F16" s="302"/>
      <c r="G16" s="312"/>
      <c r="H16" s="943"/>
      <c r="I16" s="383"/>
    </row>
    <row r="17" spans="1:9" ht="17.25">
      <c r="A17" s="1131"/>
      <c r="B17" s="1128"/>
      <c r="C17" s="933" t="s">
        <v>952</v>
      </c>
      <c r="D17" s="302"/>
      <c r="E17" s="302"/>
      <c r="F17" s="302"/>
      <c r="G17" s="312"/>
      <c r="H17" s="943"/>
      <c r="I17" s="383"/>
    </row>
    <row r="18" spans="1:9" ht="17.25">
      <c r="A18" s="1131"/>
      <c r="B18" s="1128"/>
      <c r="C18" s="935" t="s">
        <v>192</v>
      </c>
      <c r="D18" s="302"/>
      <c r="E18" s="302"/>
      <c r="F18" s="302"/>
      <c r="G18" s="312"/>
      <c r="H18" s="943"/>
      <c r="I18" s="380"/>
    </row>
    <row r="19" spans="1:9" ht="17.25">
      <c r="A19" s="1131"/>
      <c r="B19" s="1128"/>
      <c r="C19" s="940" t="s">
        <v>194</v>
      </c>
      <c r="D19" s="302"/>
      <c r="E19" s="302"/>
      <c r="F19" s="302"/>
      <c r="G19" s="312"/>
      <c r="H19" s="943"/>
      <c r="I19" s="380"/>
    </row>
    <row r="20" spans="1:9" ht="17.25">
      <c r="A20" s="1131"/>
      <c r="B20" s="1128"/>
      <c r="C20" s="940" t="s">
        <v>953</v>
      </c>
      <c r="D20" s="302"/>
      <c r="E20" s="302"/>
      <c r="F20" s="302"/>
      <c r="G20" s="312"/>
      <c r="H20" s="943"/>
      <c r="I20" s="380"/>
    </row>
    <row r="21" spans="1:9">
      <c r="A21" s="1131"/>
      <c r="B21" s="1073"/>
      <c r="C21" s="940" t="s">
        <v>214</v>
      </c>
      <c r="D21" s="78">
        <v>135000000</v>
      </c>
      <c r="E21" s="78">
        <v>44020000</v>
      </c>
      <c r="F21" s="44">
        <v>133740000</v>
      </c>
      <c r="G21" s="44">
        <f>F21-D21</f>
        <v>-1260000</v>
      </c>
      <c r="H21" s="165">
        <f t="shared" ref="H21:H47" si="0">G21/D21*100%</f>
        <v>-9.3333333333333341E-3</v>
      </c>
      <c r="I21" s="613" t="s">
        <v>937</v>
      </c>
    </row>
    <row r="22" spans="1:9" ht="17.25" thickBot="1">
      <c r="A22" s="1132"/>
      <c r="B22" s="1088" t="s">
        <v>15</v>
      </c>
      <c r="C22" s="1089"/>
      <c r="D22" s="49">
        <f>SUM(D14:D21)</f>
        <v>135000000</v>
      </c>
      <c r="E22" s="49">
        <f t="shared" ref="E22:F22" si="1">SUM(E14:E21)</f>
        <v>44020000</v>
      </c>
      <c r="F22" s="49">
        <f t="shared" si="1"/>
        <v>133740000</v>
      </c>
      <c r="G22" s="678">
        <f t="shared" ref="G22:G47" si="2">F22-D22</f>
        <v>-1260000</v>
      </c>
      <c r="H22" s="169">
        <f t="shared" si="0"/>
        <v>-9.3333333333333341E-3</v>
      </c>
      <c r="I22" s="956"/>
    </row>
    <row r="23" spans="1:9">
      <c r="A23" s="1124" t="s">
        <v>206</v>
      </c>
      <c r="B23" s="1127" t="s">
        <v>206</v>
      </c>
      <c r="C23" s="932" t="s">
        <v>923</v>
      </c>
      <c r="D23" s="83"/>
      <c r="E23" s="83"/>
      <c r="F23" s="84"/>
      <c r="G23" s="211"/>
      <c r="H23" s="945"/>
      <c r="I23" s="957"/>
    </row>
    <row r="24" spans="1:9">
      <c r="A24" s="1125"/>
      <c r="B24" s="1128"/>
      <c r="C24" s="933" t="s">
        <v>81</v>
      </c>
      <c r="D24" s="53"/>
      <c r="E24" s="53"/>
      <c r="F24" s="79"/>
      <c r="G24" s="212"/>
      <c r="H24" s="946"/>
      <c r="I24" s="958"/>
    </row>
    <row r="25" spans="1:9">
      <c r="A25" s="1125"/>
      <c r="B25" s="1128"/>
      <c r="C25" s="933" t="s">
        <v>828</v>
      </c>
      <c r="D25" s="53"/>
      <c r="E25" s="53"/>
      <c r="F25" s="79"/>
      <c r="G25" s="212"/>
      <c r="H25" s="946"/>
      <c r="I25" s="958"/>
    </row>
    <row r="26" spans="1:9">
      <c r="A26" s="1125"/>
      <c r="B26" s="1073"/>
      <c r="C26" s="933" t="s">
        <v>954</v>
      </c>
      <c r="D26" s="53"/>
      <c r="E26" s="53"/>
      <c r="F26" s="79"/>
      <c r="G26" s="212"/>
      <c r="H26" s="946"/>
      <c r="I26" s="958"/>
    </row>
    <row r="27" spans="1:9" ht="17.25" thickBot="1">
      <c r="A27" s="1126"/>
      <c r="B27" s="1071" t="s">
        <v>15</v>
      </c>
      <c r="C27" s="1138"/>
      <c r="D27" s="86"/>
      <c r="E27" s="86"/>
      <c r="F27" s="86"/>
      <c r="G27" s="213"/>
      <c r="H27" s="947"/>
      <c r="I27" s="959"/>
    </row>
    <row r="28" spans="1:9">
      <c r="A28" s="1141" t="s">
        <v>208</v>
      </c>
      <c r="B28" s="1073" t="s">
        <v>208</v>
      </c>
      <c r="C28" s="939" t="s">
        <v>955</v>
      </c>
      <c r="D28" s="82"/>
      <c r="E28" s="82"/>
      <c r="F28" s="82"/>
      <c r="G28" s="45"/>
      <c r="H28" s="165"/>
      <c r="I28" s="960"/>
    </row>
    <row r="29" spans="1:9">
      <c r="A29" s="1134"/>
      <c r="B29" s="1067"/>
      <c r="C29" s="939" t="s">
        <v>830</v>
      </c>
      <c r="D29" s="78"/>
      <c r="E29" s="78"/>
      <c r="F29" s="45"/>
      <c r="G29" s="45"/>
      <c r="H29" s="165"/>
      <c r="I29" s="955"/>
    </row>
    <row r="30" spans="1:9" ht="17.25" thickBot="1">
      <c r="A30" s="1135"/>
      <c r="B30" s="1129" t="s">
        <v>15</v>
      </c>
      <c r="C30" s="1129"/>
      <c r="D30" s="80"/>
      <c r="E30" s="80"/>
      <c r="F30" s="377"/>
      <c r="G30" s="377"/>
      <c r="H30" s="948"/>
      <c r="I30" s="961"/>
    </row>
    <row r="31" spans="1:9">
      <c r="A31" s="1068" t="s">
        <v>210</v>
      </c>
      <c r="B31" s="1127" t="s">
        <v>210</v>
      </c>
      <c r="C31" s="932" t="s">
        <v>711</v>
      </c>
      <c r="D31" s="84"/>
      <c r="E31" s="84"/>
      <c r="F31" s="82"/>
      <c r="G31" s="82"/>
      <c r="H31" s="643"/>
      <c r="I31" s="957"/>
    </row>
    <row r="32" spans="1:9">
      <c r="A32" s="1069"/>
      <c r="B32" s="1073"/>
      <c r="C32" s="933" t="s">
        <v>202</v>
      </c>
      <c r="D32" s="79"/>
      <c r="E32" s="79"/>
      <c r="F32" s="79"/>
      <c r="G32" s="79"/>
      <c r="H32" s="289"/>
      <c r="I32" s="962"/>
    </row>
    <row r="33" spans="1:9" ht="17.25" thickBot="1">
      <c r="A33" s="1070"/>
      <c r="B33" s="936"/>
      <c r="C33" s="936" t="s">
        <v>15</v>
      </c>
      <c r="D33" s="86"/>
      <c r="E33" s="86"/>
      <c r="F33" s="86"/>
      <c r="G33" s="49"/>
      <c r="H33" s="304"/>
      <c r="I33" s="959"/>
    </row>
    <row r="34" spans="1:9">
      <c r="A34" s="990"/>
      <c r="B34" s="1127" t="s">
        <v>4</v>
      </c>
      <c r="C34" s="988" t="s">
        <v>230</v>
      </c>
      <c r="D34" s="84"/>
      <c r="E34" s="84"/>
      <c r="F34" s="84"/>
      <c r="G34" s="796"/>
      <c r="H34" s="1000"/>
      <c r="I34" s="957"/>
    </row>
    <row r="35" spans="1:9">
      <c r="A35" s="1075" t="s">
        <v>4</v>
      </c>
      <c r="B35" s="1073"/>
      <c r="C35" s="998" t="s">
        <v>832</v>
      </c>
      <c r="D35" s="79"/>
      <c r="E35" s="79"/>
      <c r="F35" s="53"/>
      <c r="G35" s="79"/>
      <c r="H35" s="289"/>
      <c r="I35" s="962"/>
    </row>
    <row r="36" spans="1:9" ht="17.25" thickBot="1">
      <c r="A36" s="1076"/>
      <c r="B36" s="1136" t="s">
        <v>15</v>
      </c>
      <c r="C36" s="1137"/>
      <c r="D36" s="309"/>
      <c r="E36" s="309"/>
      <c r="F36" s="309"/>
      <c r="G36" s="49"/>
      <c r="H36" s="952"/>
      <c r="I36" s="961"/>
    </row>
    <row r="37" spans="1:9">
      <c r="A37" s="1075" t="s">
        <v>217</v>
      </c>
      <c r="B37" s="1128" t="s">
        <v>217</v>
      </c>
      <c r="C37" s="997" t="s">
        <v>331</v>
      </c>
      <c r="D37" s="78">
        <v>23103380</v>
      </c>
      <c r="E37" s="78">
        <v>27068844</v>
      </c>
      <c r="F37" s="44">
        <v>27068844</v>
      </c>
      <c r="G37" s="45">
        <f t="shared" si="2"/>
        <v>3965464</v>
      </c>
      <c r="H37" s="165">
        <f t="shared" si="0"/>
        <v>0.17163999380177272</v>
      </c>
      <c r="I37" s="966"/>
    </row>
    <row r="38" spans="1:9" ht="33">
      <c r="A38" s="1075"/>
      <c r="B38" s="1073"/>
      <c r="C38" s="940" t="s">
        <v>221</v>
      </c>
      <c r="D38" s="88"/>
      <c r="E38" s="88"/>
      <c r="F38" s="168"/>
      <c r="G38" s="45"/>
      <c r="H38" s="169"/>
      <c r="I38" s="978"/>
    </row>
    <row r="39" spans="1:9" ht="17.25" thickBot="1">
      <c r="A39" s="1075"/>
      <c r="B39" s="1306" t="s">
        <v>15</v>
      </c>
      <c r="C39" s="1307"/>
      <c r="D39" s="166">
        <f>SUM(D37:D38)</f>
        <v>23103380</v>
      </c>
      <c r="E39" s="166">
        <f t="shared" ref="E39:F39" si="3">SUM(E37:E38)</f>
        <v>27068844</v>
      </c>
      <c r="F39" s="166">
        <f t="shared" si="3"/>
        <v>27068844</v>
      </c>
      <c r="G39" s="168">
        <f t="shared" si="2"/>
        <v>3965464</v>
      </c>
      <c r="H39" s="1037">
        <f t="shared" si="0"/>
        <v>0.17163999380177272</v>
      </c>
      <c r="I39" s="964"/>
    </row>
    <row r="40" spans="1:9">
      <c r="A40" s="1341" t="s">
        <v>219</v>
      </c>
      <c r="B40" s="1066" t="s">
        <v>219</v>
      </c>
      <c r="C40" s="988" t="s">
        <v>956</v>
      </c>
      <c r="D40" s="84">
        <v>20000</v>
      </c>
      <c r="E40" s="84"/>
      <c r="F40" s="83">
        <v>19156</v>
      </c>
      <c r="G40" s="52">
        <f t="shared" si="2"/>
        <v>-844</v>
      </c>
      <c r="H40" s="705">
        <f t="shared" si="0"/>
        <v>-4.2200000000000001E-2</v>
      </c>
      <c r="I40" s="957"/>
    </row>
    <row r="41" spans="1:9">
      <c r="A41" s="1322"/>
      <c r="B41" s="1067"/>
      <c r="C41" s="989" t="s">
        <v>957</v>
      </c>
      <c r="D41" s="79"/>
      <c r="E41" s="79"/>
      <c r="F41" s="53"/>
      <c r="G41" s="45"/>
      <c r="H41" s="289"/>
      <c r="I41" s="962"/>
    </row>
    <row r="42" spans="1:9">
      <c r="A42" s="1322"/>
      <c r="B42" s="1067"/>
      <c r="C42" s="989" t="s">
        <v>958</v>
      </c>
      <c r="D42" s="79"/>
      <c r="E42" s="79"/>
      <c r="F42" s="53"/>
      <c r="G42" s="45"/>
      <c r="H42" s="289"/>
      <c r="I42" s="962"/>
    </row>
    <row r="43" spans="1:9" ht="17.25" thickBot="1">
      <c r="A43" s="1342"/>
      <c r="B43" s="1129" t="s">
        <v>15</v>
      </c>
      <c r="C43" s="1129"/>
      <c r="D43" s="86">
        <f>SUM(D40:D42)</f>
        <v>20000</v>
      </c>
      <c r="E43" s="86">
        <f t="shared" ref="E43:F43" si="4">SUM(E40:E42)</f>
        <v>0</v>
      </c>
      <c r="F43" s="86">
        <f t="shared" si="4"/>
        <v>19156</v>
      </c>
      <c r="G43" s="971">
        <f t="shared" si="2"/>
        <v>-844</v>
      </c>
      <c r="H43" s="1031">
        <f t="shared" si="0"/>
        <v>-4.2200000000000001E-2</v>
      </c>
      <c r="I43" s="959"/>
    </row>
    <row r="44" spans="1:9">
      <c r="A44" s="1141" t="s">
        <v>223</v>
      </c>
      <c r="B44" s="1073" t="s">
        <v>224</v>
      </c>
      <c r="C44" s="992" t="s">
        <v>959</v>
      </c>
      <c r="D44" s="82"/>
      <c r="E44" s="82"/>
      <c r="F44" s="294"/>
      <c r="G44" s="45"/>
      <c r="H44" s="643"/>
      <c r="I44" s="963"/>
    </row>
    <row r="45" spans="1:9">
      <c r="A45" s="1134"/>
      <c r="B45" s="1067"/>
      <c r="C45" s="933" t="s">
        <v>226</v>
      </c>
      <c r="D45" s="79"/>
      <c r="E45" s="79"/>
      <c r="F45" s="53"/>
      <c r="G45" s="45"/>
      <c r="H45" s="289"/>
      <c r="I45" s="962"/>
    </row>
    <row r="46" spans="1:9" ht="17.25" thickBot="1">
      <c r="A46" s="1142"/>
      <c r="B46" s="1143" t="s">
        <v>15</v>
      </c>
      <c r="C46" s="1143"/>
      <c r="D46" s="166"/>
      <c r="E46" s="166"/>
      <c r="F46" s="166"/>
      <c r="G46" s="168"/>
      <c r="H46" s="169"/>
      <c r="I46" s="964"/>
    </row>
    <row r="47" spans="1:9" ht="17.25" thickBot="1">
      <c r="A47" s="1144" t="s">
        <v>53</v>
      </c>
      <c r="B47" s="1145"/>
      <c r="C47" s="1146"/>
      <c r="D47" s="394">
        <f>SUM(D22,D27,D30,D36,D39,D43,D46)</f>
        <v>158123380</v>
      </c>
      <c r="E47" s="394">
        <f t="shared" ref="E47:F47" si="5">SUM(E22,E27,E30,E36,E39,E43,E46)</f>
        <v>71088844</v>
      </c>
      <c r="F47" s="394">
        <f t="shared" si="5"/>
        <v>160828000</v>
      </c>
      <c r="G47" s="394">
        <f t="shared" si="2"/>
        <v>2704620</v>
      </c>
      <c r="H47" s="596">
        <f t="shared" si="0"/>
        <v>1.7104491442062521E-2</v>
      </c>
      <c r="I47" s="965"/>
    </row>
    <row r="48" spans="1:9" ht="32.450000000000003" customHeight="1" thickBot="1">
      <c r="A48" s="1346" t="s">
        <v>1140</v>
      </c>
      <c r="B48" s="1346"/>
      <c r="C48" s="1346"/>
      <c r="D48" s="1346"/>
      <c r="E48" s="1346"/>
      <c r="F48" s="1346"/>
      <c r="G48" s="1346"/>
      <c r="H48" s="1346"/>
      <c r="I48" s="1346"/>
    </row>
    <row r="49" spans="1:9">
      <c r="A49" s="1304" t="s">
        <v>37</v>
      </c>
      <c r="B49" s="1305"/>
      <c r="C49" s="1305"/>
      <c r="D49" s="1082" t="s">
        <v>298</v>
      </c>
      <c r="E49" s="1082" t="s">
        <v>299</v>
      </c>
      <c r="F49" s="1082" t="s">
        <v>938</v>
      </c>
      <c r="G49" s="1082" t="s">
        <v>74</v>
      </c>
      <c r="H49" s="1152" t="s">
        <v>62</v>
      </c>
      <c r="I49" s="1147" t="s">
        <v>76</v>
      </c>
    </row>
    <row r="50" spans="1:9" ht="17.25" thickBot="1">
      <c r="A50" s="97" t="s">
        <v>0</v>
      </c>
      <c r="B50" s="173" t="s">
        <v>1</v>
      </c>
      <c r="C50" s="173" t="s">
        <v>2</v>
      </c>
      <c r="D50" s="1083"/>
      <c r="E50" s="1083"/>
      <c r="F50" s="1083"/>
      <c r="G50" s="1083"/>
      <c r="H50" s="1153"/>
      <c r="I50" s="1148"/>
    </row>
    <row r="51" spans="1:9">
      <c r="A51" s="210" t="s">
        <v>233</v>
      </c>
      <c r="B51" s="1073" t="s">
        <v>234</v>
      </c>
      <c r="C51" s="290" t="s">
        <v>20</v>
      </c>
      <c r="D51" s="44">
        <v>94500000</v>
      </c>
      <c r="E51" s="44">
        <v>30996125</v>
      </c>
      <c r="F51" s="44">
        <v>93618000</v>
      </c>
      <c r="G51" s="44">
        <f>F51-D51</f>
        <v>-882000</v>
      </c>
      <c r="H51" s="165">
        <f>G51/D51*100%</f>
        <v>-9.3333333333333341E-3</v>
      </c>
      <c r="I51" s="613" t="s">
        <v>939</v>
      </c>
    </row>
    <row r="52" spans="1:9">
      <c r="A52" s="77"/>
      <c r="B52" s="1067"/>
      <c r="C52" s="201" t="s">
        <v>40</v>
      </c>
      <c r="D52" s="44">
        <v>1275600</v>
      </c>
      <c r="E52" s="44">
        <v>0</v>
      </c>
      <c r="F52" s="44">
        <v>1271000</v>
      </c>
      <c r="G52" s="44">
        <f t="shared" ref="G52:G110" si="6">F52-D52</f>
        <v>-4600</v>
      </c>
      <c r="H52" s="165">
        <f t="shared" ref="H52:H110" si="7">G52/D52*100%</f>
        <v>-3.6061461273126372E-3</v>
      </c>
      <c r="I52" s="955"/>
    </row>
    <row r="53" spans="1:9">
      <c r="A53" s="77"/>
      <c r="B53" s="1067"/>
      <c r="C53" s="201" t="s">
        <v>940</v>
      </c>
      <c r="D53" s="45"/>
      <c r="E53" s="45"/>
      <c r="F53" s="44"/>
      <c r="G53" s="44"/>
      <c r="H53" s="165"/>
      <c r="I53" s="955"/>
    </row>
    <row r="54" spans="1:9" ht="33">
      <c r="A54" s="77"/>
      <c r="B54" s="1067"/>
      <c r="C54" s="201" t="s">
        <v>117</v>
      </c>
      <c r="D54" s="44">
        <v>7875000</v>
      </c>
      <c r="E54" s="44">
        <v>2579500</v>
      </c>
      <c r="F54" s="44">
        <v>7810000</v>
      </c>
      <c r="G54" s="44">
        <f t="shared" si="6"/>
        <v>-65000</v>
      </c>
      <c r="H54" s="165">
        <f t="shared" si="7"/>
        <v>-8.2539682539682548E-3</v>
      </c>
      <c r="I54" s="955"/>
    </row>
    <row r="55" spans="1:9">
      <c r="A55" s="77"/>
      <c r="B55" s="1067"/>
      <c r="C55" s="201" t="s">
        <v>41</v>
      </c>
      <c r="D55" s="44">
        <v>11760000</v>
      </c>
      <c r="E55" s="44">
        <v>3474030</v>
      </c>
      <c r="F55" s="44">
        <v>11980000</v>
      </c>
      <c r="G55" s="44">
        <f t="shared" si="6"/>
        <v>220000</v>
      </c>
      <c r="H55" s="165">
        <f t="shared" si="7"/>
        <v>1.8707482993197279E-2</v>
      </c>
      <c r="I55" s="955"/>
    </row>
    <row r="56" spans="1:9">
      <c r="A56" s="77"/>
      <c r="B56" s="1067"/>
      <c r="C56" s="201" t="s">
        <v>23</v>
      </c>
      <c r="D56" s="44"/>
      <c r="E56" s="44"/>
      <c r="F56" s="44"/>
      <c r="G56" s="44"/>
      <c r="H56" s="165"/>
      <c r="I56" s="955"/>
    </row>
    <row r="57" spans="1:9">
      <c r="A57" s="77"/>
      <c r="B57" s="1067"/>
      <c r="C57" s="291" t="s">
        <v>372</v>
      </c>
      <c r="D57" s="78">
        <f>SUM(D51:D56)</f>
        <v>115410600</v>
      </c>
      <c r="E57" s="78">
        <f t="shared" ref="E57:F57" si="8">SUM(E51:E56)</f>
        <v>37049655</v>
      </c>
      <c r="F57" s="78">
        <f t="shared" si="8"/>
        <v>114679000</v>
      </c>
      <c r="G57" s="44">
        <f t="shared" si="6"/>
        <v>-731600</v>
      </c>
      <c r="H57" s="165">
        <f t="shared" si="7"/>
        <v>-6.3391057667146694E-3</v>
      </c>
      <c r="I57" s="966"/>
    </row>
    <row r="58" spans="1:9">
      <c r="A58" s="77"/>
      <c r="B58" s="1067" t="s">
        <v>123</v>
      </c>
      <c r="C58" s="940" t="s">
        <v>24</v>
      </c>
      <c r="D58" s="90"/>
      <c r="E58" s="44"/>
      <c r="F58" s="44"/>
      <c r="G58" s="44"/>
      <c r="H58" s="165"/>
      <c r="I58" s="955"/>
    </row>
    <row r="59" spans="1:9">
      <c r="A59" s="77"/>
      <c r="B59" s="1067"/>
      <c r="C59" s="290" t="s">
        <v>229</v>
      </c>
      <c r="D59" s="44"/>
      <c r="E59" s="44"/>
      <c r="F59" s="44"/>
      <c r="G59" s="44"/>
      <c r="H59" s="165"/>
      <c r="I59" s="955"/>
    </row>
    <row r="60" spans="1:9">
      <c r="A60" s="77"/>
      <c r="B60" s="1067"/>
      <c r="C60" s="201" t="s">
        <v>25</v>
      </c>
      <c r="D60" s="44"/>
      <c r="E60" s="44"/>
      <c r="F60" s="44"/>
      <c r="G60" s="44"/>
      <c r="H60" s="165"/>
      <c r="I60" s="955"/>
    </row>
    <row r="61" spans="1:9">
      <c r="A61" s="77"/>
      <c r="B61" s="1067"/>
      <c r="C61" s="291" t="s">
        <v>372</v>
      </c>
      <c r="D61" s="78"/>
      <c r="E61" s="78"/>
      <c r="F61" s="78"/>
      <c r="G61" s="44"/>
      <c r="H61" s="165"/>
      <c r="I61" s="966"/>
    </row>
    <row r="62" spans="1:9">
      <c r="A62" s="77"/>
      <c r="B62" s="1067" t="s">
        <v>175</v>
      </c>
      <c r="C62" s="292" t="s">
        <v>26</v>
      </c>
      <c r="D62" s="45"/>
      <c r="E62" s="168"/>
      <c r="F62" s="44"/>
      <c r="G62" s="44"/>
      <c r="H62" s="165"/>
      <c r="I62" s="955"/>
    </row>
    <row r="63" spans="1:9">
      <c r="A63" s="77"/>
      <c r="B63" s="1067"/>
      <c r="C63" s="201" t="s">
        <v>42</v>
      </c>
      <c r="D63" s="277">
        <v>1248000</v>
      </c>
      <c r="E63" s="167">
        <v>414680</v>
      </c>
      <c r="F63" s="90">
        <v>1248000</v>
      </c>
      <c r="G63" s="45">
        <f t="shared" si="6"/>
        <v>0</v>
      </c>
      <c r="H63" s="165">
        <f t="shared" si="7"/>
        <v>0</v>
      </c>
      <c r="I63" s="955"/>
    </row>
    <row r="64" spans="1:9">
      <c r="A64" s="77"/>
      <c r="B64" s="1067"/>
      <c r="C64" s="201" t="s">
        <v>28</v>
      </c>
      <c r="D64" s="277">
        <v>540000</v>
      </c>
      <c r="E64" s="53">
        <v>129000</v>
      </c>
      <c r="F64" s="90">
        <v>540000</v>
      </c>
      <c r="G64" s="45">
        <f t="shared" si="6"/>
        <v>0</v>
      </c>
      <c r="H64" s="165">
        <f t="shared" si="7"/>
        <v>0</v>
      </c>
      <c r="I64" s="955"/>
    </row>
    <row r="65" spans="1:9">
      <c r="A65" s="77"/>
      <c r="B65" s="1067"/>
      <c r="C65" s="201" t="s">
        <v>29</v>
      </c>
      <c r="D65" s="277">
        <v>1000000</v>
      </c>
      <c r="E65" s="53"/>
      <c r="F65" s="90">
        <v>1000000</v>
      </c>
      <c r="G65" s="45">
        <f t="shared" si="6"/>
        <v>0</v>
      </c>
      <c r="H65" s="165">
        <f t="shared" si="7"/>
        <v>0</v>
      </c>
      <c r="I65" s="955"/>
    </row>
    <row r="66" spans="1:9">
      <c r="A66" s="119"/>
      <c r="B66" s="1067"/>
      <c r="C66" s="201" t="s">
        <v>43</v>
      </c>
      <c r="D66" s="278"/>
      <c r="E66" s="167"/>
      <c r="F66" s="207"/>
      <c r="G66" s="678"/>
      <c r="H66" s="169"/>
      <c r="I66" s="967"/>
    </row>
    <row r="67" spans="1:9">
      <c r="A67" s="119"/>
      <c r="B67" s="1067"/>
      <c r="C67" s="940" t="s">
        <v>119</v>
      </c>
      <c r="D67" s="53"/>
      <c r="E67" s="53"/>
      <c r="F67" s="53"/>
      <c r="G67" s="53"/>
      <c r="H67" s="289"/>
      <c r="I67" s="962"/>
    </row>
    <row r="68" spans="1:9">
      <c r="A68" s="119"/>
      <c r="B68" s="1067"/>
      <c r="C68" s="940" t="s">
        <v>960</v>
      </c>
      <c r="D68" s="53">
        <v>1400000</v>
      </c>
      <c r="E68" s="53"/>
      <c r="F68" s="53">
        <v>0</v>
      </c>
      <c r="G68" s="53">
        <f t="shared" si="6"/>
        <v>-1400000</v>
      </c>
      <c r="H68" s="289">
        <f t="shared" si="7"/>
        <v>-1</v>
      </c>
      <c r="I68" s="617" t="s">
        <v>941</v>
      </c>
    </row>
    <row r="69" spans="1:9">
      <c r="A69" s="119"/>
      <c r="B69" s="1067"/>
      <c r="C69" s="310" t="s">
        <v>372</v>
      </c>
      <c r="D69" s="393">
        <f>SUM(D62:D68)</f>
        <v>4188000</v>
      </c>
      <c r="E69" s="393">
        <f t="shared" ref="E69:F69" si="9">SUM(E62:E68)</f>
        <v>543680</v>
      </c>
      <c r="F69" s="393">
        <f t="shared" si="9"/>
        <v>2788000</v>
      </c>
      <c r="G69" s="44">
        <f t="shared" si="6"/>
        <v>-1400000</v>
      </c>
      <c r="H69" s="165">
        <f t="shared" si="7"/>
        <v>-0.33428844317096468</v>
      </c>
      <c r="I69" s="955"/>
    </row>
    <row r="70" spans="1:9" ht="17.25" thickBot="1">
      <c r="A70" s="174" t="s">
        <v>167</v>
      </c>
      <c r="B70" s="1319" t="s">
        <v>15</v>
      </c>
      <c r="C70" s="1320"/>
      <c r="D70" s="287">
        <f>SUM(D57,D61,D69)</f>
        <v>119598600</v>
      </c>
      <c r="E70" s="392">
        <f t="shared" ref="E70:F70" si="10">SUM(E57,E61,E69)</f>
        <v>37593335</v>
      </c>
      <c r="F70" s="287">
        <f t="shared" si="10"/>
        <v>117467000</v>
      </c>
      <c r="G70" s="971">
        <f t="shared" si="6"/>
        <v>-2131600</v>
      </c>
      <c r="H70" s="169">
        <f t="shared" si="7"/>
        <v>-1.7822951104778818E-2</v>
      </c>
      <c r="I70" s="956"/>
    </row>
    <row r="71" spans="1:9">
      <c r="A71" s="1141" t="s">
        <v>237</v>
      </c>
      <c r="B71" s="1073" t="s">
        <v>55</v>
      </c>
      <c r="C71" s="939" t="s">
        <v>13</v>
      </c>
      <c r="D71" s="279">
        <v>2000000</v>
      </c>
      <c r="E71" s="295"/>
      <c r="F71" s="205">
        <v>2000000</v>
      </c>
      <c r="G71" s="206">
        <f t="shared" si="6"/>
        <v>0</v>
      </c>
      <c r="H71" s="951">
        <f t="shared" si="7"/>
        <v>0</v>
      </c>
      <c r="I71" s="955"/>
    </row>
    <row r="72" spans="1:9">
      <c r="A72" s="1134"/>
      <c r="B72" s="1067"/>
      <c r="C72" s="940" t="s">
        <v>45</v>
      </c>
      <c r="D72" s="280">
        <v>2000000</v>
      </c>
      <c r="E72" s="53"/>
      <c r="F72" s="90">
        <v>2000000</v>
      </c>
      <c r="G72" s="45">
        <f t="shared" si="6"/>
        <v>0</v>
      </c>
      <c r="H72" s="214">
        <f t="shared" si="7"/>
        <v>0</v>
      </c>
      <c r="I72" s="955"/>
    </row>
    <row r="73" spans="1:9" ht="17.25" thickBot="1">
      <c r="A73" s="1135"/>
      <c r="B73" s="1189" t="s">
        <v>15</v>
      </c>
      <c r="C73" s="1190"/>
      <c r="D73" s="281">
        <f>SUM(D71:D72)</f>
        <v>4000000</v>
      </c>
      <c r="E73" s="281">
        <f t="shared" ref="E73:F73" si="11">SUM(E71:E72)</f>
        <v>0</v>
      </c>
      <c r="F73" s="281">
        <f t="shared" si="11"/>
        <v>4000000</v>
      </c>
      <c r="G73" s="49">
        <f t="shared" si="6"/>
        <v>0</v>
      </c>
      <c r="H73" s="952">
        <f t="shared" si="7"/>
        <v>0</v>
      </c>
      <c r="I73" s="961"/>
    </row>
    <row r="74" spans="1:9">
      <c r="A74" s="1074" t="s">
        <v>259</v>
      </c>
      <c r="B74" s="1191" t="s">
        <v>890</v>
      </c>
      <c r="C74" s="938" t="s">
        <v>176</v>
      </c>
      <c r="D74" s="294"/>
      <c r="E74" s="294"/>
      <c r="F74" s="294"/>
      <c r="G74" s="82"/>
      <c r="H74" s="643"/>
      <c r="I74" s="963"/>
    </row>
    <row r="75" spans="1:9">
      <c r="A75" s="1075"/>
      <c r="B75" s="1191"/>
      <c r="C75" s="938" t="s">
        <v>177</v>
      </c>
      <c r="D75" s="294"/>
      <c r="E75" s="294"/>
      <c r="F75" s="294"/>
      <c r="G75" s="79"/>
      <c r="H75" s="289"/>
      <c r="I75" s="963"/>
    </row>
    <row r="76" spans="1:9">
      <c r="A76" s="1075"/>
      <c r="B76" s="1191"/>
      <c r="C76" s="938" t="s">
        <v>242</v>
      </c>
      <c r="D76" s="294"/>
      <c r="E76" s="294"/>
      <c r="F76" s="294"/>
      <c r="G76" s="79"/>
      <c r="H76" s="289"/>
      <c r="I76" s="963"/>
    </row>
    <row r="77" spans="1:9">
      <c r="A77" s="1075"/>
      <c r="B77" s="1191"/>
      <c r="C77" s="301" t="s">
        <v>178</v>
      </c>
      <c r="D77" s="53"/>
      <c r="E77" s="53"/>
      <c r="F77" s="53"/>
      <c r="G77" s="79"/>
      <c r="H77" s="289"/>
      <c r="I77" s="962"/>
    </row>
    <row r="78" spans="1:9">
      <c r="A78" s="1075"/>
      <c r="B78" s="1191"/>
      <c r="C78" s="301" t="s">
        <v>243</v>
      </c>
      <c r="D78" s="53"/>
      <c r="E78" s="53"/>
      <c r="F78" s="53"/>
      <c r="G78" s="79"/>
      <c r="H78" s="289"/>
      <c r="I78" s="962"/>
    </row>
    <row r="79" spans="1:9">
      <c r="A79" s="1075"/>
      <c r="B79" s="1321"/>
      <c r="C79" s="605" t="s">
        <v>770</v>
      </c>
      <c r="D79" s="79"/>
      <c r="E79" s="79"/>
      <c r="F79" s="79"/>
      <c r="G79" s="79"/>
      <c r="H79" s="289"/>
      <c r="I79" s="962"/>
    </row>
    <row r="80" spans="1:9">
      <c r="A80" s="1075"/>
      <c r="B80" s="1316" t="s">
        <v>259</v>
      </c>
      <c r="C80" s="940" t="s">
        <v>211</v>
      </c>
      <c r="D80" s="294"/>
      <c r="E80" s="294"/>
      <c r="F80" s="294"/>
      <c r="G80" s="79"/>
      <c r="H80" s="289"/>
      <c r="I80" s="963"/>
    </row>
    <row r="81" spans="1:9">
      <c r="A81" s="1075"/>
      <c r="B81" s="1128"/>
      <c r="C81" s="940" t="s">
        <v>239</v>
      </c>
      <c r="D81" s="53"/>
      <c r="E81" s="53"/>
      <c r="F81" s="53"/>
      <c r="G81" s="79"/>
      <c r="H81" s="289"/>
      <c r="I81" s="962"/>
    </row>
    <row r="82" spans="1:9">
      <c r="A82" s="1075"/>
      <c r="B82" s="1128"/>
      <c r="C82" s="940" t="s">
        <v>942</v>
      </c>
      <c r="D82" s="53"/>
      <c r="E82" s="53"/>
      <c r="F82" s="53"/>
      <c r="G82" s="79"/>
      <c r="H82" s="289"/>
      <c r="I82" s="962"/>
    </row>
    <row r="83" spans="1:9">
      <c r="A83" s="1075"/>
      <c r="B83" s="1128"/>
      <c r="C83" s="940" t="s">
        <v>185</v>
      </c>
      <c r="D83" s="53"/>
      <c r="E83" s="53"/>
      <c r="F83" s="53"/>
      <c r="G83" s="79"/>
      <c r="H83" s="289"/>
      <c r="I83" s="962"/>
    </row>
    <row r="84" spans="1:9">
      <c r="A84" s="1075"/>
      <c r="B84" s="1128"/>
      <c r="C84" s="940" t="s">
        <v>182</v>
      </c>
      <c r="D84" s="53"/>
      <c r="E84" s="53"/>
      <c r="F84" s="53"/>
      <c r="G84" s="79"/>
      <c r="H84" s="289"/>
      <c r="I84" s="962"/>
    </row>
    <row r="85" spans="1:9">
      <c r="A85" s="1075"/>
      <c r="B85" s="1128"/>
      <c r="C85" s="940" t="s">
        <v>943</v>
      </c>
      <c r="D85" s="53"/>
      <c r="E85" s="53"/>
      <c r="F85" s="53"/>
      <c r="G85" s="79"/>
      <c r="H85" s="289"/>
      <c r="I85" s="962"/>
    </row>
    <row r="86" spans="1:9" ht="33">
      <c r="A86" s="1075"/>
      <c r="B86" s="1128"/>
      <c r="C86" s="940" t="s">
        <v>944</v>
      </c>
      <c r="D86" s="53"/>
      <c r="E86" s="53"/>
      <c r="F86" s="53"/>
      <c r="G86" s="79"/>
      <c r="H86" s="289"/>
      <c r="I86" s="962"/>
    </row>
    <row r="87" spans="1:9" ht="33">
      <c r="A87" s="1075"/>
      <c r="B87" s="1128"/>
      <c r="C87" s="940" t="s">
        <v>961</v>
      </c>
      <c r="D87" s="53">
        <v>2312000</v>
      </c>
      <c r="E87" s="53"/>
      <c r="F87" s="53">
        <v>2710000</v>
      </c>
      <c r="G87" s="79">
        <f t="shared" si="6"/>
        <v>398000</v>
      </c>
      <c r="H87" s="289">
        <f t="shared" si="7"/>
        <v>0.17214532871972318</v>
      </c>
      <c r="I87" s="617" t="s">
        <v>945</v>
      </c>
    </row>
    <row r="88" spans="1:9">
      <c r="A88" s="1075"/>
      <c r="B88" s="1128"/>
      <c r="C88" s="940" t="s">
        <v>680</v>
      </c>
      <c r="D88" s="53"/>
      <c r="E88" s="53"/>
      <c r="F88" s="53"/>
      <c r="G88" s="79"/>
      <c r="H88" s="289"/>
      <c r="I88" s="962"/>
    </row>
    <row r="89" spans="1:9">
      <c r="A89" s="1075"/>
      <c r="B89" s="1128"/>
      <c r="C89" s="940" t="s">
        <v>180</v>
      </c>
      <c r="D89" s="53"/>
      <c r="E89" s="53"/>
      <c r="F89" s="53"/>
      <c r="G89" s="79"/>
      <c r="H89" s="289"/>
      <c r="I89" s="962"/>
    </row>
    <row r="90" spans="1:9">
      <c r="A90" s="1075"/>
      <c r="B90" s="1128"/>
      <c r="C90" s="940" t="s">
        <v>241</v>
      </c>
      <c r="D90" s="53"/>
      <c r="E90" s="53"/>
      <c r="F90" s="53"/>
      <c r="G90" s="79"/>
      <c r="H90" s="289"/>
      <c r="I90" s="962"/>
    </row>
    <row r="91" spans="1:9">
      <c r="A91" s="1075"/>
      <c r="B91" s="1128"/>
      <c r="C91" s="940" t="s">
        <v>300</v>
      </c>
      <c r="D91" s="53"/>
      <c r="E91" s="53"/>
      <c r="F91" s="53"/>
      <c r="G91" s="79"/>
      <c r="H91" s="289"/>
      <c r="I91" s="962"/>
    </row>
    <row r="92" spans="1:9">
      <c r="A92" s="1075"/>
      <c r="B92" s="1128"/>
      <c r="C92" s="940" t="s">
        <v>301</v>
      </c>
      <c r="D92" s="53"/>
      <c r="E92" s="53"/>
      <c r="F92" s="53"/>
      <c r="G92" s="79"/>
      <c r="H92" s="289"/>
      <c r="I92" s="962"/>
    </row>
    <row r="93" spans="1:9" ht="33">
      <c r="A93" s="1075"/>
      <c r="B93" s="1128"/>
      <c r="C93" s="940" t="s">
        <v>302</v>
      </c>
      <c r="D93" s="53"/>
      <c r="E93" s="53"/>
      <c r="F93" s="53"/>
      <c r="G93" s="79"/>
      <c r="H93" s="289"/>
      <c r="I93" s="962"/>
    </row>
    <row r="94" spans="1:9">
      <c r="A94" s="1075"/>
      <c r="B94" s="1128"/>
      <c r="C94" s="940" t="s">
        <v>303</v>
      </c>
      <c r="D94" s="53"/>
      <c r="E94" s="53"/>
      <c r="F94" s="53"/>
      <c r="G94" s="79"/>
      <c r="H94" s="289"/>
      <c r="I94" s="962"/>
    </row>
    <row r="95" spans="1:9">
      <c r="A95" s="1075"/>
      <c r="B95" s="1128"/>
      <c r="C95" s="940" t="s">
        <v>304</v>
      </c>
      <c r="D95" s="53"/>
      <c r="E95" s="53"/>
      <c r="F95" s="53"/>
      <c r="G95" s="79"/>
      <c r="H95" s="289"/>
      <c r="I95" s="962"/>
    </row>
    <row r="96" spans="1:9">
      <c r="A96" s="1075"/>
      <c r="B96" s="1128"/>
      <c r="C96" s="940" t="s">
        <v>946</v>
      </c>
      <c r="D96" s="53"/>
      <c r="E96" s="53"/>
      <c r="F96" s="53"/>
      <c r="G96" s="79"/>
      <c r="H96" s="289"/>
      <c r="I96" s="962"/>
    </row>
    <row r="97" spans="1:9">
      <c r="A97" s="1075"/>
      <c r="B97" s="1128"/>
      <c r="C97" s="940" t="s">
        <v>306</v>
      </c>
      <c r="D97" s="53"/>
      <c r="E97" s="53"/>
      <c r="F97" s="53"/>
      <c r="G97" s="79"/>
      <c r="H97" s="289"/>
      <c r="I97" s="962"/>
    </row>
    <row r="98" spans="1:9">
      <c r="A98" s="1075"/>
      <c r="B98" s="1128"/>
      <c r="C98" s="940" t="s">
        <v>291</v>
      </c>
      <c r="D98" s="53"/>
      <c r="E98" s="53"/>
      <c r="F98" s="53"/>
      <c r="G98" s="79"/>
      <c r="H98" s="289"/>
      <c r="I98" s="962"/>
    </row>
    <row r="99" spans="1:9">
      <c r="A99" s="1075"/>
      <c r="B99" s="1128"/>
      <c r="C99" s="940" t="s">
        <v>292</v>
      </c>
      <c r="D99" s="53"/>
      <c r="E99" s="53"/>
      <c r="F99" s="53"/>
      <c r="G99" s="79"/>
      <c r="H99" s="289"/>
      <c r="I99" s="962"/>
    </row>
    <row r="100" spans="1:9">
      <c r="A100" s="1075"/>
      <c r="B100" s="1128"/>
      <c r="C100" s="940" t="s">
        <v>662</v>
      </c>
      <c r="D100" s="53"/>
      <c r="E100" s="53"/>
      <c r="F100" s="53"/>
      <c r="G100" s="79"/>
      <c r="H100" s="289"/>
      <c r="I100" s="962"/>
    </row>
    <row r="101" spans="1:9">
      <c r="A101" s="1075"/>
      <c r="B101" s="1128"/>
      <c r="C101" s="940" t="s">
        <v>294</v>
      </c>
      <c r="D101" s="53"/>
      <c r="E101" s="53"/>
      <c r="F101" s="53"/>
      <c r="G101" s="79"/>
      <c r="H101" s="289"/>
      <c r="I101" s="962"/>
    </row>
    <row r="102" spans="1:9">
      <c r="A102" s="1075"/>
      <c r="B102" s="1073"/>
      <c r="C102" s="941" t="s">
        <v>770</v>
      </c>
      <c r="D102" s="79">
        <f>SUM(D80:D101)</f>
        <v>2312000</v>
      </c>
      <c r="E102" s="79">
        <f>SUM(E80:E101)</f>
        <v>0</v>
      </c>
      <c r="F102" s="79">
        <f>SUM(F80:F101)</f>
        <v>2710000</v>
      </c>
      <c r="G102" s="79">
        <f t="shared" si="6"/>
        <v>398000</v>
      </c>
      <c r="H102" s="289">
        <f t="shared" si="7"/>
        <v>0.17214532871972318</v>
      </c>
      <c r="I102" s="962"/>
    </row>
    <row r="103" spans="1:9" ht="17.25" thickBot="1">
      <c r="A103" s="1076"/>
      <c r="B103" s="1129" t="s">
        <v>15</v>
      </c>
      <c r="C103" s="1129"/>
      <c r="D103" s="86">
        <f>SUM(D79,D102)</f>
        <v>2312000</v>
      </c>
      <c r="E103" s="86">
        <f>SUM(E79,E102)</f>
        <v>0</v>
      </c>
      <c r="F103" s="86">
        <f>SUM(F79,F102)</f>
        <v>2710000</v>
      </c>
      <c r="G103" s="49">
        <f t="shared" si="6"/>
        <v>398000</v>
      </c>
      <c r="H103" s="311">
        <f t="shared" si="7"/>
        <v>0.17214532871972318</v>
      </c>
      <c r="I103" s="968"/>
    </row>
    <row r="104" spans="1:9">
      <c r="A104" s="1075" t="s">
        <v>5</v>
      </c>
      <c r="B104" s="931" t="s">
        <v>5</v>
      </c>
      <c r="C104" s="290" t="s">
        <v>9</v>
      </c>
      <c r="D104" s="287"/>
      <c r="E104" s="82"/>
      <c r="F104" s="90"/>
      <c r="G104" s="45"/>
      <c r="H104" s="214"/>
      <c r="I104" s="955"/>
    </row>
    <row r="105" spans="1:9" ht="17.25" thickBot="1">
      <c r="A105" s="1076"/>
      <c r="B105" s="1077" t="s">
        <v>15</v>
      </c>
      <c r="C105" s="1078"/>
      <c r="D105" s="281"/>
      <c r="E105" s="281"/>
      <c r="F105" s="281"/>
      <c r="G105" s="209"/>
      <c r="H105" s="949"/>
      <c r="I105" s="961"/>
    </row>
    <row r="106" spans="1:9">
      <c r="A106" s="1196" t="s">
        <v>264</v>
      </c>
      <c r="B106" s="1073" t="s">
        <v>264</v>
      </c>
      <c r="C106" s="939" t="s">
        <v>85</v>
      </c>
      <c r="D106" s="282">
        <v>32212780</v>
      </c>
      <c r="E106" s="82"/>
      <c r="F106" s="285">
        <v>36651000</v>
      </c>
      <c r="G106" s="208">
        <f t="shared" si="6"/>
        <v>4438220</v>
      </c>
      <c r="H106" s="165">
        <f t="shared" si="7"/>
        <v>0.13777823584304119</v>
      </c>
      <c r="I106" s="969"/>
    </row>
    <row r="107" spans="1:9">
      <c r="A107" s="1196"/>
      <c r="B107" s="1067"/>
      <c r="C107" s="940" t="s">
        <v>46</v>
      </c>
      <c r="D107" s="283"/>
      <c r="E107" s="53"/>
      <c r="F107" s="90"/>
      <c r="G107" s="45"/>
      <c r="H107" s="165"/>
      <c r="I107" s="955"/>
    </row>
    <row r="108" spans="1:9" ht="17.25" thickBot="1">
      <c r="A108" s="1197"/>
      <c r="B108" s="1179" t="s">
        <v>15</v>
      </c>
      <c r="C108" s="1180"/>
      <c r="D108" s="953">
        <f>SUM(D106:D107)</f>
        <v>32212780</v>
      </c>
      <c r="E108" s="953">
        <f t="shared" ref="E108:F108" si="12">SUM(E106:E107)</f>
        <v>0</v>
      </c>
      <c r="F108" s="953">
        <f t="shared" si="12"/>
        <v>36651000</v>
      </c>
      <c r="G108" s="209">
        <f t="shared" si="6"/>
        <v>4438220</v>
      </c>
      <c r="H108" s="169">
        <f t="shared" si="7"/>
        <v>0.13777823584304119</v>
      </c>
      <c r="I108" s="961"/>
    </row>
    <row r="109" spans="1:9" ht="17.25" thickBot="1">
      <c r="A109" s="203" t="s">
        <v>947</v>
      </c>
      <c r="B109" s="204" t="s">
        <v>56</v>
      </c>
      <c r="C109" s="293" t="s">
        <v>93</v>
      </c>
      <c r="D109" s="284"/>
      <c r="E109" s="294"/>
      <c r="F109" s="286"/>
      <c r="G109" s="168"/>
      <c r="H109" s="954"/>
      <c r="I109" s="970"/>
    </row>
    <row r="110" spans="1:9" ht="17.25" thickBot="1">
      <c r="A110" s="1144" t="s">
        <v>53</v>
      </c>
      <c r="B110" s="1145"/>
      <c r="C110" s="1146"/>
      <c r="D110" s="394">
        <f>SUM(D70,D73,D103,D105,D108,D109)</f>
        <v>158123380</v>
      </c>
      <c r="E110" s="394">
        <f>SUM(E70,E73,E103,E105,E108,E109)</f>
        <v>37593335</v>
      </c>
      <c r="F110" s="394">
        <f>SUM(F70,F73,F103,F105,F108,F109)</f>
        <v>160828000</v>
      </c>
      <c r="G110" s="394">
        <f t="shared" si="6"/>
        <v>2704620</v>
      </c>
      <c r="H110" s="596">
        <f t="shared" si="7"/>
        <v>1.7104491442062521E-2</v>
      </c>
      <c r="I110" s="965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31496062992125984" right="0.11811023622047245" top="0.74803149606299213" bottom="0.74803149606299213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topLeftCell="A31" workbookViewId="0">
      <selection activeCell="D18" sqref="D18"/>
    </sheetView>
  </sheetViews>
  <sheetFormatPr defaultRowHeight="16.5"/>
  <cols>
    <col min="1" max="1" width="20.5" customWidth="1"/>
    <col min="2" max="2" width="17.375" customWidth="1"/>
    <col min="3" max="3" width="20.5" customWidth="1"/>
    <col min="4" max="7" width="13.875" customWidth="1"/>
    <col min="9" max="9" width="37" customWidth="1"/>
  </cols>
  <sheetData>
    <row r="2" spans="1:9" ht="20.25">
      <c r="A2" s="1301" t="s">
        <v>962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963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1155</v>
      </c>
      <c r="B5" s="1303"/>
      <c r="C5" s="1303"/>
      <c r="D5" s="1303"/>
      <c r="E5" s="1303"/>
      <c r="F5" s="1303"/>
      <c r="G5" s="1303"/>
      <c r="H5" s="1303"/>
      <c r="I5" s="1303"/>
    </row>
    <row r="6" spans="1:9">
      <c r="A6" s="1304" t="s">
        <v>37</v>
      </c>
      <c r="B6" s="1305"/>
      <c r="C6" s="1305"/>
      <c r="D6" s="1082" t="s">
        <v>298</v>
      </c>
      <c r="E6" s="1082" t="s">
        <v>964</v>
      </c>
      <c r="F6" s="1082" t="s">
        <v>296</v>
      </c>
      <c r="G6" s="1082" t="s">
        <v>965</v>
      </c>
      <c r="H6" s="1152" t="s">
        <v>62</v>
      </c>
      <c r="I6" s="1147" t="s">
        <v>966</v>
      </c>
    </row>
    <row r="7" spans="1:9" ht="17.25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17.25">
      <c r="A8" s="1069" t="s">
        <v>967</v>
      </c>
      <c r="B8" s="1128" t="s">
        <v>213</v>
      </c>
      <c r="C8" s="935" t="s">
        <v>193</v>
      </c>
      <c r="D8" s="305"/>
      <c r="E8" s="305"/>
      <c r="F8" s="305"/>
      <c r="G8" s="312"/>
      <c r="H8" s="306"/>
      <c r="I8" s="379"/>
    </row>
    <row r="9" spans="1:9" ht="17.25">
      <c r="A9" s="1069"/>
      <c r="B9" s="1128"/>
      <c r="C9" s="933" t="s">
        <v>196</v>
      </c>
      <c r="D9" s="302"/>
      <c r="E9" s="302"/>
      <c r="F9" s="302"/>
      <c r="G9" s="312"/>
      <c r="H9" s="943"/>
      <c r="I9" s="380"/>
    </row>
    <row r="10" spans="1:9" ht="17.25">
      <c r="A10" s="1069"/>
      <c r="B10" s="1128"/>
      <c r="C10" s="933" t="s">
        <v>1011</v>
      </c>
      <c r="D10" s="302"/>
      <c r="E10" s="302"/>
      <c r="F10" s="302"/>
      <c r="G10" s="312"/>
      <c r="H10" s="943"/>
      <c r="I10" s="380"/>
    </row>
    <row r="11" spans="1:9" ht="17.25">
      <c r="A11" s="1069"/>
      <c r="B11" s="1128"/>
      <c r="C11" s="933" t="s">
        <v>1012</v>
      </c>
      <c r="D11" s="302"/>
      <c r="E11" s="302"/>
      <c r="F11" s="302"/>
      <c r="G11" s="312"/>
      <c r="H11" s="943"/>
      <c r="I11" s="380"/>
    </row>
    <row r="12" spans="1:9" ht="17.25">
      <c r="A12" s="1069"/>
      <c r="B12" s="1073"/>
      <c r="C12" s="933" t="s">
        <v>1013</v>
      </c>
      <c r="D12" s="302"/>
      <c r="E12" s="302"/>
      <c r="F12" s="302"/>
      <c r="G12" s="312"/>
      <c r="H12" s="943"/>
      <c r="I12" s="380"/>
    </row>
    <row r="13" spans="1:9" ht="18" thickBot="1">
      <c r="A13" s="1070"/>
      <c r="B13" s="1129" t="s">
        <v>968</v>
      </c>
      <c r="C13" s="1129"/>
      <c r="D13" s="303"/>
      <c r="E13" s="303"/>
      <c r="F13" s="303"/>
      <c r="G13" s="313"/>
      <c r="H13" s="944"/>
      <c r="I13" s="381"/>
    </row>
    <row r="14" spans="1:9" ht="17.25">
      <c r="A14" s="1131" t="s">
        <v>969</v>
      </c>
      <c r="B14" s="1128" t="s">
        <v>3</v>
      </c>
      <c r="C14" s="935" t="s">
        <v>188</v>
      </c>
      <c r="D14" s="305"/>
      <c r="E14" s="305"/>
      <c r="F14" s="305"/>
      <c r="G14" s="312"/>
      <c r="H14" s="306"/>
      <c r="I14" s="382"/>
    </row>
    <row r="15" spans="1:9" ht="33">
      <c r="A15" s="1131"/>
      <c r="B15" s="1128"/>
      <c r="C15" s="933" t="s">
        <v>189</v>
      </c>
      <c r="D15" s="302"/>
      <c r="E15" s="302"/>
      <c r="F15" s="302"/>
      <c r="G15" s="312"/>
      <c r="H15" s="943"/>
      <c r="I15" s="383"/>
    </row>
    <row r="16" spans="1:9" ht="17.25">
      <c r="A16" s="1131"/>
      <c r="B16" s="1128"/>
      <c r="C16" s="933" t="s">
        <v>697</v>
      </c>
      <c r="D16" s="302"/>
      <c r="E16" s="302"/>
      <c r="F16" s="302"/>
      <c r="G16" s="312"/>
      <c r="H16" s="943"/>
      <c r="I16" s="383"/>
    </row>
    <row r="17" spans="1:9" ht="17.25">
      <c r="A17" s="1131"/>
      <c r="B17" s="1128"/>
      <c r="C17" s="933" t="s">
        <v>191</v>
      </c>
      <c r="D17" s="302"/>
      <c r="E17" s="302"/>
      <c r="F17" s="302"/>
      <c r="G17" s="312"/>
      <c r="H17" s="943"/>
      <c r="I17" s="383"/>
    </row>
    <row r="18" spans="1:9" ht="17.25">
      <c r="A18" s="1131"/>
      <c r="B18" s="1128"/>
      <c r="C18" s="935" t="s">
        <v>1014</v>
      </c>
      <c r="D18" s="302"/>
      <c r="E18" s="302"/>
      <c r="F18" s="302"/>
      <c r="G18" s="312"/>
      <c r="H18" s="943"/>
      <c r="I18" s="380"/>
    </row>
    <row r="19" spans="1:9" ht="17.25">
      <c r="A19" s="1131"/>
      <c r="B19" s="1128"/>
      <c r="C19" s="940" t="s">
        <v>194</v>
      </c>
      <c r="D19" s="302"/>
      <c r="E19" s="302"/>
      <c r="F19" s="302"/>
      <c r="G19" s="312"/>
      <c r="H19" s="943"/>
      <c r="I19" s="380"/>
    </row>
    <row r="20" spans="1:9" ht="17.25">
      <c r="A20" s="1131"/>
      <c r="B20" s="1128"/>
      <c r="C20" s="940" t="s">
        <v>195</v>
      </c>
      <c r="D20" s="302"/>
      <c r="E20" s="302"/>
      <c r="F20" s="302"/>
      <c r="G20" s="312"/>
      <c r="H20" s="943"/>
      <c r="I20" s="380"/>
    </row>
    <row r="21" spans="1:9">
      <c r="A21" s="1131"/>
      <c r="B21" s="1073"/>
      <c r="C21" s="940" t="s">
        <v>1015</v>
      </c>
      <c r="D21" s="78">
        <v>4420000</v>
      </c>
      <c r="E21" s="78">
        <v>0</v>
      </c>
      <c r="F21" s="44">
        <v>4420000</v>
      </c>
      <c r="G21" s="44">
        <f>F21-D21</f>
        <v>0</v>
      </c>
      <c r="H21" s="165">
        <f t="shared" ref="H21:H47" si="0">G21/D21*100%</f>
        <v>0</v>
      </c>
      <c r="I21" s="46"/>
    </row>
    <row r="22" spans="1:9" ht="17.25" thickBot="1">
      <c r="A22" s="1132"/>
      <c r="B22" s="1088" t="s">
        <v>968</v>
      </c>
      <c r="C22" s="1089"/>
      <c r="D22" s="49">
        <f>SUM(D14:D21)</f>
        <v>4420000</v>
      </c>
      <c r="E22" s="49">
        <f t="shared" ref="E22:F22" si="1">SUM(E14:E21)</f>
        <v>0</v>
      </c>
      <c r="F22" s="49">
        <f t="shared" si="1"/>
        <v>4420000</v>
      </c>
      <c r="G22" s="678">
        <f t="shared" ref="G22:G47" si="2">F22-D22</f>
        <v>0</v>
      </c>
      <c r="H22" s="169">
        <f t="shared" si="0"/>
        <v>0</v>
      </c>
      <c r="I22" s="50"/>
    </row>
    <row r="23" spans="1:9">
      <c r="A23" s="1124" t="s">
        <v>970</v>
      </c>
      <c r="B23" s="1127" t="s">
        <v>206</v>
      </c>
      <c r="C23" s="932" t="s">
        <v>1016</v>
      </c>
      <c r="D23" s="83"/>
      <c r="E23" s="83"/>
      <c r="F23" s="84"/>
      <c r="G23" s="979"/>
      <c r="H23" s="945"/>
      <c r="I23" s="92"/>
    </row>
    <row r="24" spans="1:9">
      <c r="A24" s="1125"/>
      <c r="B24" s="1128"/>
      <c r="C24" s="933" t="s">
        <v>81</v>
      </c>
      <c r="D24" s="53"/>
      <c r="E24" s="53"/>
      <c r="F24" s="79"/>
      <c r="G24" s="657"/>
      <c r="H24" s="946"/>
      <c r="I24" s="93"/>
    </row>
    <row r="25" spans="1:9">
      <c r="A25" s="1125"/>
      <c r="B25" s="1128"/>
      <c r="C25" s="933" t="s">
        <v>1017</v>
      </c>
      <c r="D25" s="53"/>
      <c r="E25" s="53"/>
      <c r="F25" s="79"/>
      <c r="G25" s="657"/>
      <c r="H25" s="946"/>
      <c r="I25" s="93"/>
    </row>
    <row r="26" spans="1:9">
      <c r="A26" s="1125"/>
      <c r="B26" s="1073"/>
      <c r="C26" s="933" t="s">
        <v>925</v>
      </c>
      <c r="D26" s="53"/>
      <c r="E26" s="53"/>
      <c r="F26" s="79"/>
      <c r="G26" s="657"/>
      <c r="H26" s="946"/>
      <c r="I26" s="93"/>
    </row>
    <row r="27" spans="1:9" ht="17.25" thickBot="1">
      <c r="A27" s="1126"/>
      <c r="B27" s="1071" t="s">
        <v>968</v>
      </c>
      <c r="C27" s="1138"/>
      <c r="D27" s="86"/>
      <c r="E27" s="86"/>
      <c r="F27" s="86"/>
      <c r="G27" s="980"/>
      <c r="H27" s="947"/>
      <c r="I27" s="94"/>
    </row>
    <row r="28" spans="1:9">
      <c r="A28" s="1141" t="s">
        <v>208</v>
      </c>
      <c r="B28" s="1073" t="s">
        <v>971</v>
      </c>
      <c r="C28" s="939" t="s">
        <v>926</v>
      </c>
      <c r="D28" s="82"/>
      <c r="E28" s="82"/>
      <c r="F28" s="82"/>
      <c r="G28" s="44"/>
      <c r="H28" s="165"/>
      <c r="I28" s="95"/>
    </row>
    <row r="29" spans="1:9">
      <c r="A29" s="1134"/>
      <c r="B29" s="1067"/>
      <c r="C29" s="939" t="s">
        <v>1018</v>
      </c>
      <c r="D29" s="78"/>
      <c r="E29" s="78"/>
      <c r="F29" s="45"/>
      <c r="G29" s="44"/>
      <c r="H29" s="165"/>
      <c r="I29" s="46"/>
    </row>
    <row r="30" spans="1:9" ht="17.25" thickBot="1">
      <c r="A30" s="1135"/>
      <c r="B30" s="1129" t="s">
        <v>15</v>
      </c>
      <c r="C30" s="1129"/>
      <c r="D30" s="80"/>
      <c r="E30" s="80"/>
      <c r="F30" s="377"/>
      <c r="G30" s="981"/>
      <c r="H30" s="948"/>
      <c r="I30" s="51"/>
    </row>
    <row r="31" spans="1:9">
      <c r="A31" s="1068" t="s">
        <v>972</v>
      </c>
      <c r="B31" s="1127" t="s">
        <v>210</v>
      </c>
      <c r="C31" s="932" t="s">
        <v>1019</v>
      </c>
      <c r="D31" s="84"/>
      <c r="E31" s="84"/>
      <c r="F31" s="82"/>
      <c r="G31" s="294"/>
      <c r="H31" s="643"/>
      <c r="I31" s="92"/>
    </row>
    <row r="32" spans="1:9">
      <c r="A32" s="1069"/>
      <c r="B32" s="1073"/>
      <c r="C32" s="933" t="s">
        <v>202</v>
      </c>
      <c r="D32" s="79"/>
      <c r="E32" s="79"/>
      <c r="F32" s="79"/>
      <c r="G32" s="53"/>
      <c r="H32" s="289"/>
      <c r="I32" s="96"/>
    </row>
    <row r="33" spans="1:9" ht="17.25" thickBot="1">
      <c r="A33" s="1070"/>
      <c r="B33" s="936"/>
      <c r="C33" s="936" t="s">
        <v>968</v>
      </c>
      <c r="D33" s="86"/>
      <c r="E33" s="86"/>
      <c r="F33" s="86"/>
      <c r="G33" s="971"/>
      <c r="H33" s="304"/>
      <c r="I33" s="94"/>
    </row>
    <row r="34" spans="1:9">
      <c r="A34" s="934"/>
      <c r="B34" s="1128" t="s">
        <v>973</v>
      </c>
      <c r="C34" s="988" t="s">
        <v>230</v>
      </c>
      <c r="D34" s="84"/>
      <c r="E34" s="84"/>
      <c r="F34" s="84"/>
      <c r="G34" s="790"/>
      <c r="H34" s="1000"/>
      <c r="I34" s="92"/>
    </row>
    <row r="35" spans="1:9">
      <c r="A35" s="1075" t="s">
        <v>973</v>
      </c>
      <c r="B35" s="1073"/>
      <c r="C35" s="998" t="s">
        <v>1020</v>
      </c>
      <c r="D35" s="79"/>
      <c r="E35" s="79"/>
      <c r="F35" s="53"/>
      <c r="G35" s="53"/>
      <c r="H35" s="289"/>
      <c r="I35" s="96"/>
    </row>
    <row r="36" spans="1:9" ht="17.25" thickBot="1">
      <c r="A36" s="1076"/>
      <c r="B36" s="1136" t="s">
        <v>15</v>
      </c>
      <c r="C36" s="1137"/>
      <c r="D36" s="309"/>
      <c r="E36" s="309"/>
      <c r="F36" s="309"/>
      <c r="G36" s="982"/>
      <c r="H36" s="949"/>
      <c r="I36" s="51"/>
    </row>
    <row r="37" spans="1:9">
      <c r="A37" s="1074" t="s">
        <v>974</v>
      </c>
      <c r="B37" s="1127" t="s">
        <v>217</v>
      </c>
      <c r="C37" s="200" t="s">
        <v>1021</v>
      </c>
      <c r="D37" s="81">
        <v>3074000</v>
      </c>
      <c r="E37" s="81">
        <v>3056523</v>
      </c>
      <c r="F37" s="52">
        <v>3056523</v>
      </c>
      <c r="G37" s="44">
        <f t="shared" si="2"/>
        <v>-17477</v>
      </c>
      <c r="H37" s="165">
        <f t="shared" si="0"/>
        <v>-5.6854261548471051E-3</v>
      </c>
      <c r="I37" s="87"/>
    </row>
    <row r="38" spans="1:9">
      <c r="A38" s="1075"/>
      <c r="B38" s="1073"/>
      <c r="C38" s="940" t="s">
        <v>221</v>
      </c>
      <c r="D38" s="88"/>
      <c r="E38" s="88"/>
      <c r="F38" s="168"/>
      <c r="G38" s="44"/>
      <c r="H38" s="169"/>
      <c r="I38" s="307"/>
    </row>
    <row r="39" spans="1:9">
      <c r="A39" s="1075"/>
      <c r="B39" s="1306" t="s">
        <v>968</v>
      </c>
      <c r="C39" s="1307"/>
      <c r="D39" s="79">
        <f>SUM(D37:D38)</f>
        <v>3074000</v>
      </c>
      <c r="E39" s="79">
        <f t="shared" ref="E39:F39" si="3">SUM(E37:E38)</f>
        <v>3056523</v>
      </c>
      <c r="F39" s="79">
        <f t="shared" si="3"/>
        <v>3056523</v>
      </c>
      <c r="G39" s="44">
        <f t="shared" si="2"/>
        <v>-17477</v>
      </c>
      <c r="H39" s="289">
        <f t="shared" si="0"/>
        <v>-5.6854261548471051E-3</v>
      </c>
      <c r="I39" s="96"/>
    </row>
    <row r="40" spans="1:9">
      <c r="A40" s="1322" t="s">
        <v>975</v>
      </c>
      <c r="B40" s="1067" t="s">
        <v>975</v>
      </c>
      <c r="C40" s="933" t="s">
        <v>1022</v>
      </c>
      <c r="D40" s="79">
        <v>5000</v>
      </c>
      <c r="E40" s="79"/>
      <c r="F40" s="53">
        <v>4477</v>
      </c>
      <c r="G40" s="44">
        <f t="shared" si="2"/>
        <v>-523</v>
      </c>
      <c r="H40" s="289">
        <f t="shared" si="0"/>
        <v>-0.1046</v>
      </c>
      <c r="I40" s="96"/>
    </row>
    <row r="41" spans="1:9">
      <c r="A41" s="1322"/>
      <c r="B41" s="1067"/>
      <c r="C41" s="933" t="s">
        <v>1023</v>
      </c>
      <c r="D41" s="79"/>
      <c r="E41" s="79"/>
      <c r="F41" s="53"/>
      <c r="G41" s="44"/>
      <c r="H41" s="289"/>
      <c r="I41" s="96"/>
    </row>
    <row r="42" spans="1:9">
      <c r="A42" s="1322"/>
      <c r="B42" s="1067"/>
      <c r="C42" s="933" t="s">
        <v>1024</v>
      </c>
      <c r="D42" s="79"/>
      <c r="E42" s="79"/>
      <c r="F42" s="53"/>
      <c r="G42" s="44"/>
      <c r="H42" s="289"/>
      <c r="I42" s="96"/>
    </row>
    <row r="43" spans="1:9">
      <c r="A43" s="1323"/>
      <c r="B43" s="1143" t="s">
        <v>968</v>
      </c>
      <c r="C43" s="1143"/>
      <c r="D43" s="79">
        <f>SUM(D40:D42)</f>
        <v>5000</v>
      </c>
      <c r="E43" s="79">
        <f t="shared" ref="E43:F43" si="4">SUM(E40:E42)</f>
        <v>0</v>
      </c>
      <c r="F43" s="79">
        <f t="shared" si="4"/>
        <v>4477</v>
      </c>
      <c r="G43" s="44">
        <f t="shared" si="2"/>
        <v>-523</v>
      </c>
      <c r="H43" s="289">
        <f t="shared" si="0"/>
        <v>-0.1046</v>
      </c>
      <c r="I43" s="96"/>
    </row>
    <row r="44" spans="1:9">
      <c r="A44" s="1134" t="s">
        <v>223</v>
      </c>
      <c r="B44" s="1067" t="s">
        <v>976</v>
      </c>
      <c r="C44" s="933" t="s">
        <v>932</v>
      </c>
      <c r="D44" s="79"/>
      <c r="E44" s="79"/>
      <c r="F44" s="53"/>
      <c r="G44" s="44"/>
      <c r="H44" s="289"/>
      <c r="I44" s="308"/>
    </row>
    <row r="45" spans="1:9">
      <c r="A45" s="1134"/>
      <c r="B45" s="1067"/>
      <c r="C45" s="933" t="s">
        <v>1025</v>
      </c>
      <c r="D45" s="79"/>
      <c r="E45" s="79"/>
      <c r="F45" s="53"/>
      <c r="G45" s="44"/>
      <c r="H45" s="289"/>
      <c r="I45" s="96"/>
    </row>
    <row r="46" spans="1:9" ht="17.25" thickBot="1">
      <c r="A46" s="1142"/>
      <c r="B46" s="1143" t="s">
        <v>968</v>
      </c>
      <c r="C46" s="1143"/>
      <c r="D46" s="166"/>
      <c r="E46" s="166"/>
      <c r="F46" s="166"/>
      <c r="G46" s="678"/>
      <c r="H46" s="169"/>
      <c r="I46" s="170"/>
    </row>
    <row r="47" spans="1:9" ht="17.25" thickBot="1">
      <c r="A47" s="1353" t="s">
        <v>977</v>
      </c>
      <c r="B47" s="1354"/>
      <c r="C47" s="1355"/>
      <c r="D47" s="394">
        <f>SUM(D22,D27,D30,D36,D39,D43,D46)</f>
        <v>7499000</v>
      </c>
      <c r="E47" s="394">
        <f t="shared" ref="E47:F47" si="5">SUM(E22,E27,E30,E36,E39,E43,E46)</f>
        <v>3056523</v>
      </c>
      <c r="F47" s="394">
        <f t="shared" si="5"/>
        <v>7481000</v>
      </c>
      <c r="G47" s="983">
        <f t="shared" si="2"/>
        <v>-18000</v>
      </c>
      <c r="H47" s="172">
        <f t="shared" si="0"/>
        <v>-2.4003200426723562E-3</v>
      </c>
      <c r="I47" s="91"/>
    </row>
    <row r="48" spans="1:9" ht="24" customHeight="1" thickBot="1">
      <c r="A48" s="1346" t="s">
        <v>978</v>
      </c>
      <c r="B48" s="1346"/>
      <c r="C48" s="1346"/>
      <c r="D48" s="1346"/>
      <c r="E48" s="1346"/>
      <c r="F48" s="1346"/>
      <c r="G48" s="1346"/>
      <c r="H48" s="1346"/>
      <c r="I48" s="1346"/>
    </row>
    <row r="49" spans="1:9">
      <c r="A49" s="1304" t="s">
        <v>37</v>
      </c>
      <c r="B49" s="1305"/>
      <c r="C49" s="1305"/>
      <c r="D49" s="1082" t="s">
        <v>979</v>
      </c>
      <c r="E49" s="1082" t="s">
        <v>964</v>
      </c>
      <c r="F49" s="1082" t="s">
        <v>980</v>
      </c>
      <c r="G49" s="1082" t="s">
        <v>965</v>
      </c>
      <c r="H49" s="1152" t="s">
        <v>981</v>
      </c>
      <c r="I49" s="1147" t="s">
        <v>966</v>
      </c>
    </row>
    <row r="50" spans="1:9" ht="17.25" thickBot="1">
      <c r="A50" s="97" t="s">
        <v>0</v>
      </c>
      <c r="B50" s="173" t="s">
        <v>1</v>
      </c>
      <c r="C50" s="173" t="s">
        <v>2</v>
      </c>
      <c r="D50" s="1083"/>
      <c r="E50" s="1083"/>
      <c r="F50" s="1083"/>
      <c r="G50" s="1083"/>
      <c r="H50" s="1153"/>
      <c r="I50" s="1148"/>
    </row>
    <row r="51" spans="1:9">
      <c r="A51" s="210" t="s">
        <v>982</v>
      </c>
      <c r="B51" s="1073" t="s">
        <v>983</v>
      </c>
      <c r="C51" s="290" t="s">
        <v>20</v>
      </c>
      <c r="D51" s="44">
        <v>2874000</v>
      </c>
      <c r="E51" s="44">
        <v>0</v>
      </c>
      <c r="F51" s="44">
        <v>2874000</v>
      </c>
      <c r="G51" s="45">
        <f>F51-D51</f>
        <v>0</v>
      </c>
      <c r="H51" s="165">
        <f>G51/D51*100%</f>
        <v>0</v>
      </c>
      <c r="I51" s="46"/>
    </row>
    <row r="52" spans="1:9">
      <c r="A52" s="77"/>
      <c r="B52" s="1067"/>
      <c r="C52" s="201" t="s">
        <v>40</v>
      </c>
      <c r="D52" s="44">
        <v>40000</v>
      </c>
      <c r="E52" s="44">
        <v>0</v>
      </c>
      <c r="F52" s="44">
        <v>40000</v>
      </c>
      <c r="G52" s="45">
        <f t="shared" ref="G52:G110" si="6">F52-D52</f>
        <v>0</v>
      </c>
      <c r="H52" s="165">
        <f t="shared" ref="H52:H110" si="7">G52/D52*100%</f>
        <v>0</v>
      </c>
      <c r="I52" s="46"/>
    </row>
    <row r="53" spans="1:9">
      <c r="A53" s="77"/>
      <c r="B53" s="1067"/>
      <c r="C53" s="201" t="s">
        <v>984</v>
      </c>
      <c r="D53" s="45"/>
      <c r="E53" s="45"/>
      <c r="F53" s="44"/>
      <c r="G53" s="45"/>
      <c r="H53" s="165"/>
      <c r="I53" s="46"/>
    </row>
    <row r="54" spans="1:9">
      <c r="A54" s="77"/>
      <c r="B54" s="1067"/>
      <c r="C54" s="201" t="s">
        <v>1026</v>
      </c>
      <c r="D54" s="44">
        <v>240000</v>
      </c>
      <c r="E54" s="44">
        <v>0</v>
      </c>
      <c r="F54" s="44">
        <v>240000</v>
      </c>
      <c r="G54" s="45">
        <f t="shared" si="6"/>
        <v>0</v>
      </c>
      <c r="H54" s="165">
        <f t="shared" si="7"/>
        <v>0</v>
      </c>
      <c r="I54" s="46"/>
    </row>
    <row r="55" spans="1:9">
      <c r="A55" s="77"/>
      <c r="B55" s="1067"/>
      <c r="C55" s="201" t="s">
        <v>1027</v>
      </c>
      <c r="D55" s="44"/>
      <c r="E55" s="44"/>
      <c r="F55" s="44"/>
      <c r="G55" s="45"/>
      <c r="H55" s="165"/>
      <c r="I55" s="46"/>
    </row>
    <row r="56" spans="1:9">
      <c r="A56" s="77"/>
      <c r="B56" s="1067"/>
      <c r="C56" s="201" t="s">
        <v>837</v>
      </c>
      <c r="D56" s="44"/>
      <c r="E56" s="44"/>
      <c r="F56" s="44"/>
      <c r="G56" s="45"/>
      <c r="H56" s="165"/>
      <c r="I56" s="46"/>
    </row>
    <row r="57" spans="1:9">
      <c r="A57" s="77"/>
      <c r="B57" s="1067"/>
      <c r="C57" s="291" t="s">
        <v>985</v>
      </c>
      <c r="D57" s="78">
        <f>SUM(D51:D56)</f>
        <v>3154000</v>
      </c>
      <c r="E57" s="78">
        <f t="shared" ref="E57:F57" si="8">SUM(E51:E56)</f>
        <v>0</v>
      </c>
      <c r="F57" s="78">
        <f t="shared" si="8"/>
        <v>3154000</v>
      </c>
      <c r="G57" s="45">
        <f t="shared" si="6"/>
        <v>0</v>
      </c>
      <c r="H57" s="165">
        <f t="shared" si="7"/>
        <v>0</v>
      </c>
      <c r="I57" s="47"/>
    </row>
    <row r="58" spans="1:9">
      <c r="A58" s="77"/>
      <c r="B58" s="1067" t="s">
        <v>986</v>
      </c>
      <c r="C58" s="940" t="s">
        <v>1028</v>
      </c>
      <c r="D58" s="90"/>
      <c r="E58" s="44"/>
      <c r="F58" s="44"/>
      <c r="G58" s="45"/>
      <c r="H58" s="165"/>
      <c r="I58" s="46"/>
    </row>
    <row r="59" spans="1:9">
      <c r="A59" s="77"/>
      <c r="B59" s="1067"/>
      <c r="C59" s="290" t="s">
        <v>1029</v>
      </c>
      <c r="D59" s="44"/>
      <c r="E59" s="44"/>
      <c r="F59" s="44"/>
      <c r="G59" s="45"/>
      <c r="H59" s="165"/>
      <c r="I59" s="46"/>
    </row>
    <row r="60" spans="1:9">
      <c r="A60" s="77"/>
      <c r="B60" s="1067"/>
      <c r="C60" s="201" t="s">
        <v>25</v>
      </c>
      <c r="D60" s="44"/>
      <c r="E60" s="44"/>
      <c r="F60" s="44"/>
      <c r="G60" s="45"/>
      <c r="H60" s="165"/>
      <c r="I60" s="46"/>
    </row>
    <row r="61" spans="1:9">
      <c r="A61" s="77"/>
      <c r="B61" s="1067"/>
      <c r="C61" s="291" t="s">
        <v>985</v>
      </c>
      <c r="D61" s="78"/>
      <c r="E61" s="78"/>
      <c r="F61" s="78"/>
      <c r="G61" s="45"/>
      <c r="H61" s="165"/>
      <c r="I61" s="47"/>
    </row>
    <row r="62" spans="1:9">
      <c r="A62" s="77"/>
      <c r="B62" s="1067" t="s">
        <v>987</v>
      </c>
      <c r="C62" s="292" t="s">
        <v>26</v>
      </c>
      <c r="D62" s="45"/>
      <c r="E62" s="168"/>
      <c r="F62" s="44"/>
      <c r="G62" s="45"/>
      <c r="H62" s="165"/>
      <c r="I62" s="46"/>
    </row>
    <row r="63" spans="1:9">
      <c r="A63" s="77"/>
      <c r="B63" s="1067"/>
      <c r="C63" s="201" t="s">
        <v>1030</v>
      </c>
      <c r="D63" s="277"/>
      <c r="E63" s="167"/>
      <c r="F63" s="90"/>
      <c r="G63" s="45"/>
      <c r="H63" s="165"/>
      <c r="I63" s="46"/>
    </row>
    <row r="64" spans="1:9">
      <c r="A64" s="77"/>
      <c r="B64" s="1067"/>
      <c r="C64" s="201" t="s">
        <v>28</v>
      </c>
      <c r="D64" s="277"/>
      <c r="E64" s="53"/>
      <c r="F64" s="90"/>
      <c r="G64" s="45"/>
      <c r="H64" s="165"/>
      <c r="I64" s="46"/>
    </row>
    <row r="65" spans="1:9">
      <c r="A65" s="77"/>
      <c r="B65" s="1067"/>
      <c r="C65" s="201" t="s">
        <v>840</v>
      </c>
      <c r="D65" s="277"/>
      <c r="E65" s="53"/>
      <c r="F65" s="90"/>
      <c r="G65" s="45"/>
      <c r="H65" s="165"/>
      <c r="I65" s="46"/>
    </row>
    <row r="66" spans="1:9">
      <c r="A66" s="119"/>
      <c r="B66" s="1067"/>
      <c r="C66" s="201" t="s">
        <v>43</v>
      </c>
      <c r="D66" s="278"/>
      <c r="E66" s="167"/>
      <c r="F66" s="207"/>
      <c r="G66" s="168"/>
      <c r="H66" s="169"/>
      <c r="I66" s="89"/>
    </row>
    <row r="67" spans="1:9">
      <c r="A67" s="119"/>
      <c r="B67" s="1067"/>
      <c r="C67" s="940" t="s">
        <v>988</v>
      </c>
      <c r="D67" s="53"/>
      <c r="E67" s="53"/>
      <c r="F67" s="53"/>
      <c r="G67" s="79"/>
      <c r="H67" s="289"/>
      <c r="I67" s="96"/>
    </row>
    <row r="68" spans="1:9">
      <c r="A68" s="119"/>
      <c r="B68" s="1067"/>
      <c r="C68" s="940" t="s">
        <v>1031</v>
      </c>
      <c r="D68" s="53"/>
      <c r="E68" s="53"/>
      <c r="F68" s="53"/>
      <c r="G68" s="79"/>
      <c r="H68" s="289"/>
      <c r="I68" s="96"/>
    </row>
    <row r="69" spans="1:9">
      <c r="A69" s="119"/>
      <c r="B69" s="1067"/>
      <c r="C69" s="310" t="s">
        <v>372</v>
      </c>
      <c r="D69" s="393"/>
      <c r="E69" s="393"/>
      <c r="F69" s="393"/>
      <c r="G69" s="45"/>
      <c r="H69" s="165"/>
      <c r="I69" s="46"/>
    </row>
    <row r="70" spans="1:9" ht="17.25" thickBot="1">
      <c r="A70" s="174" t="s">
        <v>989</v>
      </c>
      <c r="B70" s="1319" t="s">
        <v>968</v>
      </c>
      <c r="C70" s="1320"/>
      <c r="D70" s="287">
        <f>SUM(D57,D61,D69)</f>
        <v>3154000</v>
      </c>
      <c r="E70" s="392">
        <f t="shared" ref="E70:F70" si="9">SUM(E57,E61,E69)</f>
        <v>0</v>
      </c>
      <c r="F70" s="287">
        <f t="shared" si="9"/>
        <v>3154000</v>
      </c>
      <c r="G70" s="49">
        <f t="shared" si="6"/>
        <v>0</v>
      </c>
      <c r="H70" s="169">
        <f t="shared" si="7"/>
        <v>0</v>
      </c>
      <c r="I70" s="50"/>
    </row>
    <row r="71" spans="1:9">
      <c r="A71" s="1141" t="s">
        <v>990</v>
      </c>
      <c r="B71" s="1073" t="s">
        <v>991</v>
      </c>
      <c r="C71" s="939" t="s">
        <v>842</v>
      </c>
      <c r="D71" s="279"/>
      <c r="E71" s="295"/>
      <c r="F71" s="205"/>
      <c r="G71" s="206"/>
      <c r="H71" s="951"/>
      <c r="I71" s="46"/>
    </row>
    <row r="72" spans="1:9">
      <c r="A72" s="1134"/>
      <c r="B72" s="1067"/>
      <c r="C72" s="940" t="s">
        <v>1032</v>
      </c>
      <c r="D72" s="280"/>
      <c r="E72" s="53"/>
      <c r="F72" s="90"/>
      <c r="G72" s="45"/>
      <c r="H72" s="214"/>
      <c r="I72" s="46"/>
    </row>
    <row r="73" spans="1:9" ht="17.25" thickBot="1">
      <c r="A73" s="1135"/>
      <c r="B73" s="1189" t="s">
        <v>968</v>
      </c>
      <c r="C73" s="1190"/>
      <c r="D73" s="281"/>
      <c r="E73" s="281"/>
      <c r="F73" s="281"/>
      <c r="G73" s="49"/>
      <c r="H73" s="952"/>
      <c r="I73" s="51"/>
    </row>
    <row r="74" spans="1:9">
      <c r="A74" s="1074" t="s">
        <v>992</v>
      </c>
      <c r="B74" s="1191" t="s">
        <v>987</v>
      </c>
      <c r="C74" s="938" t="s">
        <v>993</v>
      </c>
      <c r="D74" s="294"/>
      <c r="E74" s="294"/>
      <c r="F74" s="294"/>
      <c r="G74" s="82"/>
      <c r="H74" s="643"/>
      <c r="I74" s="308"/>
    </row>
    <row r="75" spans="1:9">
      <c r="A75" s="1075"/>
      <c r="B75" s="1191"/>
      <c r="C75" s="938" t="s">
        <v>994</v>
      </c>
      <c r="D75" s="294"/>
      <c r="E75" s="294"/>
      <c r="F75" s="294"/>
      <c r="G75" s="79"/>
      <c r="H75" s="289"/>
      <c r="I75" s="308"/>
    </row>
    <row r="76" spans="1:9">
      <c r="A76" s="1075"/>
      <c r="B76" s="1191"/>
      <c r="C76" s="938" t="s">
        <v>995</v>
      </c>
      <c r="D76" s="294"/>
      <c r="E76" s="294"/>
      <c r="F76" s="294"/>
      <c r="G76" s="79"/>
      <c r="H76" s="289"/>
      <c r="I76" s="308"/>
    </row>
    <row r="77" spans="1:9">
      <c r="A77" s="1075"/>
      <c r="B77" s="1191"/>
      <c r="C77" s="301" t="s">
        <v>996</v>
      </c>
      <c r="D77" s="53"/>
      <c r="E77" s="53"/>
      <c r="F77" s="53"/>
      <c r="G77" s="79"/>
      <c r="H77" s="289"/>
      <c r="I77" s="96"/>
    </row>
    <row r="78" spans="1:9">
      <c r="A78" s="1075"/>
      <c r="B78" s="1191"/>
      <c r="C78" s="301" t="s">
        <v>997</v>
      </c>
      <c r="D78" s="53"/>
      <c r="E78" s="53"/>
      <c r="F78" s="53"/>
      <c r="G78" s="79"/>
      <c r="H78" s="289"/>
      <c r="I78" s="96"/>
    </row>
    <row r="79" spans="1:9">
      <c r="A79" s="1075"/>
      <c r="B79" s="1321"/>
      <c r="C79" s="605" t="s">
        <v>985</v>
      </c>
      <c r="D79" s="79"/>
      <c r="E79" s="79"/>
      <c r="F79" s="79"/>
      <c r="G79" s="79"/>
      <c r="H79" s="289"/>
      <c r="I79" s="96"/>
    </row>
    <row r="80" spans="1:9" ht="11.25" customHeight="1">
      <c r="A80" s="1075"/>
      <c r="B80" s="1316" t="s">
        <v>992</v>
      </c>
      <c r="C80" s="940" t="s">
        <v>998</v>
      </c>
      <c r="D80" s="294"/>
      <c r="E80" s="294"/>
      <c r="F80" s="294"/>
      <c r="G80" s="79"/>
      <c r="H80" s="289"/>
      <c r="I80" s="308"/>
    </row>
    <row r="81" spans="1:9" ht="11.25" customHeight="1">
      <c r="A81" s="1075"/>
      <c r="B81" s="1128"/>
      <c r="C81" s="940" t="s">
        <v>999</v>
      </c>
      <c r="D81" s="53"/>
      <c r="E81" s="53"/>
      <c r="F81" s="53"/>
      <c r="G81" s="79"/>
      <c r="H81" s="289"/>
      <c r="I81" s="96"/>
    </row>
    <row r="82" spans="1:9" ht="11.25" customHeight="1">
      <c r="A82" s="1075"/>
      <c r="B82" s="1128"/>
      <c r="C82" s="940" t="s">
        <v>1000</v>
      </c>
      <c r="D82" s="53"/>
      <c r="E82" s="53"/>
      <c r="F82" s="53"/>
      <c r="G82" s="79"/>
      <c r="H82" s="289"/>
      <c r="I82" s="96"/>
    </row>
    <row r="83" spans="1:9" ht="11.25" customHeight="1">
      <c r="A83" s="1075"/>
      <c r="B83" s="1128"/>
      <c r="C83" s="940" t="s">
        <v>1001</v>
      </c>
      <c r="D83" s="53"/>
      <c r="E83" s="53"/>
      <c r="F83" s="53"/>
      <c r="G83" s="79"/>
      <c r="H83" s="289"/>
      <c r="I83" s="96"/>
    </row>
    <row r="84" spans="1:9" ht="11.25" customHeight="1">
      <c r="A84" s="1075"/>
      <c r="B84" s="1128"/>
      <c r="C84" s="940" t="s">
        <v>1002</v>
      </c>
      <c r="D84" s="53"/>
      <c r="E84" s="53"/>
      <c r="F84" s="53"/>
      <c r="G84" s="79"/>
      <c r="H84" s="289"/>
      <c r="I84" s="96"/>
    </row>
    <row r="85" spans="1:9" ht="11.25" customHeight="1">
      <c r="A85" s="1075"/>
      <c r="B85" s="1128"/>
      <c r="C85" s="940" t="s">
        <v>1003</v>
      </c>
      <c r="D85" s="53"/>
      <c r="E85" s="53"/>
      <c r="F85" s="53"/>
      <c r="G85" s="79"/>
      <c r="H85" s="289"/>
      <c r="I85" s="96"/>
    </row>
    <row r="86" spans="1:9" ht="11.25" customHeight="1">
      <c r="A86" s="1075"/>
      <c r="B86" s="1128"/>
      <c r="C86" s="940" t="s">
        <v>1004</v>
      </c>
      <c r="D86" s="53"/>
      <c r="E86" s="53"/>
      <c r="F86" s="53"/>
      <c r="G86" s="79"/>
      <c r="H86" s="289"/>
      <c r="I86" s="96"/>
    </row>
    <row r="87" spans="1:9" ht="21" customHeight="1">
      <c r="A87" s="1075"/>
      <c r="B87" s="1128"/>
      <c r="C87" s="940" t="s">
        <v>1005</v>
      </c>
      <c r="D87" s="53"/>
      <c r="E87" s="53"/>
      <c r="F87" s="53"/>
      <c r="G87" s="79"/>
      <c r="H87" s="289"/>
      <c r="I87" s="96"/>
    </row>
    <row r="88" spans="1:9">
      <c r="A88" s="1075"/>
      <c r="B88" s="1128"/>
      <c r="C88" s="940" t="s">
        <v>1033</v>
      </c>
      <c r="D88" s="53"/>
      <c r="E88" s="53"/>
      <c r="F88" s="53"/>
      <c r="G88" s="79"/>
      <c r="H88" s="289"/>
      <c r="I88" s="96"/>
    </row>
    <row r="89" spans="1:9">
      <c r="A89" s="1075"/>
      <c r="B89" s="1128"/>
      <c r="C89" s="940" t="s">
        <v>1034</v>
      </c>
      <c r="D89" s="53"/>
      <c r="E89" s="53"/>
      <c r="F89" s="53"/>
      <c r="G89" s="79"/>
      <c r="H89" s="289"/>
      <c r="I89" s="96"/>
    </row>
    <row r="90" spans="1:9">
      <c r="A90" s="1075"/>
      <c r="B90" s="1128"/>
      <c r="C90" s="940" t="s">
        <v>1035</v>
      </c>
      <c r="D90" s="53"/>
      <c r="E90" s="53"/>
      <c r="F90" s="53"/>
      <c r="G90" s="79"/>
      <c r="H90" s="289"/>
      <c r="I90" s="96"/>
    </row>
    <row r="91" spans="1:9">
      <c r="A91" s="1075"/>
      <c r="B91" s="1128"/>
      <c r="C91" s="940" t="s">
        <v>300</v>
      </c>
      <c r="D91" s="53"/>
      <c r="E91" s="53"/>
      <c r="F91" s="53"/>
      <c r="G91" s="79"/>
      <c r="H91" s="289"/>
      <c r="I91" s="96"/>
    </row>
    <row r="92" spans="1:9">
      <c r="A92" s="1075"/>
      <c r="B92" s="1128"/>
      <c r="C92" s="940" t="s">
        <v>1036</v>
      </c>
      <c r="D92" s="53"/>
      <c r="E92" s="53"/>
      <c r="F92" s="53"/>
      <c r="G92" s="79"/>
      <c r="H92" s="289"/>
      <c r="I92" s="96"/>
    </row>
    <row r="93" spans="1:9">
      <c r="A93" s="1075"/>
      <c r="B93" s="1128"/>
      <c r="C93" s="940" t="s">
        <v>851</v>
      </c>
      <c r="D93" s="53"/>
      <c r="E93" s="53"/>
      <c r="F93" s="53"/>
      <c r="G93" s="79"/>
      <c r="H93" s="289"/>
      <c r="I93" s="96"/>
    </row>
    <row r="94" spans="1:9">
      <c r="A94" s="1075"/>
      <c r="B94" s="1128"/>
      <c r="C94" s="940" t="s">
        <v>303</v>
      </c>
      <c r="D94" s="53"/>
      <c r="E94" s="53"/>
      <c r="F94" s="53"/>
      <c r="G94" s="79"/>
      <c r="H94" s="289"/>
      <c r="I94" s="96"/>
    </row>
    <row r="95" spans="1:9">
      <c r="A95" s="1075"/>
      <c r="B95" s="1128"/>
      <c r="C95" s="940" t="s">
        <v>1037</v>
      </c>
      <c r="D95" s="53"/>
      <c r="E95" s="53"/>
      <c r="F95" s="53"/>
      <c r="G95" s="79"/>
      <c r="H95" s="289"/>
      <c r="I95" s="96"/>
    </row>
    <row r="96" spans="1:9">
      <c r="A96" s="1075"/>
      <c r="B96" s="1128"/>
      <c r="C96" s="940" t="s">
        <v>1038</v>
      </c>
      <c r="D96" s="53"/>
      <c r="E96" s="53"/>
      <c r="F96" s="53"/>
      <c r="G96" s="79"/>
      <c r="H96" s="289"/>
      <c r="I96" s="96"/>
    </row>
    <row r="97" spans="1:9">
      <c r="A97" s="1075"/>
      <c r="B97" s="1128"/>
      <c r="C97" s="940" t="s">
        <v>306</v>
      </c>
      <c r="D97" s="53"/>
      <c r="E97" s="53"/>
      <c r="F97" s="53"/>
      <c r="G97" s="79"/>
      <c r="H97" s="289"/>
      <c r="I97" s="96"/>
    </row>
    <row r="98" spans="1:9">
      <c r="A98" s="1075"/>
      <c r="B98" s="1128"/>
      <c r="C98" s="940" t="s">
        <v>1039</v>
      </c>
      <c r="D98" s="53"/>
      <c r="E98" s="53"/>
      <c r="F98" s="53"/>
      <c r="G98" s="79"/>
      <c r="H98" s="289"/>
      <c r="I98" s="96"/>
    </row>
    <row r="99" spans="1:9">
      <c r="A99" s="1075"/>
      <c r="B99" s="1128"/>
      <c r="C99" s="940" t="s">
        <v>292</v>
      </c>
      <c r="D99" s="53"/>
      <c r="E99" s="53"/>
      <c r="F99" s="53"/>
      <c r="G99" s="79"/>
      <c r="H99" s="289"/>
      <c r="I99" s="96"/>
    </row>
    <row r="100" spans="1:9">
      <c r="A100" s="1075"/>
      <c r="B100" s="1128"/>
      <c r="C100" s="940" t="s">
        <v>293</v>
      </c>
      <c r="D100" s="53"/>
      <c r="E100" s="53"/>
      <c r="F100" s="53"/>
      <c r="G100" s="79"/>
      <c r="H100" s="289"/>
      <c r="I100" s="96"/>
    </row>
    <row r="101" spans="1:9">
      <c r="A101" s="1075"/>
      <c r="B101" s="1128"/>
      <c r="C101" s="940" t="s">
        <v>294</v>
      </c>
      <c r="D101" s="53"/>
      <c r="E101" s="53"/>
      <c r="F101" s="53"/>
      <c r="G101" s="79"/>
      <c r="H101" s="289"/>
      <c r="I101" s="96"/>
    </row>
    <row r="102" spans="1:9">
      <c r="A102" s="1075"/>
      <c r="B102" s="1073"/>
      <c r="C102" s="941" t="s">
        <v>985</v>
      </c>
      <c r="D102" s="79"/>
      <c r="E102" s="79"/>
      <c r="F102" s="79"/>
      <c r="G102" s="79"/>
      <c r="H102" s="289"/>
      <c r="I102" s="96"/>
    </row>
    <row r="103" spans="1:9" ht="17.25" thickBot="1">
      <c r="A103" s="1076"/>
      <c r="B103" s="1129" t="s">
        <v>968</v>
      </c>
      <c r="C103" s="1129"/>
      <c r="D103" s="86"/>
      <c r="E103" s="86"/>
      <c r="F103" s="86"/>
      <c r="G103" s="49"/>
      <c r="H103" s="311"/>
      <c r="I103" s="384"/>
    </row>
    <row r="104" spans="1:9">
      <c r="A104" s="1075" t="s">
        <v>1006</v>
      </c>
      <c r="B104" s="931" t="s">
        <v>1006</v>
      </c>
      <c r="C104" s="290" t="s">
        <v>9</v>
      </c>
      <c r="D104" s="287"/>
      <c r="E104" s="82"/>
      <c r="F104" s="90"/>
      <c r="G104" s="45"/>
      <c r="H104" s="214"/>
      <c r="I104" s="46"/>
    </row>
    <row r="105" spans="1:9" ht="17.25" thickBot="1">
      <c r="A105" s="1076"/>
      <c r="B105" s="1077" t="s">
        <v>968</v>
      </c>
      <c r="C105" s="1078"/>
      <c r="D105" s="281"/>
      <c r="E105" s="281"/>
      <c r="F105" s="281"/>
      <c r="G105" s="209"/>
      <c r="H105" s="949"/>
      <c r="I105" s="51"/>
    </row>
    <row r="106" spans="1:9">
      <c r="A106" s="1196" t="s">
        <v>1007</v>
      </c>
      <c r="B106" s="1073" t="s">
        <v>1007</v>
      </c>
      <c r="C106" s="939" t="s">
        <v>1008</v>
      </c>
      <c r="D106" s="282">
        <v>4345000</v>
      </c>
      <c r="E106" s="82"/>
      <c r="F106" s="285">
        <v>4327000</v>
      </c>
      <c r="G106" s="735">
        <f t="shared" si="6"/>
        <v>-18000</v>
      </c>
      <c r="H106" s="165">
        <f t="shared" si="7"/>
        <v>-4.1426927502876869E-3</v>
      </c>
      <c r="I106" s="48"/>
    </row>
    <row r="107" spans="1:9">
      <c r="A107" s="1196"/>
      <c r="B107" s="1067"/>
      <c r="C107" s="940" t="s">
        <v>46</v>
      </c>
      <c r="D107" s="283"/>
      <c r="E107" s="53"/>
      <c r="F107" s="90"/>
      <c r="G107" s="44"/>
      <c r="H107" s="165"/>
      <c r="I107" s="46"/>
    </row>
    <row r="108" spans="1:9" ht="17.25" thickBot="1">
      <c r="A108" s="1197"/>
      <c r="B108" s="1179" t="s">
        <v>968</v>
      </c>
      <c r="C108" s="1180"/>
      <c r="D108" s="953">
        <f>SUM(D106:D107)</f>
        <v>4345000</v>
      </c>
      <c r="E108" s="953">
        <f t="shared" ref="E108:F108" si="10">SUM(E106:E107)</f>
        <v>0</v>
      </c>
      <c r="F108" s="953">
        <f t="shared" si="10"/>
        <v>4327000</v>
      </c>
      <c r="G108" s="982">
        <f t="shared" si="6"/>
        <v>-18000</v>
      </c>
      <c r="H108" s="169">
        <f t="shared" si="7"/>
        <v>-4.1426927502876869E-3</v>
      </c>
      <c r="I108" s="51"/>
    </row>
    <row r="109" spans="1:9" ht="17.25" thickBot="1">
      <c r="A109" s="203" t="s">
        <v>1009</v>
      </c>
      <c r="B109" s="204" t="s">
        <v>1009</v>
      </c>
      <c r="C109" s="293" t="s">
        <v>1010</v>
      </c>
      <c r="D109" s="284"/>
      <c r="E109" s="294"/>
      <c r="F109" s="286"/>
      <c r="G109" s="678"/>
      <c r="H109" s="954"/>
      <c r="I109" s="175"/>
    </row>
    <row r="110" spans="1:9" ht="17.25" thickBot="1">
      <c r="A110" s="1144" t="s">
        <v>977</v>
      </c>
      <c r="B110" s="1145"/>
      <c r="C110" s="1146"/>
      <c r="D110" s="394">
        <f>SUM(D70,D73,D103,D105,D108,D109)</f>
        <v>7499000</v>
      </c>
      <c r="E110" s="394">
        <f>SUM(E70,E73,E103,E105,E108,E109)</f>
        <v>0</v>
      </c>
      <c r="F110" s="394">
        <f>SUM(F70,F73,F103,F105,F108,F109)</f>
        <v>7481000</v>
      </c>
      <c r="G110" s="597">
        <f t="shared" si="6"/>
        <v>-18000</v>
      </c>
      <c r="H110" s="596">
        <f t="shared" si="7"/>
        <v>-2.4003200426723562E-3</v>
      </c>
      <c r="I110" s="91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31496062992125984" right="0.11811023622047245" top="0.74803149606299213" bottom="0.74803149606299213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118"/>
  <sheetViews>
    <sheetView topLeftCell="A70" workbookViewId="0">
      <selection activeCell="I120" sqref="I120"/>
    </sheetView>
  </sheetViews>
  <sheetFormatPr defaultRowHeight="16.5"/>
  <cols>
    <col min="1" max="1" width="17.625" customWidth="1"/>
    <col min="2" max="2" width="15.375" customWidth="1"/>
    <col min="3" max="3" width="22.125" customWidth="1"/>
    <col min="4" max="4" width="20" customWidth="1"/>
    <col min="5" max="5" width="18.75" customWidth="1"/>
    <col min="6" max="6" width="21.875" customWidth="1"/>
    <col min="7" max="7" width="18" style="903" customWidth="1"/>
    <col min="9" max="9" width="45.375" customWidth="1"/>
  </cols>
  <sheetData>
    <row r="1" spans="1:9" ht="30.75" customHeight="1">
      <c r="A1" s="1301" t="s">
        <v>421</v>
      </c>
      <c r="B1" s="1302"/>
      <c r="C1" s="1302"/>
      <c r="D1" s="1302"/>
      <c r="E1" s="1302"/>
      <c r="F1" s="1302"/>
      <c r="G1" s="1302"/>
      <c r="H1" s="1302"/>
      <c r="I1" s="1302"/>
    </row>
    <row r="2" spans="1:9">
      <c r="A2" s="1251" t="s">
        <v>601</v>
      </c>
      <c r="B2" s="1251"/>
      <c r="C2" s="1251"/>
      <c r="D2" s="1251"/>
      <c r="E2" s="1251"/>
      <c r="F2" s="1251"/>
      <c r="G2" s="1251"/>
      <c r="H2" s="1251"/>
      <c r="I2" s="1251"/>
    </row>
    <row r="3" spans="1:9">
      <c r="A3" s="1251"/>
      <c r="B3" s="1251"/>
      <c r="C3" s="1251"/>
      <c r="D3" s="1251"/>
      <c r="E3" s="1251"/>
      <c r="F3" s="1251"/>
      <c r="G3" s="1251"/>
      <c r="H3" s="1251"/>
      <c r="I3" s="1251"/>
    </row>
    <row r="4" spans="1:9" ht="17.25" thickBot="1">
      <c r="A4" s="1303" t="s">
        <v>173</v>
      </c>
      <c r="B4" s="1303"/>
      <c r="C4" s="1303"/>
      <c r="D4" s="1303"/>
      <c r="E4" s="1303"/>
      <c r="F4" s="1303"/>
      <c r="G4" s="1303"/>
      <c r="H4" s="1303"/>
      <c r="I4" s="1303"/>
    </row>
    <row r="5" spans="1:9" ht="17.45" customHeight="1">
      <c r="A5" s="1304" t="s">
        <v>37</v>
      </c>
      <c r="B5" s="1305"/>
      <c r="C5" s="1305"/>
      <c r="D5" s="1082" t="s">
        <v>298</v>
      </c>
      <c r="E5" s="1082" t="s">
        <v>299</v>
      </c>
      <c r="F5" s="1082" t="s">
        <v>296</v>
      </c>
      <c r="G5" s="1082" t="s">
        <v>74</v>
      </c>
      <c r="H5" s="1152" t="s">
        <v>62</v>
      </c>
      <c r="I5" s="1147" t="s">
        <v>76</v>
      </c>
    </row>
    <row r="6" spans="1:9" ht="18" customHeight="1" thickBot="1">
      <c r="A6" s="97" t="s">
        <v>0</v>
      </c>
      <c r="B6" s="173" t="s">
        <v>1</v>
      </c>
      <c r="C6" s="173" t="s">
        <v>2</v>
      </c>
      <c r="D6" s="1083"/>
      <c r="E6" s="1083"/>
      <c r="F6" s="1083"/>
      <c r="G6" s="1083"/>
      <c r="H6" s="1153"/>
      <c r="I6" s="1148"/>
    </row>
    <row r="7" spans="1:9" ht="14.25" customHeight="1">
      <c r="A7" s="1068" t="s">
        <v>212</v>
      </c>
      <c r="B7" s="1127" t="s">
        <v>213</v>
      </c>
      <c r="C7" s="585" t="s">
        <v>193</v>
      </c>
      <c r="D7" s="609"/>
      <c r="E7" s="609"/>
      <c r="F7" s="609"/>
      <c r="G7" s="905"/>
      <c r="H7" s="610"/>
      <c r="I7" s="611"/>
    </row>
    <row r="8" spans="1:9" ht="14.25" customHeight="1">
      <c r="A8" s="1069"/>
      <c r="B8" s="1128"/>
      <c r="C8" s="581" t="s">
        <v>196</v>
      </c>
      <c r="D8" s="555">
        <v>55000000</v>
      </c>
      <c r="E8" s="555">
        <v>12418470</v>
      </c>
      <c r="F8" s="555">
        <v>32000000</v>
      </c>
      <c r="G8" s="774">
        <f t="shared" ref="G8:G19" si="0">F8-D8</f>
        <v>-23000000</v>
      </c>
      <c r="H8" s="306">
        <f t="shared" ref="H8:H43" si="1">G8/D8*100%</f>
        <v>-0.41818181818181815</v>
      </c>
      <c r="I8" s="590" t="s">
        <v>422</v>
      </c>
    </row>
    <row r="9" spans="1:9" ht="14.25" customHeight="1">
      <c r="A9" s="1069"/>
      <c r="B9" s="1128"/>
      <c r="C9" s="581" t="s">
        <v>197</v>
      </c>
      <c r="D9" s="555"/>
      <c r="E9" s="555"/>
      <c r="F9" s="555"/>
      <c r="G9" s="774"/>
      <c r="H9" s="306"/>
      <c r="I9" s="380"/>
    </row>
    <row r="10" spans="1:9" ht="14.25" customHeight="1">
      <c r="A10" s="1069"/>
      <c r="B10" s="1128"/>
      <c r="C10" s="581" t="s">
        <v>198</v>
      </c>
      <c r="D10" s="555"/>
      <c r="E10" s="555"/>
      <c r="F10" s="555"/>
      <c r="G10" s="774"/>
      <c r="H10" s="306"/>
      <c r="I10" s="380"/>
    </row>
    <row r="11" spans="1:9" ht="14.25" customHeight="1">
      <c r="A11" s="1069"/>
      <c r="B11" s="1073"/>
      <c r="C11" s="581" t="s">
        <v>199</v>
      </c>
      <c r="D11" s="555"/>
      <c r="E11" s="555"/>
      <c r="F11" s="555"/>
      <c r="G11" s="774"/>
      <c r="H11" s="306"/>
      <c r="I11" s="380"/>
    </row>
    <row r="12" spans="1:9" ht="18" thickBot="1">
      <c r="A12" s="1070"/>
      <c r="B12" s="1129" t="s">
        <v>200</v>
      </c>
      <c r="C12" s="1129"/>
      <c r="D12" s="303">
        <f>SUM(D7:D11)</f>
        <v>55000000</v>
      </c>
      <c r="E12" s="303">
        <f t="shared" ref="E12:F12" si="2">SUM(E7:E11)</f>
        <v>12418470</v>
      </c>
      <c r="F12" s="303">
        <f t="shared" si="2"/>
        <v>32000000</v>
      </c>
      <c r="G12" s="906">
        <f t="shared" si="0"/>
        <v>-23000000</v>
      </c>
      <c r="H12" s="626">
        <f t="shared" si="1"/>
        <v>-0.41818181818181815</v>
      </c>
      <c r="I12" s="381"/>
    </row>
    <row r="13" spans="1:9" ht="12.75" hidden="1" customHeight="1">
      <c r="A13" s="1131" t="s">
        <v>204</v>
      </c>
      <c r="B13" s="1128" t="s">
        <v>205</v>
      </c>
      <c r="C13" s="409" t="s">
        <v>188</v>
      </c>
      <c r="D13" s="305"/>
      <c r="E13" s="305"/>
      <c r="F13" s="305"/>
      <c r="G13" s="774">
        <f t="shared" si="0"/>
        <v>0</v>
      </c>
      <c r="H13" s="306" t="e">
        <f t="shared" si="1"/>
        <v>#DIV/0!</v>
      </c>
      <c r="I13" s="382"/>
    </row>
    <row r="14" spans="1:9" ht="12.75" hidden="1" customHeight="1">
      <c r="A14" s="1131"/>
      <c r="B14" s="1128"/>
      <c r="C14" s="410" t="s">
        <v>189</v>
      </c>
      <c r="D14" s="302"/>
      <c r="E14" s="302"/>
      <c r="F14" s="302"/>
      <c r="G14" s="774">
        <f t="shared" si="0"/>
        <v>0</v>
      </c>
      <c r="H14" s="306" t="e">
        <f t="shared" si="1"/>
        <v>#DIV/0!</v>
      </c>
      <c r="I14" s="383"/>
    </row>
    <row r="15" spans="1:9" ht="12.75" hidden="1" customHeight="1">
      <c r="A15" s="1131"/>
      <c r="B15" s="1128"/>
      <c r="C15" s="410" t="s">
        <v>190</v>
      </c>
      <c r="D15" s="302"/>
      <c r="E15" s="302"/>
      <c r="F15" s="302"/>
      <c r="G15" s="774">
        <f t="shared" si="0"/>
        <v>0</v>
      </c>
      <c r="H15" s="306" t="e">
        <f t="shared" si="1"/>
        <v>#DIV/0!</v>
      </c>
      <c r="I15" s="383"/>
    </row>
    <row r="16" spans="1:9" ht="12.75" hidden="1" customHeight="1">
      <c r="A16" s="1131"/>
      <c r="B16" s="1128"/>
      <c r="C16" s="410" t="s">
        <v>191</v>
      </c>
      <c r="D16" s="302"/>
      <c r="E16" s="302"/>
      <c r="F16" s="302"/>
      <c r="G16" s="774">
        <f t="shared" si="0"/>
        <v>0</v>
      </c>
      <c r="H16" s="306" t="e">
        <f t="shared" si="1"/>
        <v>#DIV/0!</v>
      </c>
      <c r="I16" s="383"/>
    </row>
    <row r="17" spans="1:9" ht="12.75" hidden="1" customHeight="1">
      <c r="A17" s="1131"/>
      <c r="B17" s="1128"/>
      <c r="C17" s="409" t="s">
        <v>192</v>
      </c>
      <c r="D17" s="302"/>
      <c r="E17" s="302"/>
      <c r="F17" s="302"/>
      <c r="G17" s="774">
        <f t="shared" si="0"/>
        <v>0</v>
      </c>
      <c r="H17" s="306" t="e">
        <f t="shared" si="1"/>
        <v>#DIV/0!</v>
      </c>
      <c r="I17" s="380"/>
    </row>
    <row r="18" spans="1:9" ht="12.75" hidden="1" customHeight="1">
      <c r="A18" s="1131"/>
      <c r="B18" s="1128"/>
      <c r="C18" s="197" t="s">
        <v>194</v>
      </c>
      <c r="D18" s="302"/>
      <c r="E18" s="302"/>
      <c r="F18" s="302"/>
      <c r="G18" s="774">
        <f t="shared" si="0"/>
        <v>0</v>
      </c>
      <c r="H18" s="306" t="e">
        <f t="shared" si="1"/>
        <v>#DIV/0!</v>
      </c>
      <c r="I18" s="380"/>
    </row>
    <row r="19" spans="1:9" ht="12.75" hidden="1" customHeight="1">
      <c r="A19" s="1131"/>
      <c r="B19" s="1128"/>
      <c r="C19" s="197" t="s">
        <v>195</v>
      </c>
      <c r="D19" s="302"/>
      <c r="E19" s="302"/>
      <c r="F19" s="302"/>
      <c r="G19" s="774">
        <f t="shared" si="0"/>
        <v>0</v>
      </c>
      <c r="H19" s="306" t="e">
        <f t="shared" si="1"/>
        <v>#DIV/0!</v>
      </c>
      <c r="I19" s="380"/>
    </row>
    <row r="20" spans="1:9" ht="12.75" hidden="1" customHeight="1">
      <c r="A20" s="1131"/>
      <c r="B20" s="1073"/>
      <c r="C20" s="197" t="s">
        <v>214</v>
      </c>
      <c r="D20" s="78"/>
      <c r="E20" s="78"/>
      <c r="F20" s="44"/>
      <c r="G20" s="907">
        <f>F20-D20</f>
        <v>0</v>
      </c>
      <c r="H20" s="306" t="e">
        <f t="shared" si="1"/>
        <v>#DIV/0!</v>
      </c>
      <c r="I20" s="46"/>
    </row>
    <row r="21" spans="1:9" ht="18" hidden="1" thickBot="1">
      <c r="A21" s="1132"/>
      <c r="B21" s="1088" t="s">
        <v>47</v>
      </c>
      <c r="C21" s="1089"/>
      <c r="D21" s="49">
        <f>SUM(D13:D20)</f>
        <v>0</v>
      </c>
      <c r="E21" s="49">
        <f t="shared" ref="E21:F21" si="3">SUM(E13:E20)</f>
        <v>0</v>
      </c>
      <c r="F21" s="49">
        <f t="shared" si="3"/>
        <v>0</v>
      </c>
      <c r="G21" s="908">
        <f t="shared" ref="G21:G47" si="4">F21-D21</f>
        <v>0</v>
      </c>
      <c r="H21" s="306" t="e">
        <f t="shared" si="1"/>
        <v>#DIV/0!</v>
      </c>
      <c r="I21" s="50"/>
    </row>
    <row r="22" spans="1:9" ht="18.75" hidden="1" customHeight="1">
      <c r="A22" s="1124" t="s">
        <v>206</v>
      </c>
      <c r="B22" s="1127" t="s">
        <v>207</v>
      </c>
      <c r="C22" s="198" t="s">
        <v>154</v>
      </c>
      <c r="D22" s="83"/>
      <c r="E22" s="83"/>
      <c r="F22" s="84"/>
      <c r="G22" s="909">
        <f t="shared" si="4"/>
        <v>0</v>
      </c>
      <c r="H22" s="306" t="e">
        <f t="shared" si="1"/>
        <v>#DIV/0!</v>
      </c>
      <c r="I22" s="92"/>
    </row>
    <row r="23" spans="1:9" ht="18.75" hidden="1" customHeight="1">
      <c r="A23" s="1125"/>
      <c r="B23" s="1128"/>
      <c r="C23" s="410" t="s">
        <v>81</v>
      </c>
      <c r="D23" s="53"/>
      <c r="E23" s="53"/>
      <c r="F23" s="79"/>
      <c r="G23" s="910">
        <f t="shared" si="4"/>
        <v>0</v>
      </c>
      <c r="H23" s="306" t="e">
        <f t="shared" si="1"/>
        <v>#DIV/0!</v>
      </c>
      <c r="I23" s="93"/>
    </row>
    <row r="24" spans="1:9" ht="18.75" hidden="1" customHeight="1">
      <c r="A24" s="1125"/>
      <c r="B24" s="1128"/>
      <c r="C24" s="410" t="s">
        <v>38</v>
      </c>
      <c r="D24" s="53"/>
      <c r="E24" s="53"/>
      <c r="F24" s="79"/>
      <c r="G24" s="910">
        <f t="shared" si="4"/>
        <v>0</v>
      </c>
      <c r="H24" s="306" t="e">
        <f t="shared" si="1"/>
        <v>#DIV/0!</v>
      </c>
      <c r="I24" s="93"/>
    </row>
    <row r="25" spans="1:9" ht="18.75" hidden="1" customHeight="1">
      <c r="A25" s="1125"/>
      <c r="B25" s="1073"/>
      <c r="C25" s="410" t="s">
        <v>82</v>
      </c>
      <c r="D25" s="53"/>
      <c r="E25" s="53"/>
      <c r="F25" s="79"/>
      <c r="G25" s="910">
        <f t="shared" si="4"/>
        <v>0</v>
      </c>
      <c r="H25" s="306" t="e">
        <f t="shared" si="1"/>
        <v>#DIV/0!</v>
      </c>
      <c r="I25" s="93"/>
    </row>
    <row r="26" spans="1:9" ht="18" hidden="1" thickBot="1">
      <c r="A26" s="1126"/>
      <c r="B26" s="1071" t="s">
        <v>47</v>
      </c>
      <c r="C26" s="1138"/>
      <c r="D26" s="86">
        <f>SUM(D22:D25)</f>
        <v>0</v>
      </c>
      <c r="E26" s="86">
        <f t="shared" ref="E26:F26" si="5">SUM(E22:E25)</f>
        <v>0</v>
      </c>
      <c r="F26" s="86">
        <f t="shared" si="5"/>
        <v>0</v>
      </c>
      <c r="G26" s="911">
        <f t="shared" si="4"/>
        <v>0</v>
      </c>
      <c r="H26" s="306" t="e">
        <f t="shared" si="1"/>
        <v>#DIV/0!</v>
      </c>
      <c r="I26" s="94"/>
    </row>
    <row r="27" spans="1:9" ht="18.75" hidden="1" customHeight="1">
      <c r="A27" s="1141" t="s">
        <v>208</v>
      </c>
      <c r="B27" s="1073" t="s">
        <v>209</v>
      </c>
      <c r="C27" s="202" t="s">
        <v>7</v>
      </c>
      <c r="D27" s="82"/>
      <c r="E27" s="82"/>
      <c r="F27" s="82"/>
      <c r="G27" s="907">
        <f t="shared" si="4"/>
        <v>0</v>
      </c>
      <c r="H27" s="306" t="e">
        <f t="shared" si="1"/>
        <v>#DIV/0!</v>
      </c>
      <c r="I27" s="95"/>
    </row>
    <row r="28" spans="1:9" ht="18.75" hidden="1" customHeight="1">
      <c r="A28" s="1134"/>
      <c r="B28" s="1067"/>
      <c r="C28" s="202" t="s">
        <v>8</v>
      </c>
      <c r="D28" s="78"/>
      <c r="E28" s="78"/>
      <c r="F28" s="45"/>
      <c r="G28" s="907">
        <f t="shared" si="4"/>
        <v>0</v>
      </c>
      <c r="H28" s="306" t="e">
        <f t="shared" si="1"/>
        <v>#DIV/0!</v>
      </c>
      <c r="I28" s="46"/>
    </row>
    <row r="29" spans="1:9" ht="18" hidden="1" thickBot="1">
      <c r="A29" s="1135"/>
      <c r="B29" s="1129" t="s">
        <v>47</v>
      </c>
      <c r="C29" s="1129"/>
      <c r="D29" s="80">
        <f>SUM(D27:D28)</f>
        <v>0</v>
      </c>
      <c r="E29" s="80">
        <f t="shared" ref="E29:F29" si="6">SUM(E27:E28)</f>
        <v>0</v>
      </c>
      <c r="F29" s="377">
        <f t="shared" si="6"/>
        <v>0</v>
      </c>
      <c r="G29" s="912">
        <f t="shared" si="4"/>
        <v>0</v>
      </c>
      <c r="H29" s="306" t="e">
        <f t="shared" si="1"/>
        <v>#DIV/0!</v>
      </c>
      <c r="I29" s="51"/>
    </row>
    <row r="30" spans="1:9" ht="108" customHeight="1">
      <c r="A30" s="1068" t="s">
        <v>210</v>
      </c>
      <c r="B30" s="1127" t="s">
        <v>215</v>
      </c>
      <c r="C30" s="550" t="s">
        <v>201</v>
      </c>
      <c r="D30" s="84">
        <v>877976000</v>
      </c>
      <c r="E30" s="84">
        <v>263772110</v>
      </c>
      <c r="F30" s="82">
        <v>481816800</v>
      </c>
      <c r="G30" s="913">
        <f t="shared" si="4"/>
        <v>-396159200</v>
      </c>
      <c r="H30" s="306">
        <f t="shared" si="1"/>
        <v>-0.45121871212880532</v>
      </c>
      <c r="I30" s="591" t="s">
        <v>423</v>
      </c>
    </row>
    <row r="31" spans="1:9" ht="19.5" customHeight="1">
      <c r="A31" s="1069"/>
      <c r="B31" s="1073"/>
      <c r="C31" s="551" t="s">
        <v>202</v>
      </c>
      <c r="D31" s="79">
        <v>82224000</v>
      </c>
      <c r="E31" s="79">
        <v>15255990</v>
      </c>
      <c r="F31" s="79">
        <v>48000000</v>
      </c>
      <c r="G31" s="914">
        <f t="shared" si="4"/>
        <v>-34224000</v>
      </c>
      <c r="H31" s="306">
        <f t="shared" si="1"/>
        <v>-0.4162288382953882</v>
      </c>
      <c r="I31" s="592" t="s">
        <v>424</v>
      </c>
    </row>
    <row r="32" spans="1:9" ht="18" thickBot="1">
      <c r="A32" s="1070"/>
      <c r="B32" s="552"/>
      <c r="C32" s="552" t="s">
        <v>203</v>
      </c>
      <c r="D32" s="624">
        <f>SUM(D30:D31)</f>
        <v>960200000</v>
      </c>
      <c r="E32" s="624">
        <f t="shared" ref="E32:F32" si="7">SUM(E30:E31)</f>
        <v>279028100</v>
      </c>
      <c r="F32" s="624">
        <f t="shared" si="7"/>
        <v>529816800</v>
      </c>
      <c r="G32" s="915">
        <f t="shared" si="4"/>
        <v>-430383200</v>
      </c>
      <c r="H32" s="625">
        <f t="shared" si="1"/>
        <v>-0.44822245365548846</v>
      </c>
      <c r="I32" s="94"/>
    </row>
    <row r="33" spans="1:9" ht="18" hidden="1" customHeight="1" thickBot="1">
      <c r="A33" s="414"/>
      <c r="B33" s="1128" t="s">
        <v>216</v>
      </c>
      <c r="C33" s="409" t="s">
        <v>230</v>
      </c>
      <c r="D33" s="82"/>
      <c r="E33" s="82"/>
      <c r="F33" s="82"/>
      <c r="G33" s="916">
        <f t="shared" si="4"/>
        <v>0</v>
      </c>
      <c r="H33" s="306" t="e">
        <f t="shared" si="1"/>
        <v>#DIV/0!</v>
      </c>
      <c r="I33" s="308"/>
    </row>
    <row r="34" spans="1:9" ht="18" hidden="1" customHeight="1" thickBot="1">
      <c r="A34" s="529"/>
      <c r="B34" s="1128"/>
      <c r="C34" s="530" t="s">
        <v>231</v>
      </c>
      <c r="D34" s="82"/>
      <c r="E34" s="82"/>
      <c r="F34" s="82"/>
      <c r="G34" s="916">
        <f t="shared" si="4"/>
        <v>0</v>
      </c>
      <c r="H34" s="306" t="e">
        <f t="shared" si="1"/>
        <v>#DIV/0!</v>
      </c>
      <c r="I34" s="308"/>
    </row>
    <row r="35" spans="1:9" ht="18" hidden="1" customHeight="1">
      <c r="A35" s="1075" t="s">
        <v>4</v>
      </c>
      <c r="B35" s="1073"/>
      <c r="C35" s="197" t="s">
        <v>401</v>
      </c>
      <c r="D35" s="79"/>
      <c r="E35" s="79"/>
      <c r="F35" s="53"/>
      <c r="G35" s="914">
        <f t="shared" si="4"/>
        <v>0</v>
      </c>
      <c r="H35" s="306" t="e">
        <f t="shared" si="1"/>
        <v>#DIV/0!</v>
      </c>
      <c r="I35" s="96"/>
    </row>
    <row r="36" spans="1:9" ht="18" hidden="1" thickBot="1">
      <c r="A36" s="1076"/>
      <c r="B36" s="1136" t="s">
        <v>47</v>
      </c>
      <c r="C36" s="1137"/>
      <c r="D36" s="309">
        <f>SUM(D33:D35)</f>
        <v>0</v>
      </c>
      <c r="E36" s="309">
        <f t="shared" ref="E36:F36" si="8">SUM(E33:E35)</f>
        <v>0</v>
      </c>
      <c r="F36" s="309">
        <f t="shared" si="8"/>
        <v>0</v>
      </c>
      <c r="G36" s="917">
        <f t="shared" si="4"/>
        <v>0</v>
      </c>
      <c r="H36" s="306" t="e">
        <f t="shared" si="1"/>
        <v>#DIV/0!</v>
      </c>
      <c r="I36" s="51"/>
    </row>
    <row r="37" spans="1:9" ht="19.5" customHeight="1">
      <c r="A37" s="1074" t="s">
        <v>217</v>
      </c>
      <c r="B37" s="1127" t="s">
        <v>218</v>
      </c>
      <c r="C37" s="200" t="s">
        <v>10</v>
      </c>
      <c r="D37" s="81">
        <v>85000000</v>
      </c>
      <c r="E37" s="81">
        <v>81697810</v>
      </c>
      <c r="F37" s="52">
        <v>81697810</v>
      </c>
      <c r="G37" s="907">
        <f t="shared" si="4"/>
        <v>-3302190</v>
      </c>
      <c r="H37" s="306">
        <f t="shared" si="1"/>
        <v>-3.8849294117647058E-2</v>
      </c>
      <c r="I37" s="593" t="s">
        <v>579</v>
      </c>
    </row>
    <row r="38" spans="1:9" ht="19.5" customHeight="1">
      <c r="A38" s="1075"/>
      <c r="B38" s="1073"/>
      <c r="C38" s="553" t="s">
        <v>221</v>
      </c>
      <c r="D38" s="88"/>
      <c r="E38" s="88"/>
      <c r="F38" s="168"/>
      <c r="G38" s="907"/>
      <c r="H38" s="612"/>
      <c r="I38" s="307"/>
    </row>
    <row r="39" spans="1:9" ht="18" thickBot="1">
      <c r="A39" s="1076"/>
      <c r="B39" s="1077" t="s">
        <v>47</v>
      </c>
      <c r="C39" s="1078"/>
      <c r="D39" s="623">
        <f>SUM(D37:D38)</f>
        <v>85000000</v>
      </c>
      <c r="E39" s="623">
        <f t="shared" ref="E39:F39" si="9">SUM(E37:E38)</f>
        <v>81697810</v>
      </c>
      <c r="F39" s="623">
        <f t="shared" si="9"/>
        <v>81697810</v>
      </c>
      <c r="G39" s="918">
        <f t="shared" si="4"/>
        <v>-3302190</v>
      </c>
      <c r="H39" s="626">
        <f>G39/D39*100%</f>
        <v>-3.8849294117647058E-2</v>
      </c>
      <c r="I39" s="94"/>
    </row>
    <row r="40" spans="1:9" ht="15.75" customHeight="1">
      <c r="A40" s="1341" t="s">
        <v>219</v>
      </c>
      <c r="B40" s="1066" t="s">
        <v>219</v>
      </c>
      <c r="C40" s="585" t="s">
        <v>220</v>
      </c>
      <c r="D40" s="84">
        <v>200000</v>
      </c>
      <c r="E40" s="84"/>
      <c r="F40" s="83">
        <v>100000</v>
      </c>
      <c r="G40" s="919">
        <f t="shared" si="4"/>
        <v>-100000</v>
      </c>
      <c r="H40" s="610">
        <f t="shared" si="1"/>
        <v>-0.5</v>
      </c>
      <c r="I40" s="628" t="s">
        <v>580</v>
      </c>
    </row>
    <row r="41" spans="1:9" ht="15.75" customHeight="1">
      <c r="A41" s="1322"/>
      <c r="B41" s="1067"/>
      <c r="C41" s="581" t="s">
        <v>222</v>
      </c>
      <c r="D41" s="79"/>
      <c r="E41" s="79"/>
      <c r="F41" s="53"/>
      <c r="G41" s="907"/>
      <c r="H41" s="306"/>
      <c r="I41" s="96"/>
    </row>
    <row r="42" spans="1:9" ht="15.75" customHeight="1">
      <c r="A42" s="1322"/>
      <c r="B42" s="1067"/>
      <c r="C42" s="581" t="s">
        <v>12</v>
      </c>
      <c r="D42" s="79">
        <v>3000000</v>
      </c>
      <c r="E42" s="79"/>
      <c r="F42" s="53">
        <v>1500000</v>
      </c>
      <c r="G42" s="907">
        <f t="shared" si="4"/>
        <v>-1500000</v>
      </c>
      <c r="H42" s="306">
        <f t="shared" si="1"/>
        <v>-0.5</v>
      </c>
      <c r="I42" s="592" t="s">
        <v>581</v>
      </c>
    </row>
    <row r="43" spans="1:9" ht="18" thickBot="1">
      <c r="A43" s="1342"/>
      <c r="B43" s="1129" t="s">
        <v>47</v>
      </c>
      <c r="C43" s="1129"/>
      <c r="D43" s="623">
        <f>SUM(D40:D42)</f>
        <v>3200000</v>
      </c>
      <c r="E43" s="623">
        <f t="shared" ref="E43:F43" si="10">SUM(E40:E42)</f>
        <v>0</v>
      </c>
      <c r="F43" s="623">
        <f t="shared" si="10"/>
        <v>1600000</v>
      </c>
      <c r="G43" s="918">
        <f t="shared" si="4"/>
        <v>-1600000</v>
      </c>
      <c r="H43" s="626">
        <f t="shared" si="1"/>
        <v>-0.5</v>
      </c>
      <c r="I43" s="94"/>
    </row>
    <row r="44" spans="1:9" ht="16.5" customHeight="1">
      <c r="A44" s="1141" t="s">
        <v>223</v>
      </c>
      <c r="B44" s="1073" t="s">
        <v>224</v>
      </c>
      <c r="C44" s="580" t="s">
        <v>225</v>
      </c>
      <c r="D44" s="82"/>
      <c r="E44" s="82"/>
      <c r="F44" s="294"/>
      <c r="G44" s="907"/>
      <c r="H44" s="306"/>
      <c r="I44" s="308"/>
    </row>
    <row r="45" spans="1:9" ht="16.5" customHeight="1">
      <c r="A45" s="1134"/>
      <c r="B45" s="1067"/>
      <c r="C45" s="410" t="s">
        <v>226</v>
      </c>
      <c r="D45" s="79"/>
      <c r="E45" s="79"/>
      <c r="F45" s="53"/>
      <c r="G45" s="907"/>
      <c r="H45" s="306"/>
      <c r="I45" s="96"/>
    </row>
    <row r="46" spans="1:9" ht="18" thickBot="1">
      <c r="A46" s="1142"/>
      <c r="B46" s="1143" t="s">
        <v>47</v>
      </c>
      <c r="C46" s="1143"/>
      <c r="D46" s="166">
        <f>SUM(D44:D45)</f>
        <v>0</v>
      </c>
      <c r="E46" s="166">
        <f t="shared" ref="E46:F46" si="11">SUM(E44:E45)</f>
        <v>0</v>
      </c>
      <c r="F46" s="166">
        <f t="shared" si="11"/>
        <v>0</v>
      </c>
      <c r="G46" s="908"/>
      <c r="H46" s="306"/>
      <c r="I46" s="170"/>
    </row>
    <row r="47" spans="1:9" ht="17.25" thickBot="1">
      <c r="A47" s="1144" t="s">
        <v>53</v>
      </c>
      <c r="B47" s="1145"/>
      <c r="C47" s="1146"/>
      <c r="D47" s="394">
        <f>SUM(D12+D32+D39+D43)</f>
        <v>1103400000</v>
      </c>
      <c r="E47" s="394">
        <f>SUM(E12+E32+E39+E43)</f>
        <v>373144380</v>
      </c>
      <c r="F47" s="394">
        <f t="shared" ref="F47" si="12">SUM(F12+F32+F39+F43)</f>
        <v>645114610</v>
      </c>
      <c r="G47" s="920">
        <f t="shared" si="4"/>
        <v>-458285390</v>
      </c>
      <c r="H47" s="596">
        <f>G47/D47*100%</f>
        <v>-0.41533930578212797</v>
      </c>
      <c r="I47" s="91"/>
    </row>
    <row r="48" spans="1:9" ht="28.5" customHeight="1" thickBot="1">
      <c r="A48" s="1346" t="s">
        <v>600</v>
      </c>
      <c r="B48" s="1346"/>
      <c r="C48" s="1346"/>
      <c r="D48" s="1346"/>
      <c r="E48" s="1346"/>
      <c r="F48" s="1346"/>
      <c r="G48" s="1346"/>
      <c r="H48" s="1346"/>
      <c r="I48" s="1346"/>
    </row>
    <row r="49" spans="1:9" ht="17.45" customHeight="1">
      <c r="A49" s="1304" t="s">
        <v>37</v>
      </c>
      <c r="B49" s="1305"/>
      <c r="C49" s="1305"/>
      <c r="D49" s="1082" t="s">
        <v>298</v>
      </c>
      <c r="E49" s="1082" t="s">
        <v>299</v>
      </c>
      <c r="F49" s="1082" t="s">
        <v>296</v>
      </c>
      <c r="G49" s="1356" t="s">
        <v>74</v>
      </c>
      <c r="H49" s="1152" t="s">
        <v>62</v>
      </c>
      <c r="I49" s="1147" t="s">
        <v>76</v>
      </c>
    </row>
    <row r="50" spans="1:9" ht="18" customHeight="1" thickBot="1">
      <c r="A50" s="97" t="s">
        <v>0</v>
      </c>
      <c r="B50" s="173" t="s">
        <v>1</v>
      </c>
      <c r="C50" s="173" t="s">
        <v>2</v>
      </c>
      <c r="D50" s="1083"/>
      <c r="E50" s="1083"/>
      <c r="F50" s="1083"/>
      <c r="G50" s="1357"/>
      <c r="H50" s="1153"/>
      <c r="I50" s="1148"/>
    </row>
    <row r="51" spans="1:9" ht="165">
      <c r="A51" s="210" t="s">
        <v>233</v>
      </c>
      <c r="B51" s="1073" t="s">
        <v>234</v>
      </c>
      <c r="C51" s="290" t="s">
        <v>20</v>
      </c>
      <c r="D51" s="44">
        <v>636634000</v>
      </c>
      <c r="E51" s="44">
        <v>184287490</v>
      </c>
      <c r="F51" s="44">
        <v>370189000</v>
      </c>
      <c r="G51" s="907">
        <f>F51-D51</f>
        <v>-266445000</v>
      </c>
      <c r="H51" s="165">
        <f>G51/D51*100%</f>
        <v>-0.4185214738766701</v>
      </c>
      <c r="I51" s="613" t="s">
        <v>583</v>
      </c>
    </row>
    <row r="52" spans="1:9" ht="115.5">
      <c r="A52" s="77"/>
      <c r="B52" s="1067"/>
      <c r="C52" s="201" t="s">
        <v>40</v>
      </c>
      <c r="D52" s="44">
        <v>150200000</v>
      </c>
      <c r="E52" s="44">
        <v>45915850</v>
      </c>
      <c r="F52" s="44">
        <v>87600000</v>
      </c>
      <c r="G52" s="907">
        <f t="shared" ref="G52:G118" si="13">F52-D52</f>
        <v>-62600000</v>
      </c>
      <c r="H52" s="165">
        <f t="shared" ref="H52:H110" si="14">G52/D52*100%</f>
        <v>-0.41677762982689748</v>
      </c>
      <c r="I52" s="613" t="s">
        <v>426</v>
      </c>
    </row>
    <row r="53" spans="1:9">
      <c r="A53" s="77"/>
      <c r="B53" s="1067"/>
      <c r="C53" s="201" t="s">
        <v>227</v>
      </c>
      <c r="D53" s="45"/>
      <c r="E53" s="45"/>
      <c r="F53" s="44"/>
      <c r="G53" s="907"/>
      <c r="H53" s="165"/>
      <c r="I53" s="46"/>
    </row>
    <row r="54" spans="1:9" ht="18.75" customHeight="1">
      <c r="A54" s="77"/>
      <c r="B54" s="1067"/>
      <c r="C54" s="201" t="s">
        <v>117</v>
      </c>
      <c r="D54" s="44">
        <v>58900000</v>
      </c>
      <c r="E54" s="44">
        <v>17921630</v>
      </c>
      <c r="F54" s="44">
        <v>34200000</v>
      </c>
      <c r="G54" s="907">
        <f t="shared" si="13"/>
        <v>-24700000</v>
      </c>
      <c r="H54" s="165">
        <f t="shared" si="14"/>
        <v>-0.41935483870967744</v>
      </c>
      <c r="I54" s="46"/>
    </row>
    <row r="55" spans="1:9" ht="108.75" customHeight="1">
      <c r="A55" s="77"/>
      <c r="B55" s="1067"/>
      <c r="C55" s="201" t="s">
        <v>41</v>
      </c>
      <c r="D55" s="44">
        <v>63100000</v>
      </c>
      <c r="E55" s="44">
        <v>19209600</v>
      </c>
      <c r="F55" s="44">
        <v>36700000</v>
      </c>
      <c r="G55" s="907">
        <f t="shared" si="13"/>
        <v>-26400000</v>
      </c>
      <c r="H55" s="165">
        <f t="shared" si="14"/>
        <v>-0.41838351822503961</v>
      </c>
      <c r="I55" s="613" t="s">
        <v>582</v>
      </c>
    </row>
    <row r="56" spans="1:9" ht="124.5" customHeight="1">
      <c r="A56" s="77"/>
      <c r="B56" s="1067"/>
      <c r="C56" s="201" t="s">
        <v>23</v>
      </c>
      <c r="D56" s="44">
        <v>11000000</v>
      </c>
      <c r="E56" s="44">
        <v>250000</v>
      </c>
      <c r="F56" s="44">
        <v>16000000</v>
      </c>
      <c r="G56" s="907">
        <f t="shared" si="13"/>
        <v>5000000</v>
      </c>
      <c r="H56" s="165">
        <f t="shared" si="14"/>
        <v>0.45454545454545453</v>
      </c>
      <c r="I56" s="614" t="s">
        <v>427</v>
      </c>
    </row>
    <row r="57" spans="1:9">
      <c r="A57" s="77"/>
      <c r="B57" s="1067"/>
      <c r="C57" s="291" t="s">
        <v>372</v>
      </c>
      <c r="D57" s="78">
        <f>SUM(D51:D56)</f>
        <v>919834000</v>
      </c>
      <c r="E57" s="78">
        <f t="shared" ref="E57:F57" si="15">SUM(E51:E56)</f>
        <v>267584570</v>
      </c>
      <c r="F57" s="78">
        <f t="shared" si="15"/>
        <v>544689000</v>
      </c>
      <c r="G57" s="907">
        <f t="shared" si="13"/>
        <v>-375145000</v>
      </c>
      <c r="H57" s="165">
        <f t="shared" si="14"/>
        <v>-0.40783989285023164</v>
      </c>
      <c r="I57" s="47"/>
    </row>
    <row r="58" spans="1:9" ht="18.75" customHeight="1">
      <c r="A58" s="77"/>
      <c r="B58" s="1067" t="s">
        <v>123</v>
      </c>
      <c r="C58" s="197" t="s">
        <v>24</v>
      </c>
      <c r="D58" s="90">
        <v>1000000</v>
      </c>
      <c r="E58" s="44">
        <v>150000</v>
      </c>
      <c r="F58" s="44">
        <v>1000000</v>
      </c>
      <c r="G58" s="907">
        <f t="shared" si="13"/>
        <v>0</v>
      </c>
      <c r="H58" s="165">
        <f t="shared" si="14"/>
        <v>0</v>
      </c>
      <c r="I58" s="615" t="s">
        <v>428</v>
      </c>
    </row>
    <row r="59" spans="1:9" ht="42.75" customHeight="1">
      <c r="A59" s="77"/>
      <c r="B59" s="1067"/>
      <c r="C59" s="290" t="s">
        <v>229</v>
      </c>
      <c r="D59" s="44">
        <v>9600000</v>
      </c>
      <c r="E59" s="44">
        <v>3200000</v>
      </c>
      <c r="F59" s="44">
        <v>5600000</v>
      </c>
      <c r="G59" s="907">
        <f t="shared" si="13"/>
        <v>-4000000</v>
      </c>
      <c r="H59" s="165">
        <f t="shared" si="14"/>
        <v>-0.41666666666666669</v>
      </c>
      <c r="I59" s="613" t="s">
        <v>429</v>
      </c>
    </row>
    <row r="60" spans="1:9" ht="49.5">
      <c r="A60" s="77"/>
      <c r="B60" s="1067"/>
      <c r="C60" s="201" t="s">
        <v>25</v>
      </c>
      <c r="D60" s="44">
        <v>4000000</v>
      </c>
      <c r="E60" s="44">
        <v>369300</v>
      </c>
      <c r="F60" s="44">
        <v>3500000</v>
      </c>
      <c r="G60" s="907">
        <f t="shared" si="13"/>
        <v>-500000</v>
      </c>
      <c r="H60" s="165">
        <f t="shared" si="14"/>
        <v>-0.125</v>
      </c>
      <c r="I60" s="613" t="s">
        <v>585</v>
      </c>
    </row>
    <row r="61" spans="1:9">
      <c r="A61" s="77"/>
      <c r="B61" s="1067"/>
      <c r="C61" s="291" t="s">
        <v>373</v>
      </c>
      <c r="D61" s="78">
        <f>SUM(D58:D60)</f>
        <v>14600000</v>
      </c>
      <c r="E61" s="78">
        <f t="shared" ref="E61:F61" si="16">SUM(E58:E60)</f>
        <v>3719300</v>
      </c>
      <c r="F61" s="78">
        <f t="shared" si="16"/>
        <v>10100000</v>
      </c>
      <c r="G61" s="907">
        <f t="shared" si="13"/>
        <v>-4500000</v>
      </c>
      <c r="H61" s="165">
        <f t="shared" si="14"/>
        <v>-0.30821917808219179</v>
      </c>
      <c r="I61" s="47"/>
    </row>
    <row r="62" spans="1:9" ht="33">
      <c r="A62" s="77"/>
      <c r="B62" s="1067" t="s">
        <v>175</v>
      </c>
      <c r="C62" s="292" t="s">
        <v>26</v>
      </c>
      <c r="D62" s="45">
        <v>2000000</v>
      </c>
      <c r="E62" s="168"/>
      <c r="F62" s="44">
        <v>500000</v>
      </c>
      <c r="G62" s="907">
        <f t="shared" si="13"/>
        <v>-1500000</v>
      </c>
      <c r="H62" s="165">
        <f t="shared" si="14"/>
        <v>-0.75</v>
      </c>
      <c r="I62" s="613" t="s">
        <v>430</v>
      </c>
    </row>
    <row r="63" spans="1:9" ht="106.5" customHeight="1">
      <c r="A63" s="77"/>
      <c r="B63" s="1067"/>
      <c r="C63" s="201" t="s">
        <v>42</v>
      </c>
      <c r="D63" s="277">
        <v>9000000</v>
      </c>
      <c r="E63" s="167">
        <v>482300</v>
      </c>
      <c r="F63" s="90">
        <v>9000000</v>
      </c>
      <c r="G63" s="907">
        <f t="shared" si="13"/>
        <v>0</v>
      </c>
      <c r="H63" s="165">
        <f t="shared" si="14"/>
        <v>0</v>
      </c>
      <c r="I63" s="613" t="s">
        <v>584</v>
      </c>
    </row>
    <row r="64" spans="1:9" ht="165">
      <c r="A64" s="77"/>
      <c r="B64" s="1067"/>
      <c r="C64" s="201" t="s">
        <v>28</v>
      </c>
      <c r="D64" s="277">
        <v>7500000</v>
      </c>
      <c r="E64" s="53">
        <v>1129170</v>
      </c>
      <c r="F64" s="90">
        <v>5500000</v>
      </c>
      <c r="G64" s="907">
        <f t="shared" si="13"/>
        <v>-2000000</v>
      </c>
      <c r="H64" s="165">
        <f t="shared" si="14"/>
        <v>-0.26666666666666666</v>
      </c>
      <c r="I64" s="613" t="s">
        <v>589</v>
      </c>
    </row>
    <row r="65" spans="1:9" ht="33" customHeight="1">
      <c r="A65" s="77"/>
      <c r="B65" s="1067"/>
      <c r="C65" s="201" t="s">
        <v>29</v>
      </c>
      <c r="D65" s="277">
        <v>3600000</v>
      </c>
      <c r="E65" s="53"/>
      <c r="F65" s="90">
        <v>2200000</v>
      </c>
      <c r="G65" s="907">
        <f t="shared" si="13"/>
        <v>-1400000</v>
      </c>
      <c r="H65" s="165">
        <f t="shared" si="14"/>
        <v>-0.3888888888888889</v>
      </c>
      <c r="I65" s="614" t="s">
        <v>431</v>
      </c>
    </row>
    <row r="66" spans="1:9" ht="66">
      <c r="A66" s="119"/>
      <c r="B66" s="1067"/>
      <c r="C66" s="201" t="s">
        <v>43</v>
      </c>
      <c r="D66" s="278">
        <v>7800000</v>
      </c>
      <c r="E66" s="167">
        <v>1741604</v>
      </c>
      <c r="F66" s="207">
        <v>5800000</v>
      </c>
      <c r="G66" s="908">
        <f t="shared" si="13"/>
        <v>-2000000</v>
      </c>
      <c r="H66" s="165">
        <f t="shared" si="14"/>
        <v>-0.25641025641025639</v>
      </c>
      <c r="I66" s="616" t="s">
        <v>432</v>
      </c>
    </row>
    <row r="67" spans="1:9">
      <c r="A67" s="119"/>
      <c r="B67" s="1067"/>
      <c r="C67" s="589" t="s">
        <v>119</v>
      </c>
      <c r="D67" s="53"/>
      <c r="E67" s="53"/>
      <c r="F67" s="53"/>
      <c r="G67" s="914"/>
      <c r="H67" s="165"/>
      <c r="I67" s="96"/>
    </row>
    <row r="68" spans="1:9" ht="78.75" customHeight="1">
      <c r="A68" s="119"/>
      <c r="B68" s="1067"/>
      <c r="C68" s="589" t="s">
        <v>44</v>
      </c>
      <c r="D68" s="53">
        <v>32500000</v>
      </c>
      <c r="E68" s="53">
        <v>10940000</v>
      </c>
      <c r="F68" s="53">
        <v>32500000</v>
      </c>
      <c r="G68" s="914">
        <f t="shared" si="13"/>
        <v>0</v>
      </c>
      <c r="H68" s="165">
        <f t="shared" si="14"/>
        <v>0</v>
      </c>
      <c r="I68" s="617" t="s">
        <v>586</v>
      </c>
    </row>
    <row r="69" spans="1:9">
      <c r="A69" s="119"/>
      <c r="B69" s="1067"/>
      <c r="C69" s="310" t="s">
        <v>374</v>
      </c>
      <c r="D69" s="393">
        <f>SUM(D62:D68)</f>
        <v>62400000</v>
      </c>
      <c r="E69" s="393">
        <f t="shared" ref="E69:F69" si="17">SUM(E62:E68)</f>
        <v>14293074</v>
      </c>
      <c r="F69" s="393">
        <f t="shared" si="17"/>
        <v>55500000</v>
      </c>
      <c r="G69" s="907">
        <f t="shared" si="13"/>
        <v>-6900000</v>
      </c>
      <c r="H69" s="165">
        <f t="shared" si="14"/>
        <v>-0.11057692307692307</v>
      </c>
      <c r="I69" s="46"/>
    </row>
    <row r="70" spans="1:9" ht="17.25" thickBot="1">
      <c r="A70" s="174" t="s">
        <v>167</v>
      </c>
      <c r="B70" s="1319" t="s">
        <v>15</v>
      </c>
      <c r="C70" s="1320"/>
      <c r="D70" s="620">
        <f>SUM(D57,D61,D69)</f>
        <v>996834000</v>
      </c>
      <c r="E70" s="621">
        <f>SUM(E57,E61,E69)</f>
        <v>285596944</v>
      </c>
      <c r="F70" s="620">
        <f t="shared" ref="F70" si="18">SUM(F57,F61,F69)</f>
        <v>610289000</v>
      </c>
      <c r="G70" s="918">
        <f t="shared" si="13"/>
        <v>-386545000</v>
      </c>
      <c r="H70" s="622">
        <f t="shared" si="14"/>
        <v>-0.38777268833125678</v>
      </c>
      <c r="I70" s="50"/>
    </row>
    <row r="71" spans="1:9" ht="62.25" customHeight="1">
      <c r="A71" s="1315" t="s">
        <v>237</v>
      </c>
      <c r="B71" s="1073" t="s">
        <v>55</v>
      </c>
      <c r="C71" s="588" t="s">
        <v>13</v>
      </c>
      <c r="D71" s="294">
        <v>4000000</v>
      </c>
      <c r="E71" s="637">
        <v>0</v>
      </c>
      <c r="F71" s="294">
        <v>7000000</v>
      </c>
      <c r="G71" s="900">
        <f t="shared" si="13"/>
        <v>3000000</v>
      </c>
      <c r="H71" s="643">
        <f t="shared" si="14"/>
        <v>0.75</v>
      </c>
      <c r="I71" s="613" t="s">
        <v>587</v>
      </c>
    </row>
    <row r="72" spans="1:9" ht="18" customHeight="1">
      <c r="A72" s="1358"/>
      <c r="B72" s="1067"/>
      <c r="C72" s="589" t="s">
        <v>435</v>
      </c>
      <c r="D72" s="53">
        <v>10000000</v>
      </c>
      <c r="E72" s="638">
        <v>9100000</v>
      </c>
      <c r="F72" s="53">
        <v>10000000</v>
      </c>
      <c r="G72" s="901">
        <f t="shared" si="13"/>
        <v>0</v>
      </c>
      <c r="H72" s="289">
        <f t="shared" si="14"/>
        <v>0</v>
      </c>
      <c r="I72" s="641" t="s">
        <v>436</v>
      </c>
    </row>
    <row r="73" spans="1:9" ht="39.75" customHeight="1">
      <c r="A73" s="1358"/>
      <c r="B73" s="1067"/>
      <c r="C73" s="589" t="s">
        <v>45</v>
      </c>
      <c r="D73" s="53">
        <v>2000000</v>
      </c>
      <c r="E73" s="638">
        <v>0</v>
      </c>
      <c r="F73" s="53">
        <v>3000000</v>
      </c>
      <c r="G73" s="901">
        <f t="shared" si="13"/>
        <v>1000000</v>
      </c>
      <c r="H73" s="289">
        <f t="shared" si="14"/>
        <v>0.5</v>
      </c>
      <c r="I73" s="642" t="s">
        <v>588</v>
      </c>
    </row>
    <row r="74" spans="1:9" ht="17.25" thickBot="1">
      <c r="A74" s="1359"/>
      <c r="B74" s="1195" t="s">
        <v>15</v>
      </c>
      <c r="C74" s="1195"/>
      <c r="D74" s="623">
        <f>SUM(D71:D73)</f>
        <v>16000000</v>
      </c>
      <c r="E74" s="623">
        <f t="shared" ref="E74:F74" si="19">SUM(E71:E73)</f>
        <v>9100000</v>
      </c>
      <c r="F74" s="623">
        <f t="shared" si="19"/>
        <v>20000000</v>
      </c>
      <c r="G74" s="902">
        <f t="shared" si="13"/>
        <v>4000000</v>
      </c>
      <c r="H74" s="640">
        <f t="shared" si="14"/>
        <v>0.25</v>
      </c>
      <c r="I74" s="85"/>
    </row>
    <row r="75" spans="1:9">
      <c r="A75" s="1075" t="s">
        <v>368</v>
      </c>
      <c r="B75" s="1191" t="s">
        <v>175</v>
      </c>
      <c r="C75" s="583" t="s">
        <v>176</v>
      </c>
      <c r="D75" s="294"/>
      <c r="E75" s="294"/>
      <c r="F75" s="294"/>
      <c r="G75" s="900"/>
      <c r="H75" s="165"/>
      <c r="I75" s="308"/>
    </row>
    <row r="76" spans="1:9">
      <c r="A76" s="1075"/>
      <c r="B76" s="1191"/>
      <c r="C76" s="583" t="s">
        <v>177</v>
      </c>
      <c r="D76" s="294"/>
      <c r="E76" s="294"/>
      <c r="F76" s="294"/>
      <c r="G76" s="901"/>
      <c r="H76" s="165"/>
      <c r="I76" s="308"/>
    </row>
    <row r="77" spans="1:9">
      <c r="A77" s="1075"/>
      <c r="B77" s="1191"/>
      <c r="C77" s="583" t="s">
        <v>242</v>
      </c>
      <c r="D77" s="294"/>
      <c r="E77" s="294"/>
      <c r="F77" s="294"/>
      <c r="G77" s="901"/>
      <c r="H77" s="165"/>
      <c r="I77" s="308"/>
    </row>
    <row r="78" spans="1:9">
      <c r="A78" s="1075"/>
      <c r="B78" s="1191"/>
      <c r="C78" s="301" t="s">
        <v>178</v>
      </c>
      <c r="D78" s="53"/>
      <c r="E78" s="53"/>
      <c r="F78" s="53"/>
      <c r="G78" s="901"/>
      <c r="H78" s="165"/>
      <c r="I78" s="96"/>
    </row>
    <row r="79" spans="1:9">
      <c r="A79" s="1075"/>
      <c r="B79" s="1191"/>
      <c r="C79" s="301" t="s">
        <v>510</v>
      </c>
      <c r="D79" s="53"/>
      <c r="E79" s="53"/>
      <c r="F79" s="53"/>
      <c r="G79" s="901"/>
      <c r="H79" s="165"/>
      <c r="I79" s="96"/>
    </row>
    <row r="80" spans="1:9">
      <c r="A80" s="1075"/>
      <c r="B80" s="1191"/>
      <c r="C80" s="301" t="s">
        <v>243</v>
      </c>
      <c r="D80" s="53"/>
      <c r="E80" s="53"/>
      <c r="F80" s="53"/>
      <c r="G80" s="901"/>
      <c r="H80" s="165"/>
      <c r="I80" s="96"/>
    </row>
    <row r="81" spans="1:9">
      <c r="A81" s="1075"/>
      <c r="B81" s="1321"/>
      <c r="C81" s="584" t="s">
        <v>375</v>
      </c>
      <c r="D81" s="79">
        <f>SUM(D75:D80)</f>
        <v>0</v>
      </c>
      <c r="E81" s="79">
        <f t="shared" ref="E81:F81" si="20">SUM(E75:E80)</f>
        <v>0</v>
      </c>
      <c r="F81" s="79">
        <f t="shared" si="20"/>
        <v>0</v>
      </c>
      <c r="G81" s="901"/>
      <c r="H81" s="165"/>
      <c r="I81" s="96"/>
    </row>
    <row r="82" spans="1:9" ht="18" customHeight="1">
      <c r="A82" s="1075"/>
      <c r="B82" s="1316" t="s">
        <v>259</v>
      </c>
      <c r="C82" s="589" t="s">
        <v>211</v>
      </c>
      <c r="D82" s="294"/>
      <c r="E82" s="294"/>
      <c r="F82" s="294"/>
      <c r="G82" s="901"/>
      <c r="H82" s="165"/>
      <c r="I82" s="308"/>
    </row>
    <row r="83" spans="1:9" ht="18" customHeight="1">
      <c r="A83" s="1075"/>
      <c r="B83" s="1128"/>
      <c r="C83" s="589" t="s">
        <v>239</v>
      </c>
      <c r="D83" s="53"/>
      <c r="E83" s="53"/>
      <c r="F83" s="53"/>
      <c r="G83" s="901"/>
      <c r="H83" s="165"/>
      <c r="I83" s="96"/>
    </row>
    <row r="84" spans="1:9" ht="18" customHeight="1">
      <c r="A84" s="1075"/>
      <c r="B84" s="1128"/>
      <c r="C84" s="589" t="s">
        <v>240</v>
      </c>
      <c r="D84" s="53"/>
      <c r="E84" s="53"/>
      <c r="F84" s="53"/>
      <c r="G84" s="901"/>
      <c r="H84" s="165"/>
      <c r="I84" s="96"/>
    </row>
    <row r="85" spans="1:9" ht="18" customHeight="1">
      <c r="A85" s="1075"/>
      <c r="B85" s="1128"/>
      <c r="C85" s="589" t="s">
        <v>185</v>
      </c>
      <c r="D85" s="53"/>
      <c r="E85" s="53"/>
      <c r="F85" s="53"/>
      <c r="G85" s="901"/>
      <c r="H85" s="165"/>
      <c r="I85" s="96"/>
    </row>
    <row r="86" spans="1:9" ht="18" customHeight="1">
      <c r="A86" s="1075"/>
      <c r="B86" s="1128"/>
      <c r="C86" s="589" t="s">
        <v>182</v>
      </c>
      <c r="D86" s="53"/>
      <c r="E86" s="53"/>
      <c r="F86" s="53"/>
      <c r="G86" s="901"/>
      <c r="H86" s="165"/>
      <c r="I86" s="96"/>
    </row>
    <row r="87" spans="1:9" ht="18" customHeight="1">
      <c r="A87" s="1075"/>
      <c r="B87" s="1128"/>
      <c r="C87" s="589" t="s">
        <v>186</v>
      </c>
      <c r="D87" s="53"/>
      <c r="E87" s="53"/>
      <c r="F87" s="53"/>
      <c r="G87" s="901"/>
      <c r="H87" s="165"/>
      <c r="I87" s="96"/>
    </row>
    <row r="88" spans="1:9" ht="18" customHeight="1">
      <c r="A88" s="1075"/>
      <c r="B88" s="1128"/>
      <c r="C88" s="589" t="s">
        <v>183</v>
      </c>
      <c r="D88" s="53"/>
      <c r="E88" s="53"/>
      <c r="F88" s="53"/>
      <c r="G88" s="901"/>
      <c r="H88" s="165"/>
      <c r="I88" s="96"/>
    </row>
    <row r="89" spans="1:9" ht="18" customHeight="1">
      <c r="A89" s="1075"/>
      <c r="B89" s="1128"/>
      <c r="C89" s="589" t="s">
        <v>184</v>
      </c>
      <c r="D89" s="53"/>
      <c r="E89" s="53"/>
      <c r="F89" s="53"/>
      <c r="G89" s="901"/>
      <c r="H89" s="165"/>
      <c r="I89" s="96"/>
    </row>
    <row r="90" spans="1:9" ht="18" customHeight="1">
      <c r="A90" s="1075"/>
      <c r="B90" s="1128"/>
      <c r="C90" s="589" t="s">
        <v>181</v>
      </c>
      <c r="D90" s="53"/>
      <c r="E90" s="53"/>
      <c r="F90" s="53"/>
      <c r="G90" s="901"/>
      <c r="H90" s="165"/>
      <c r="I90" s="96"/>
    </row>
    <row r="91" spans="1:9" ht="18" customHeight="1">
      <c r="A91" s="1075"/>
      <c r="B91" s="1128"/>
      <c r="C91" s="589" t="s">
        <v>180</v>
      </c>
      <c r="D91" s="53"/>
      <c r="E91" s="53"/>
      <c r="F91" s="53"/>
      <c r="G91" s="901"/>
      <c r="H91" s="165"/>
      <c r="I91" s="96"/>
    </row>
    <row r="92" spans="1:9" ht="82.5" customHeight="1">
      <c r="A92" s="1075"/>
      <c r="B92" s="1128"/>
      <c r="C92" s="589" t="s">
        <v>241</v>
      </c>
      <c r="D92" s="53">
        <v>18000000</v>
      </c>
      <c r="E92" s="53">
        <v>1528700</v>
      </c>
      <c r="F92" s="53">
        <v>8000000</v>
      </c>
      <c r="G92" s="914">
        <f t="shared" si="13"/>
        <v>-10000000</v>
      </c>
      <c r="H92" s="165">
        <f t="shared" si="14"/>
        <v>-0.55555555555555558</v>
      </c>
      <c r="I92" s="617" t="s">
        <v>433</v>
      </c>
    </row>
    <row r="93" spans="1:9" ht="18" customHeight="1">
      <c r="A93" s="1075"/>
      <c r="B93" s="1128"/>
      <c r="C93" s="589" t="s">
        <v>300</v>
      </c>
      <c r="D93" s="53"/>
      <c r="E93" s="53"/>
      <c r="F93" s="53"/>
      <c r="G93" s="901"/>
      <c r="H93" s="165"/>
      <c r="I93" s="96"/>
    </row>
    <row r="94" spans="1:9" ht="18" customHeight="1">
      <c r="A94" s="1075"/>
      <c r="B94" s="1128"/>
      <c r="C94" s="589" t="s">
        <v>301</v>
      </c>
      <c r="D94" s="53"/>
      <c r="E94" s="53"/>
      <c r="F94" s="53"/>
      <c r="G94" s="901"/>
      <c r="H94" s="165"/>
      <c r="I94" s="96"/>
    </row>
    <row r="95" spans="1:9" ht="18" customHeight="1">
      <c r="A95" s="1075"/>
      <c r="B95" s="1128"/>
      <c r="C95" s="589" t="s">
        <v>302</v>
      </c>
      <c r="D95" s="53"/>
      <c r="E95" s="53"/>
      <c r="F95" s="53"/>
      <c r="G95" s="901"/>
      <c r="H95" s="165"/>
      <c r="I95" s="96"/>
    </row>
    <row r="96" spans="1:9" ht="18" customHeight="1">
      <c r="A96" s="1075"/>
      <c r="B96" s="1128"/>
      <c r="C96" s="589" t="s">
        <v>303</v>
      </c>
      <c r="D96" s="53"/>
      <c r="E96" s="53"/>
      <c r="F96" s="53"/>
      <c r="G96" s="901"/>
      <c r="H96" s="165"/>
      <c r="I96" s="96"/>
    </row>
    <row r="97" spans="1:9" ht="18" customHeight="1">
      <c r="A97" s="1075"/>
      <c r="B97" s="1128"/>
      <c r="C97" s="589" t="s">
        <v>304</v>
      </c>
      <c r="D97" s="53"/>
      <c r="E97" s="53"/>
      <c r="F97" s="53"/>
      <c r="G97" s="901"/>
      <c r="H97" s="165"/>
      <c r="I97" s="96"/>
    </row>
    <row r="98" spans="1:9" ht="19.5" customHeight="1">
      <c r="A98" s="1075"/>
      <c r="B98" s="1128"/>
      <c r="C98" s="589" t="s">
        <v>305</v>
      </c>
      <c r="D98" s="53"/>
      <c r="E98" s="53"/>
      <c r="F98" s="53"/>
      <c r="G98" s="901"/>
      <c r="H98" s="165"/>
      <c r="I98" s="96"/>
    </row>
    <row r="99" spans="1:9" ht="19.5" customHeight="1">
      <c r="A99" s="1075"/>
      <c r="B99" s="1128"/>
      <c r="C99" s="589" t="s">
        <v>306</v>
      </c>
      <c r="D99" s="53"/>
      <c r="E99" s="53"/>
      <c r="F99" s="53"/>
      <c r="G99" s="901"/>
      <c r="H99" s="165"/>
      <c r="I99" s="96"/>
    </row>
    <row r="100" spans="1:9" ht="19.5" customHeight="1">
      <c r="A100" s="1075"/>
      <c r="B100" s="1128"/>
      <c r="C100" s="589" t="s">
        <v>291</v>
      </c>
      <c r="D100" s="53"/>
      <c r="E100" s="53"/>
      <c r="F100" s="53"/>
      <c r="G100" s="901"/>
      <c r="H100" s="165"/>
      <c r="I100" s="96"/>
    </row>
    <row r="101" spans="1:9" ht="19.5" customHeight="1">
      <c r="A101" s="1075"/>
      <c r="B101" s="1128"/>
      <c r="C101" s="589" t="s">
        <v>292</v>
      </c>
      <c r="D101" s="53"/>
      <c r="E101" s="53"/>
      <c r="F101" s="53"/>
      <c r="G101" s="901"/>
      <c r="H101" s="165"/>
      <c r="I101" s="96"/>
    </row>
    <row r="102" spans="1:9" ht="19.5" customHeight="1">
      <c r="A102" s="1075"/>
      <c r="B102" s="1128"/>
      <c r="C102" s="589" t="s">
        <v>293</v>
      </c>
      <c r="D102" s="53"/>
      <c r="E102" s="53"/>
      <c r="F102" s="53"/>
      <c r="G102" s="901"/>
      <c r="H102" s="165"/>
      <c r="I102" s="96"/>
    </row>
    <row r="103" spans="1:9" ht="19.5" customHeight="1">
      <c r="A103" s="1075"/>
      <c r="B103" s="1128"/>
      <c r="C103" s="589" t="s">
        <v>294</v>
      </c>
      <c r="D103" s="53"/>
      <c r="E103" s="53"/>
      <c r="F103" s="53"/>
      <c r="G103" s="901"/>
      <c r="H103" s="165"/>
      <c r="I103" s="96"/>
    </row>
    <row r="104" spans="1:9">
      <c r="A104" s="1075"/>
      <c r="B104" s="1073"/>
      <c r="C104" s="288" t="s">
        <v>376</v>
      </c>
      <c r="D104" s="79">
        <f>SUM(D82:D103)</f>
        <v>18000000</v>
      </c>
      <c r="E104" s="79">
        <f>SUM(E82:E103)</f>
        <v>1528700</v>
      </c>
      <c r="F104" s="79">
        <f>SUM(F82:F103)</f>
        <v>8000000</v>
      </c>
      <c r="G104" s="914">
        <f t="shared" si="13"/>
        <v>-10000000</v>
      </c>
      <c r="H104" s="165">
        <f t="shared" si="14"/>
        <v>-0.55555555555555558</v>
      </c>
      <c r="I104" s="96"/>
    </row>
    <row r="105" spans="1:9" ht="17.25" thickBot="1">
      <c r="A105" s="1076"/>
      <c r="B105" s="1129" t="s">
        <v>15</v>
      </c>
      <c r="C105" s="1129"/>
      <c r="D105" s="623">
        <f>SUM(D81,D104)</f>
        <v>18000000</v>
      </c>
      <c r="E105" s="623">
        <f>SUM(E81,E104)</f>
        <v>1528700</v>
      </c>
      <c r="F105" s="623">
        <f>SUM(F81,F104)</f>
        <v>8000000</v>
      </c>
      <c r="G105" s="918">
        <f t="shared" si="13"/>
        <v>-10000000</v>
      </c>
      <c r="H105" s="622">
        <f t="shared" si="14"/>
        <v>-0.55555555555555558</v>
      </c>
      <c r="I105" s="384"/>
    </row>
    <row r="106" spans="1:9">
      <c r="A106" s="1074" t="s">
        <v>343</v>
      </c>
      <c r="B106" s="904" t="s">
        <v>367</v>
      </c>
      <c r="C106" s="634" t="s">
        <v>9</v>
      </c>
      <c r="D106" s="635"/>
      <c r="E106" s="84"/>
      <c r="F106" s="636"/>
      <c r="G106" s="919"/>
      <c r="H106" s="629"/>
      <c r="I106" s="630"/>
    </row>
    <row r="107" spans="1:9" ht="17.25" thickBot="1">
      <c r="A107" s="1076"/>
      <c r="B107" s="1077" t="s">
        <v>47</v>
      </c>
      <c r="C107" s="1078"/>
      <c r="D107" s="281"/>
      <c r="E107" s="281"/>
      <c r="F107" s="281"/>
      <c r="G107" s="916"/>
      <c r="H107" s="304"/>
      <c r="I107" s="51"/>
    </row>
    <row r="108" spans="1:9">
      <c r="A108" s="1196" t="s">
        <v>338</v>
      </c>
      <c r="B108" s="1073" t="s">
        <v>340</v>
      </c>
      <c r="C108" s="588" t="s">
        <v>85</v>
      </c>
      <c r="D108" s="282">
        <v>72566000</v>
      </c>
      <c r="E108" s="82"/>
      <c r="F108" s="78">
        <v>6825610</v>
      </c>
      <c r="G108" s="984">
        <f t="shared" si="13"/>
        <v>-65740390</v>
      </c>
      <c r="H108" s="643">
        <f t="shared" si="14"/>
        <v>-0.90593928285974146</v>
      </c>
      <c r="I108" s="633" t="s">
        <v>434</v>
      </c>
    </row>
    <row r="109" spans="1:9">
      <c r="A109" s="1196"/>
      <c r="B109" s="1067"/>
      <c r="C109" s="589" t="s">
        <v>46</v>
      </c>
      <c r="D109" s="283"/>
      <c r="E109" s="53"/>
      <c r="F109" s="90"/>
      <c r="G109" s="907">
        <f t="shared" si="13"/>
        <v>0</v>
      </c>
      <c r="H109" s="165"/>
      <c r="I109" s="46"/>
    </row>
    <row r="110" spans="1:9" ht="17.25" thickBot="1">
      <c r="A110" s="1197"/>
      <c r="B110" s="1179" t="s">
        <v>47</v>
      </c>
      <c r="C110" s="1180"/>
      <c r="D110" s="620">
        <f>SUM(D108:D109)</f>
        <v>72566000</v>
      </c>
      <c r="E110" s="620">
        <f t="shared" ref="E110:F110" si="21">SUM(E108:E109)</f>
        <v>0</v>
      </c>
      <c r="F110" s="620">
        <f t="shared" si="21"/>
        <v>6825610</v>
      </c>
      <c r="G110" s="918">
        <f t="shared" si="13"/>
        <v>-65740390</v>
      </c>
      <c r="H110" s="622">
        <f t="shared" si="14"/>
        <v>-0.90593928285974146</v>
      </c>
      <c r="I110" s="51"/>
    </row>
    <row r="111" spans="1:9">
      <c r="A111" s="1314" t="s">
        <v>223</v>
      </c>
      <c r="B111" s="1128" t="s">
        <v>224</v>
      </c>
      <c r="C111" s="632" t="s">
        <v>225</v>
      </c>
      <c r="D111" s="82"/>
      <c r="E111" s="82"/>
      <c r="F111" s="82"/>
      <c r="G111" s="913"/>
      <c r="H111" s="165"/>
      <c r="I111" s="294"/>
    </row>
    <row r="112" spans="1:9">
      <c r="A112" s="1314"/>
      <c r="B112" s="1073"/>
      <c r="C112" s="547" t="s">
        <v>226</v>
      </c>
      <c r="D112" s="79"/>
      <c r="E112" s="79"/>
      <c r="F112" s="79"/>
      <c r="G112" s="914"/>
      <c r="H112" s="165"/>
      <c r="I112" s="53"/>
    </row>
    <row r="113" spans="1:9">
      <c r="A113" s="1315"/>
      <c r="B113" s="1317" t="s">
        <v>392</v>
      </c>
      <c r="C113" s="1345"/>
      <c r="D113" s="79"/>
      <c r="E113" s="79"/>
      <c r="F113" s="79"/>
      <c r="G113" s="914"/>
      <c r="H113" s="165"/>
      <c r="I113" s="53"/>
    </row>
    <row r="114" spans="1:9">
      <c r="A114" s="1313" t="s">
        <v>396</v>
      </c>
      <c r="B114" s="1316" t="s">
        <v>224</v>
      </c>
      <c r="C114" s="547" t="s">
        <v>225</v>
      </c>
      <c r="D114" s="79"/>
      <c r="E114" s="79"/>
      <c r="F114" s="79"/>
      <c r="G114" s="914"/>
      <c r="H114" s="165"/>
      <c r="I114" s="53"/>
    </row>
    <row r="115" spans="1:9">
      <c r="A115" s="1314"/>
      <c r="B115" s="1073"/>
      <c r="C115" s="547" t="s">
        <v>226</v>
      </c>
      <c r="D115" s="79"/>
      <c r="E115" s="79"/>
      <c r="F115" s="79"/>
      <c r="G115" s="914"/>
      <c r="H115" s="165"/>
      <c r="I115" s="53"/>
    </row>
    <row r="116" spans="1:9">
      <c r="A116" s="1315"/>
      <c r="B116" s="1317" t="s">
        <v>392</v>
      </c>
      <c r="C116" s="1345"/>
      <c r="D116" s="79"/>
      <c r="E116" s="79"/>
      <c r="F116" s="79"/>
      <c r="G116" s="914"/>
      <c r="H116" s="921"/>
      <c r="I116" s="53"/>
    </row>
    <row r="117" spans="1:9" ht="20.25" customHeight="1" thickBot="1">
      <c r="A117" s="924" t="s">
        <v>56</v>
      </c>
      <c r="B117" s="925" t="s">
        <v>56</v>
      </c>
      <c r="C117" s="926" t="s">
        <v>93</v>
      </c>
      <c r="D117" s="927"/>
      <c r="E117" s="85"/>
      <c r="F117" s="928"/>
      <c r="G117" s="985">
        <f t="shared" si="13"/>
        <v>0</v>
      </c>
      <c r="H117" s="929"/>
      <c r="I117" s="94"/>
    </row>
    <row r="118" spans="1:9" ht="17.25" thickBot="1">
      <c r="A118" s="1360" t="s">
        <v>53</v>
      </c>
      <c r="B118" s="1361"/>
      <c r="C118" s="1362"/>
      <c r="D118" s="540">
        <f>SUM(D70+D74+D105+D110)</f>
        <v>1103400000</v>
      </c>
      <c r="E118" s="540">
        <f>SUM(E70,E74,E105,)</f>
        <v>296225644</v>
      </c>
      <c r="F118" s="540">
        <f>SUM(F70+F74+F105+F110)</f>
        <v>645114610</v>
      </c>
      <c r="G118" s="986">
        <f t="shared" si="13"/>
        <v>-458285390</v>
      </c>
      <c r="H118" s="922">
        <f t="shared" ref="H118" si="22">G118/D118*100%</f>
        <v>-0.41533930578212797</v>
      </c>
      <c r="I118" s="923"/>
    </row>
  </sheetData>
  <mergeCells count="68">
    <mergeCell ref="A108:A110"/>
    <mergeCell ref="B108:B109"/>
    <mergeCell ref="B110:C110"/>
    <mergeCell ref="A118:C118"/>
    <mergeCell ref="A75:A105"/>
    <mergeCell ref="B75:B81"/>
    <mergeCell ref="B82:B104"/>
    <mergeCell ref="B105:C105"/>
    <mergeCell ref="A106:A107"/>
    <mergeCell ref="B107:C107"/>
    <mergeCell ref="A111:A113"/>
    <mergeCell ref="B111:B112"/>
    <mergeCell ref="B113:C113"/>
    <mergeCell ref="A114:A116"/>
    <mergeCell ref="B114:B115"/>
    <mergeCell ref="B116:C116"/>
    <mergeCell ref="B51:B57"/>
    <mergeCell ref="B58:B61"/>
    <mergeCell ref="B62:B69"/>
    <mergeCell ref="B70:C70"/>
    <mergeCell ref="A71:A74"/>
    <mergeCell ref="B71:B73"/>
    <mergeCell ref="B74:C74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2:A26"/>
    <mergeCell ref="B22:B25"/>
    <mergeCell ref="B26:C26"/>
    <mergeCell ref="A27:A29"/>
    <mergeCell ref="B27:B28"/>
    <mergeCell ref="B29:C29"/>
    <mergeCell ref="A30:A32"/>
    <mergeCell ref="B30:B31"/>
    <mergeCell ref="B33:B35"/>
    <mergeCell ref="A35:A36"/>
    <mergeCell ref="B36:C36"/>
    <mergeCell ref="A7:A12"/>
    <mergeCell ref="B7:B11"/>
    <mergeCell ref="B12:C12"/>
    <mergeCell ref="A13:A21"/>
    <mergeCell ref="B13:B20"/>
    <mergeCell ref="B21:C21"/>
    <mergeCell ref="A1:I1"/>
    <mergeCell ref="A2:I3"/>
    <mergeCell ref="A4:I4"/>
    <mergeCell ref="A5:C5"/>
    <mergeCell ref="D5:D6"/>
    <mergeCell ref="E5:E6"/>
    <mergeCell ref="F5:F6"/>
    <mergeCell ref="G5:G6"/>
    <mergeCell ref="H5:H6"/>
    <mergeCell ref="I5:I6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2:I119"/>
  <sheetViews>
    <sheetView topLeftCell="A115" workbookViewId="0">
      <selection activeCell="A3" sqref="A3:I4"/>
    </sheetView>
  </sheetViews>
  <sheetFormatPr defaultRowHeight="16.5"/>
  <cols>
    <col min="1" max="1" width="14.5" customWidth="1"/>
    <col min="2" max="2" width="13.375" customWidth="1"/>
    <col min="3" max="3" width="20" customWidth="1"/>
    <col min="4" max="4" width="18.25" customWidth="1"/>
    <col min="5" max="5" width="17.875" customWidth="1"/>
    <col min="6" max="6" width="21.75" customWidth="1"/>
    <col min="7" max="7" width="17.875" customWidth="1"/>
    <col min="9" max="9" width="45.25" customWidth="1"/>
  </cols>
  <sheetData>
    <row r="2" spans="1:9" ht="30" customHeight="1">
      <c r="A2" s="1301" t="s">
        <v>485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602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575</v>
      </c>
      <c r="B5" s="1303"/>
      <c r="C5" s="1303"/>
      <c r="D5" s="1303"/>
      <c r="E5" s="1303"/>
      <c r="F5" s="1303"/>
      <c r="G5" s="1303"/>
      <c r="H5" s="1303"/>
      <c r="I5" s="1303"/>
    </row>
    <row r="6" spans="1:9" ht="17.45" customHeight="1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76</v>
      </c>
    </row>
    <row r="7" spans="1:9" ht="18" customHeight="1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17.100000000000001" customHeight="1">
      <c r="A8" s="1068" t="s">
        <v>212</v>
      </c>
      <c r="B8" s="1127" t="s">
        <v>213</v>
      </c>
      <c r="C8" s="598" t="s">
        <v>193</v>
      </c>
      <c r="D8" s="609"/>
      <c r="E8" s="609"/>
      <c r="F8" s="609"/>
      <c r="G8" s="644">
        <f>F8-D8</f>
        <v>0</v>
      </c>
      <c r="H8" s="610"/>
      <c r="I8" s="611"/>
    </row>
    <row r="9" spans="1:9" ht="17.100000000000001" customHeight="1">
      <c r="A9" s="1069"/>
      <c r="B9" s="1128"/>
      <c r="C9" s="599" t="s">
        <v>196</v>
      </c>
      <c r="D9" s="555">
        <v>338895288</v>
      </c>
      <c r="E9" s="555">
        <v>83103280</v>
      </c>
      <c r="F9" s="555">
        <v>338895288</v>
      </c>
      <c r="G9" s="312">
        <f t="shared" ref="G9:G18" si="0">F9-D9</f>
        <v>0</v>
      </c>
      <c r="H9" s="306">
        <f t="shared" ref="H9:H47" si="1">G9/D9*100%</f>
        <v>0</v>
      </c>
      <c r="I9" s="380"/>
    </row>
    <row r="10" spans="1:9" ht="17.100000000000001" customHeight="1">
      <c r="A10" s="1069"/>
      <c r="B10" s="1128"/>
      <c r="C10" s="599" t="s">
        <v>197</v>
      </c>
      <c r="D10" s="555">
        <v>192937500</v>
      </c>
      <c r="E10" s="555">
        <v>56211033</v>
      </c>
      <c r="F10" s="555">
        <v>192937500</v>
      </c>
      <c r="G10" s="312">
        <f t="shared" si="0"/>
        <v>0</v>
      </c>
      <c r="H10" s="306">
        <f t="shared" si="1"/>
        <v>0</v>
      </c>
      <c r="I10" s="380"/>
    </row>
    <row r="11" spans="1:9" ht="17.100000000000001" customHeight="1">
      <c r="A11" s="1069"/>
      <c r="B11" s="1128"/>
      <c r="C11" s="599" t="s">
        <v>198</v>
      </c>
      <c r="D11" s="555">
        <v>34800000</v>
      </c>
      <c r="E11" s="555">
        <v>11083340</v>
      </c>
      <c r="F11" s="555">
        <v>34800000</v>
      </c>
      <c r="G11" s="312">
        <f t="shared" si="0"/>
        <v>0</v>
      </c>
      <c r="H11" s="306">
        <f t="shared" si="1"/>
        <v>0</v>
      </c>
      <c r="I11" s="380"/>
    </row>
    <row r="12" spans="1:9" ht="17.100000000000001" customHeight="1">
      <c r="A12" s="1069"/>
      <c r="B12" s="1073"/>
      <c r="C12" s="599" t="s">
        <v>199</v>
      </c>
      <c r="D12" s="555">
        <v>2200000</v>
      </c>
      <c r="E12" s="555">
        <v>358160</v>
      </c>
      <c r="F12" s="555">
        <v>2200000</v>
      </c>
      <c r="G12" s="312">
        <f t="shared" si="0"/>
        <v>0</v>
      </c>
      <c r="H12" s="306">
        <f t="shared" si="1"/>
        <v>0</v>
      </c>
      <c r="I12" s="380"/>
    </row>
    <row r="13" spans="1:9" ht="18" thickBot="1">
      <c r="A13" s="1070"/>
      <c r="B13" s="1129" t="s">
        <v>200</v>
      </c>
      <c r="C13" s="1129"/>
      <c r="D13" s="303">
        <f>SUM(D8:D12)</f>
        <v>568832788</v>
      </c>
      <c r="E13" s="303">
        <f t="shared" ref="E13:F13" si="2">SUM(E8:E12)</f>
        <v>150755813</v>
      </c>
      <c r="F13" s="303">
        <f t="shared" si="2"/>
        <v>568832788</v>
      </c>
      <c r="G13" s="313">
        <f t="shared" si="0"/>
        <v>0</v>
      </c>
      <c r="H13" s="595">
        <f t="shared" si="1"/>
        <v>0</v>
      </c>
      <c r="I13" s="381"/>
    </row>
    <row r="14" spans="1:9" ht="17.100000000000001" customHeight="1">
      <c r="A14" s="1130" t="s">
        <v>204</v>
      </c>
      <c r="B14" s="1127" t="s">
        <v>205</v>
      </c>
      <c r="C14" s="598" t="s">
        <v>188</v>
      </c>
      <c r="D14" s="609"/>
      <c r="E14" s="609"/>
      <c r="F14" s="609"/>
      <c r="G14" s="644"/>
      <c r="H14" s="610"/>
      <c r="I14" s="646"/>
    </row>
    <row r="15" spans="1:9" ht="17.100000000000001" customHeight="1">
      <c r="A15" s="1131"/>
      <c r="B15" s="1128"/>
      <c r="C15" s="599" t="s">
        <v>189</v>
      </c>
      <c r="D15" s="302"/>
      <c r="E15" s="302"/>
      <c r="F15" s="302"/>
      <c r="G15" s="312"/>
      <c r="H15" s="306"/>
      <c r="I15" s="383"/>
    </row>
    <row r="16" spans="1:9" ht="17.100000000000001" customHeight="1">
      <c r="A16" s="1131"/>
      <c r="B16" s="1128"/>
      <c r="C16" s="599" t="s">
        <v>190</v>
      </c>
      <c r="D16" s="302"/>
      <c r="E16" s="302"/>
      <c r="F16" s="302"/>
      <c r="G16" s="312"/>
      <c r="H16" s="306"/>
      <c r="I16" s="383"/>
    </row>
    <row r="17" spans="1:9" ht="17.100000000000001" customHeight="1">
      <c r="A17" s="1131"/>
      <c r="B17" s="1128"/>
      <c r="C17" s="599" t="s">
        <v>191</v>
      </c>
      <c r="D17" s="302"/>
      <c r="E17" s="302"/>
      <c r="F17" s="302"/>
      <c r="G17" s="312"/>
      <c r="H17" s="306"/>
      <c r="I17" s="383"/>
    </row>
    <row r="18" spans="1:9" ht="17.100000000000001" customHeight="1">
      <c r="A18" s="1131"/>
      <c r="B18" s="1128"/>
      <c r="C18" s="602" t="s">
        <v>192</v>
      </c>
      <c r="D18" s="555">
        <v>600000</v>
      </c>
      <c r="E18" s="555">
        <v>485000</v>
      </c>
      <c r="F18" s="555">
        <v>1000000</v>
      </c>
      <c r="G18" s="312">
        <f t="shared" si="0"/>
        <v>400000</v>
      </c>
      <c r="H18" s="306">
        <f t="shared" si="1"/>
        <v>0.66666666666666663</v>
      </c>
      <c r="I18" s="590" t="s">
        <v>482</v>
      </c>
    </row>
    <row r="19" spans="1:9" ht="17.100000000000001" customHeight="1">
      <c r="A19" s="1131"/>
      <c r="B19" s="1128"/>
      <c r="C19" s="608" t="s">
        <v>194</v>
      </c>
      <c r="D19" s="302"/>
      <c r="E19" s="302"/>
      <c r="F19" s="302"/>
      <c r="G19" s="312"/>
      <c r="H19" s="306"/>
      <c r="I19" s="380"/>
    </row>
    <row r="20" spans="1:9" ht="17.100000000000001" customHeight="1">
      <c r="A20" s="1131"/>
      <c r="B20" s="1128"/>
      <c r="C20" s="608" t="s">
        <v>195</v>
      </c>
      <c r="D20" s="302"/>
      <c r="E20" s="302"/>
      <c r="F20" s="302"/>
      <c r="G20" s="312"/>
      <c r="H20" s="306"/>
      <c r="I20" s="380"/>
    </row>
    <row r="21" spans="1:9" ht="17.100000000000001" customHeight="1">
      <c r="A21" s="1131"/>
      <c r="B21" s="1073"/>
      <c r="C21" s="608" t="s">
        <v>214</v>
      </c>
      <c r="D21" s="78"/>
      <c r="E21" s="78"/>
      <c r="F21" s="44"/>
      <c r="G21" s="45"/>
      <c r="H21" s="306"/>
      <c r="I21" s="46"/>
    </row>
    <row r="22" spans="1:9" ht="18" thickBot="1">
      <c r="A22" s="1132"/>
      <c r="B22" s="1088" t="s">
        <v>47</v>
      </c>
      <c r="C22" s="1089"/>
      <c r="D22" s="578">
        <f>SUM(D14:D21)</f>
        <v>600000</v>
      </c>
      <c r="E22" s="578">
        <f t="shared" ref="E22:F22" si="3">SUM(E14:E21)</f>
        <v>485000</v>
      </c>
      <c r="F22" s="578">
        <f t="shared" si="3"/>
        <v>1000000</v>
      </c>
      <c r="G22" s="578">
        <f t="shared" ref="G22:G48" si="4">F22-D22</f>
        <v>400000</v>
      </c>
      <c r="H22" s="626">
        <f t="shared" si="1"/>
        <v>0.66666666666666663</v>
      </c>
      <c r="I22" s="50"/>
    </row>
    <row r="23" spans="1:9" ht="17.100000000000001" customHeight="1">
      <c r="A23" s="1124" t="s">
        <v>206</v>
      </c>
      <c r="B23" s="1127" t="s">
        <v>207</v>
      </c>
      <c r="C23" s="598" t="s">
        <v>154</v>
      </c>
      <c r="D23" s="83"/>
      <c r="E23" s="83"/>
      <c r="F23" s="84"/>
      <c r="G23" s="211"/>
      <c r="H23" s="610"/>
      <c r="I23" s="92"/>
    </row>
    <row r="24" spans="1:9" ht="17.100000000000001" customHeight="1">
      <c r="A24" s="1125"/>
      <c r="B24" s="1128"/>
      <c r="C24" s="599" t="s">
        <v>81</v>
      </c>
      <c r="D24" s="53"/>
      <c r="E24" s="53"/>
      <c r="F24" s="79"/>
      <c r="G24" s="212"/>
      <c r="H24" s="306"/>
      <c r="I24" s="93"/>
    </row>
    <row r="25" spans="1:9" ht="17.100000000000001" customHeight="1">
      <c r="A25" s="1125"/>
      <c r="B25" s="1128"/>
      <c r="C25" s="599" t="s">
        <v>38</v>
      </c>
      <c r="D25" s="53">
        <v>15556768</v>
      </c>
      <c r="E25" s="53">
        <v>2983320</v>
      </c>
      <c r="F25" s="79">
        <v>9037480</v>
      </c>
      <c r="G25" s="657">
        <f t="shared" si="4"/>
        <v>-6519288</v>
      </c>
      <c r="H25" s="306">
        <f t="shared" si="1"/>
        <v>-0.41906442263585858</v>
      </c>
      <c r="I25" s="592" t="s">
        <v>483</v>
      </c>
    </row>
    <row r="26" spans="1:9" ht="17.100000000000001" customHeight="1">
      <c r="A26" s="1125"/>
      <c r="B26" s="1073"/>
      <c r="C26" s="599" t="s">
        <v>82</v>
      </c>
      <c r="D26" s="53">
        <v>481568000</v>
      </c>
      <c r="E26" s="53">
        <v>197789100</v>
      </c>
      <c r="F26" s="79">
        <v>478864000</v>
      </c>
      <c r="G26" s="657">
        <f t="shared" si="4"/>
        <v>-2704000</v>
      </c>
      <c r="H26" s="306">
        <f t="shared" si="1"/>
        <v>-5.6149910293042723E-3</v>
      </c>
      <c r="I26" s="592" t="s">
        <v>484</v>
      </c>
    </row>
    <row r="27" spans="1:9" ht="18" thickBot="1">
      <c r="A27" s="1126"/>
      <c r="B27" s="1071" t="s">
        <v>47</v>
      </c>
      <c r="C27" s="1138"/>
      <c r="D27" s="623">
        <f>SUM(D23:D26)</f>
        <v>497124768</v>
      </c>
      <c r="E27" s="623">
        <f t="shared" ref="E27:F27" si="5">SUM(E23:E26)</f>
        <v>200772420</v>
      </c>
      <c r="F27" s="623">
        <f t="shared" si="5"/>
        <v>487901480</v>
      </c>
      <c r="G27" s="714">
        <f t="shared" si="4"/>
        <v>-9223288</v>
      </c>
      <c r="H27" s="713">
        <f t="shared" si="1"/>
        <v>-1.8553265887568893E-2</v>
      </c>
      <c r="I27" s="94"/>
    </row>
    <row r="28" spans="1:9" ht="20.25" customHeight="1">
      <c r="A28" s="1133" t="s">
        <v>208</v>
      </c>
      <c r="B28" s="1066" t="s">
        <v>209</v>
      </c>
      <c r="C28" s="200" t="s">
        <v>7</v>
      </c>
      <c r="D28" s="81">
        <f>'[1]9-1.은학의집(재가복지)'!D28</f>
        <v>0</v>
      </c>
      <c r="E28" s="84">
        <f>'[1]9-1.은학의집(재가복지)'!E28+'[1]9-2은학의집(요양시설)'!E28</f>
        <v>300000</v>
      </c>
      <c r="F28" s="206">
        <f>'[1]9-1.은학의집(재가복지)'!F28</f>
        <v>2000000</v>
      </c>
      <c r="G28" s="206">
        <f t="shared" si="4"/>
        <v>2000000</v>
      </c>
      <c r="H28" s="610"/>
      <c r="I28" s="628" t="s">
        <v>486</v>
      </c>
    </row>
    <row r="29" spans="1:9" ht="20.25" customHeight="1">
      <c r="A29" s="1134"/>
      <c r="B29" s="1067"/>
      <c r="C29" s="607" t="s">
        <v>8</v>
      </c>
      <c r="D29" s="78">
        <f>'[1]9-1.은학의집(재가복지)'!D29</f>
        <v>73800000</v>
      </c>
      <c r="E29" s="78">
        <f>'[1]9-1.은학의집(재가복지)'!E29+'[1]9-2은학의집(요양시설)'!E29</f>
        <v>26808878</v>
      </c>
      <c r="F29" s="45">
        <f>'[1]9-1.은학의집(재가복지)'!F29</f>
        <v>73800000</v>
      </c>
      <c r="G29" s="45">
        <f t="shared" si="4"/>
        <v>0</v>
      </c>
      <c r="H29" s="306">
        <f t="shared" si="1"/>
        <v>0</v>
      </c>
      <c r="I29" s="46"/>
    </row>
    <row r="30" spans="1:9" ht="18" thickBot="1">
      <c r="A30" s="1135"/>
      <c r="B30" s="1129" t="s">
        <v>47</v>
      </c>
      <c r="C30" s="1129"/>
      <c r="D30" s="660">
        <f>SUM(D28:D29)</f>
        <v>73800000</v>
      </c>
      <c r="E30" s="660">
        <f t="shared" ref="E30:F30" si="6">SUM(E28:E29)</f>
        <v>27108878</v>
      </c>
      <c r="F30" s="661">
        <f t="shared" si="6"/>
        <v>75800000</v>
      </c>
      <c r="G30" s="661">
        <f t="shared" si="4"/>
        <v>2000000</v>
      </c>
      <c r="H30" s="713">
        <f t="shared" si="1"/>
        <v>2.7100271002710029E-2</v>
      </c>
      <c r="I30" s="51"/>
    </row>
    <row r="31" spans="1:9" ht="18" customHeight="1">
      <c r="A31" s="1068" t="s">
        <v>210</v>
      </c>
      <c r="B31" s="1127" t="s">
        <v>215</v>
      </c>
      <c r="C31" s="598" t="s">
        <v>201</v>
      </c>
      <c r="D31" s="84">
        <v>1843233800</v>
      </c>
      <c r="E31" s="84">
        <v>566525030</v>
      </c>
      <c r="F31" s="84">
        <v>1825841480</v>
      </c>
      <c r="G31" s="83">
        <f t="shared" si="4"/>
        <v>-17392320</v>
      </c>
      <c r="H31" s="610">
        <f t="shared" si="1"/>
        <v>-9.4357644700308781E-3</v>
      </c>
      <c r="I31" s="628" t="s">
        <v>487</v>
      </c>
    </row>
    <row r="32" spans="1:9" ht="18" customHeight="1">
      <c r="A32" s="1069"/>
      <c r="B32" s="1073"/>
      <c r="C32" s="599" t="s">
        <v>202</v>
      </c>
      <c r="D32" s="79">
        <v>312000000</v>
      </c>
      <c r="E32" s="79">
        <v>105914410</v>
      </c>
      <c r="F32" s="79">
        <v>312000000</v>
      </c>
      <c r="G32" s="53">
        <f t="shared" si="4"/>
        <v>0</v>
      </c>
      <c r="H32" s="306">
        <f t="shared" si="1"/>
        <v>0</v>
      </c>
      <c r="I32" s="96"/>
    </row>
    <row r="33" spans="1:9" ht="18" thickBot="1">
      <c r="A33" s="1070"/>
      <c r="B33" s="600"/>
      <c r="C33" s="600" t="s">
        <v>203</v>
      </c>
      <c r="D33" s="623">
        <f>SUM(D31:D32)</f>
        <v>2155233800</v>
      </c>
      <c r="E33" s="623">
        <f t="shared" ref="E33:F33" si="7">SUM(E31:E32)</f>
        <v>672439440</v>
      </c>
      <c r="F33" s="623">
        <f t="shared" si="7"/>
        <v>2137841480</v>
      </c>
      <c r="G33" s="664">
        <f t="shared" si="4"/>
        <v>-17392320</v>
      </c>
      <c r="H33" s="626">
        <f t="shared" si="1"/>
        <v>-8.0698066260839075E-3</v>
      </c>
      <c r="I33" s="94"/>
    </row>
    <row r="34" spans="1:9" ht="17.25" customHeight="1">
      <c r="A34" s="606"/>
      <c r="B34" s="1127" t="s">
        <v>216</v>
      </c>
      <c r="C34" s="598" t="s">
        <v>230</v>
      </c>
      <c r="D34" s="84"/>
      <c r="E34" s="84"/>
      <c r="F34" s="84"/>
      <c r="G34" s="84"/>
      <c r="H34" s="610"/>
      <c r="I34" s="92"/>
    </row>
    <row r="35" spans="1:9" ht="17.25" customHeight="1">
      <c r="A35" s="603"/>
      <c r="B35" s="1128"/>
      <c r="C35" s="608" t="s">
        <v>231</v>
      </c>
      <c r="D35" s="82"/>
      <c r="E35" s="82"/>
      <c r="F35" s="82"/>
      <c r="G35" s="79"/>
      <c r="H35" s="306"/>
      <c r="I35" s="308"/>
    </row>
    <row r="36" spans="1:9" ht="17.25" customHeight="1">
      <c r="A36" s="1075" t="s">
        <v>4</v>
      </c>
      <c r="B36" s="1073"/>
      <c r="C36" s="608" t="s">
        <v>400</v>
      </c>
      <c r="D36" s="79">
        <v>10000000</v>
      </c>
      <c r="E36" s="79"/>
      <c r="F36" s="53">
        <v>10000000</v>
      </c>
      <c r="G36" s="82">
        <f t="shared" si="4"/>
        <v>0</v>
      </c>
      <c r="H36" s="306">
        <f t="shared" si="1"/>
        <v>0</v>
      </c>
      <c r="I36" s="592" t="s">
        <v>499</v>
      </c>
    </row>
    <row r="37" spans="1:9" ht="18" thickBot="1">
      <c r="A37" s="1076"/>
      <c r="B37" s="1136" t="s">
        <v>47</v>
      </c>
      <c r="C37" s="1137"/>
      <c r="D37" s="726">
        <f>SUM(D34:D36)</f>
        <v>10000000</v>
      </c>
      <c r="E37" s="726">
        <f t="shared" ref="E37:F37" si="8">SUM(E34:E36)</f>
        <v>0</v>
      </c>
      <c r="F37" s="726">
        <f t="shared" si="8"/>
        <v>10000000</v>
      </c>
      <c r="G37" s="578">
        <f t="shared" si="4"/>
        <v>0</v>
      </c>
      <c r="H37" s="626">
        <f t="shared" si="1"/>
        <v>0</v>
      </c>
      <c r="I37" s="51"/>
    </row>
    <row r="38" spans="1:9" ht="18.75" customHeight="1">
      <c r="A38" s="1074" t="s">
        <v>217</v>
      </c>
      <c r="B38" s="1127" t="s">
        <v>218</v>
      </c>
      <c r="C38" s="200" t="s">
        <v>10</v>
      </c>
      <c r="D38" s="676">
        <v>917119407</v>
      </c>
      <c r="E38" s="715">
        <v>1150799409</v>
      </c>
      <c r="F38" s="716">
        <v>1150799409</v>
      </c>
      <c r="G38" s="206">
        <f t="shared" si="4"/>
        <v>233680002</v>
      </c>
      <c r="H38" s="610">
        <f t="shared" si="1"/>
        <v>0.25479779428547195</v>
      </c>
      <c r="I38" s="628" t="s">
        <v>500</v>
      </c>
    </row>
    <row r="39" spans="1:9" ht="18.75" customHeight="1">
      <c r="A39" s="1075"/>
      <c r="B39" s="1073"/>
      <c r="C39" s="608" t="s">
        <v>221</v>
      </c>
      <c r="D39" s="282">
        <v>100000000</v>
      </c>
      <c r="E39" s="79">
        <v>117042554</v>
      </c>
      <c r="F39" s="717">
        <v>117042554</v>
      </c>
      <c r="G39" s="45">
        <f t="shared" si="4"/>
        <v>17042554</v>
      </c>
      <c r="H39" s="306">
        <f t="shared" si="1"/>
        <v>0.17042553999999999</v>
      </c>
      <c r="I39" s="615" t="s">
        <v>500</v>
      </c>
    </row>
    <row r="40" spans="1:9" ht="18" thickBot="1">
      <c r="A40" s="1076"/>
      <c r="B40" s="1077" t="s">
        <v>47</v>
      </c>
      <c r="C40" s="1078"/>
      <c r="D40" s="624">
        <f>SUM(D38:D39)</f>
        <v>1017119407</v>
      </c>
      <c r="E40" s="624">
        <f t="shared" ref="E40:F40" si="9">SUM(E38:E39)</f>
        <v>1267841963</v>
      </c>
      <c r="F40" s="624">
        <f t="shared" si="9"/>
        <v>1267841963</v>
      </c>
      <c r="G40" s="727">
        <f t="shared" si="4"/>
        <v>250722556</v>
      </c>
      <c r="H40" s="625">
        <f t="shared" si="1"/>
        <v>0.24650257803998424</v>
      </c>
      <c r="I40" s="94"/>
    </row>
    <row r="41" spans="1:9" ht="18.75" customHeight="1">
      <c r="A41" s="1341" t="s">
        <v>219</v>
      </c>
      <c r="B41" s="1066" t="s">
        <v>219</v>
      </c>
      <c r="C41" s="598" t="s">
        <v>220</v>
      </c>
      <c r="D41" s="84">
        <v>638405</v>
      </c>
      <c r="E41" s="84">
        <v>0</v>
      </c>
      <c r="F41" s="83">
        <v>1250000</v>
      </c>
      <c r="G41" s="206">
        <f t="shared" si="4"/>
        <v>611595</v>
      </c>
      <c r="H41" s="610">
        <f t="shared" si="1"/>
        <v>0.95800471487535344</v>
      </c>
      <c r="I41" s="592" t="s">
        <v>501</v>
      </c>
    </row>
    <row r="42" spans="1:9" ht="18.75" customHeight="1">
      <c r="A42" s="1322"/>
      <c r="B42" s="1067"/>
      <c r="C42" s="599" t="s">
        <v>222</v>
      </c>
      <c r="D42" s="79">
        <v>33600000</v>
      </c>
      <c r="E42" s="79">
        <v>10876500</v>
      </c>
      <c r="F42" s="53">
        <v>33600000</v>
      </c>
      <c r="G42" s="45">
        <f t="shared" si="4"/>
        <v>0</v>
      </c>
      <c r="H42" s="306">
        <f t="shared" si="1"/>
        <v>0</v>
      </c>
      <c r="I42" s="592"/>
    </row>
    <row r="43" spans="1:9" ht="18.75" customHeight="1">
      <c r="A43" s="1322"/>
      <c r="B43" s="1067"/>
      <c r="C43" s="599" t="s">
        <v>12</v>
      </c>
      <c r="D43" s="79">
        <v>14180832</v>
      </c>
      <c r="E43" s="79">
        <v>2073920</v>
      </c>
      <c r="F43" s="53">
        <v>14100000</v>
      </c>
      <c r="G43" s="44">
        <f t="shared" si="4"/>
        <v>-80832</v>
      </c>
      <c r="H43" s="306">
        <f t="shared" si="1"/>
        <v>-5.7000886830899629E-3</v>
      </c>
      <c r="I43" s="592" t="s">
        <v>502</v>
      </c>
    </row>
    <row r="44" spans="1:9" ht="18" thickBot="1">
      <c r="A44" s="1342"/>
      <c r="B44" s="1129" t="s">
        <v>47</v>
      </c>
      <c r="C44" s="1129"/>
      <c r="D44" s="623">
        <f>SUM(D41:D43)</f>
        <v>48419237</v>
      </c>
      <c r="E44" s="623">
        <f t="shared" ref="E44:F44" si="10">SUM(E41:E43)</f>
        <v>12950420</v>
      </c>
      <c r="F44" s="623">
        <f t="shared" si="10"/>
        <v>48950000</v>
      </c>
      <c r="G44" s="578">
        <f t="shared" si="4"/>
        <v>530763</v>
      </c>
      <c r="H44" s="626">
        <f t="shared" si="1"/>
        <v>1.0961820815144196E-2</v>
      </c>
      <c r="I44" s="94"/>
    </row>
    <row r="45" spans="1:9" ht="17.100000000000001" customHeight="1">
      <c r="A45" s="1141" t="s">
        <v>223</v>
      </c>
      <c r="B45" s="1073" t="s">
        <v>224</v>
      </c>
      <c r="C45" s="602" t="s">
        <v>225</v>
      </c>
      <c r="D45" s="79">
        <v>24000000</v>
      </c>
      <c r="E45" s="79">
        <v>8000000</v>
      </c>
      <c r="F45" s="53">
        <v>24000000</v>
      </c>
      <c r="G45" s="45">
        <f t="shared" si="4"/>
        <v>0</v>
      </c>
      <c r="H45" s="306">
        <f t="shared" si="1"/>
        <v>0</v>
      </c>
      <c r="I45" s="308"/>
    </row>
    <row r="46" spans="1:9" ht="17.100000000000001" customHeight="1">
      <c r="A46" s="1134"/>
      <c r="B46" s="1067"/>
      <c r="C46" s="410" t="s">
        <v>226</v>
      </c>
      <c r="D46" s="79">
        <v>24000000</v>
      </c>
      <c r="E46" s="79">
        <v>8000000</v>
      </c>
      <c r="F46" s="53">
        <v>24000000</v>
      </c>
      <c r="G46" s="45">
        <f t="shared" si="4"/>
        <v>0</v>
      </c>
      <c r="H46" s="306">
        <f t="shared" si="1"/>
        <v>0</v>
      </c>
      <c r="I46" s="96"/>
    </row>
    <row r="47" spans="1:9" ht="18" thickBot="1">
      <c r="A47" s="1142"/>
      <c r="B47" s="1143" t="s">
        <v>47</v>
      </c>
      <c r="C47" s="1143"/>
      <c r="D47" s="773">
        <f>SUM(D45:D46)</f>
        <v>48000000</v>
      </c>
      <c r="E47" s="773">
        <f t="shared" ref="E47:F47" si="11">SUM(E45:E46)</f>
        <v>16000000</v>
      </c>
      <c r="F47" s="773">
        <f t="shared" si="11"/>
        <v>48000000</v>
      </c>
      <c r="G47" s="168">
        <f t="shared" si="4"/>
        <v>0</v>
      </c>
      <c r="H47" s="306">
        <f t="shared" si="1"/>
        <v>0</v>
      </c>
      <c r="I47" s="170"/>
    </row>
    <row r="48" spans="1:9" ht="17.25" thickBot="1">
      <c r="A48" s="1144" t="s">
        <v>532</v>
      </c>
      <c r="B48" s="1145"/>
      <c r="C48" s="1146"/>
      <c r="D48" s="394">
        <f>SUM(D13,D22,D27,D30,D33,D37,D40,D44,D47)</f>
        <v>4419130000</v>
      </c>
      <c r="E48" s="394">
        <f>SUM(E13,E22,E27,E30,E33,E37,E40,E44,E47)</f>
        <v>2348353934</v>
      </c>
      <c r="F48" s="394">
        <f t="shared" ref="F48" si="12">SUM(F13,F22,F27,F30,F33,F37,F40,F44,F47)</f>
        <v>4646167711</v>
      </c>
      <c r="G48" s="394">
        <f t="shared" si="4"/>
        <v>227037711</v>
      </c>
      <c r="H48" s="596">
        <f>G48/D48*100%</f>
        <v>5.1376110456130504E-2</v>
      </c>
      <c r="I48" s="91"/>
    </row>
    <row r="49" spans="1:9" ht="26.45" customHeight="1" thickBot="1">
      <c r="A49" s="1303" t="s">
        <v>576</v>
      </c>
      <c r="B49" s="1303"/>
      <c r="C49" s="1303"/>
      <c r="D49" s="1303"/>
      <c r="E49" s="1303"/>
      <c r="F49" s="1303"/>
      <c r="G49" s="1303"/>
      <c r="H49" s="1303"/>
      <c r="I49" s="1303"/>
    </row>
    <row r="50" spans="1:9" ht="17.45" customHeight="1">
      <c r="A50" s="1304" t="s">
        <v>37</v>
      </c>
      <c r="B50" s="1305"/>
      <c r="C50" s="1305"/>
      <c r="D50" s="1082" t="s">
        <v>298</v>
      </c>
      <c r="E50" s="1082" t="s">
        <v>299</v>
      </c>
      <c r="F50" s="1082" t="s">
        <v>296</v>
      </c>
      <c r="G50" s="1082" t="s">
        <v>74</v>
      </c>
      <c r="H50" s="1152" t="s">
        <v>62</v>
      </c>
      <c r="I50" s="1147" t="s">
        <v>76</v>
      </c>
    </row>
    <row r="51" spans="1:9" ht="18" customHeight="1" thickBot="1">
      <c r="A51" s="97" t="s">
        <v>0</v>
      </c>
      <c r="B51" s="173" t="s">
        <v>1</v>
      </c>
      <c r="C51" s="173" t="s">
        <v>2</v>
      </c>
      <c r="D51" s="1083"/>
      <c r="E51" s="1083"/>
      <c r="F51" s="1083"/>
      <c r="G51" s="1083"/>
      <c r="H51" s="1153"/>
      <c r="I51" s="1148"/>
    </row>
    <row r="52" spans="1:9">
      <c r="A52" s="210" t="s">
        <v>233</v>
      </c>
      <c r="B52" s="1073" t="s">
        <v>234</v>
      </c>
      <c r="C52" s="290" t="s">
        <v>20</v>
      </c>
      <c r="D52" s="44">
        <v>1496639240</v>
      </c>
      <c r="E52" s="44">
        <v>437978609</v>
      </c>
      <c r="F52" s="44">
        <v>1489418960</v>
      </c>
      <c r="G52" s="44">
        <f>F52-D52</f>
        <v>-7220280</v>
      </c>
      <c r="H52" s="165">
        <f>G52/D52*100%</f>
        <v>-4.8243289411548504E-3</v>
      </c>
      <c r="I52" s="46"/>
    </row>
    <row r="53" spans="1:9">
      <c r="A53" s="77"/>
      <c r="B53" s="1067"/>
      <c r="C53" s="201" t="s">
        <v>40</v>
      </c>
      <c r="D53" s="44">
        <v>389125980</v>
      </c>
      <c r="E53" s="44">
        <v>102114117</v>
      </c>
      <c r="F53" s="44">
        <v>433894500</v>
      </c>
      <c r="G53" s="45">
        <f t="shared" ref="G53:G119" si="13">F53-D53</f>
        <v>44768520</v>
      </c>
      <c r="H53" s="165">
        <f t="shared" ref="H53:H117" si="14">G53/D53*100%</f>
        <v>0.11504891038115728</v>
      </c>
      <c r="I53" s="615" t="s">
        <v>503</v>
      </c>
    </row>
    <row r="54" spans="1:9">
      <c r="A54" s="77"/>
      <c r="B54" s="1067"/>
      <c r="C54" s="201" t="s">
        <v>227</v>
      </c>
      <c r="D54" s="44">
        <v>10000000</v>
      </c>
      <c r="E54" s="44">
        <v>902160</v>
      </c>
      <c r="F54" s="44">
        <v>10000000</v>
      </c>
      <c r="G54" s="45">
        <f t="shared" si="13"/>
        <v>0</v>
      </c>
      <c r="H54" s="165">
        <f t="shared" si="14"/>
        <v>0</v>
      </c>
      <c r="I54" s="615"/>
    </row>
    <row r="55" spans="1:9" ht="19.5" customHeight="1">
      <c r="A55" s="77"/>
      <c r="B55" s="1067"/>
      <c r="C55" s="201" t="s">
        <v>228</v>
      </c>
      <c r="D55" s="44">
        <v>157147110</v>
      </c>
      <c r="E55" s="44">
        <v>39968359</v>
      </c>
      <c r="F55" s="44">
        <v>160276130</v>
      </c>
      <c r="G55" s="45">
        <f t="shared" si="13"/>
        <v>3129020</v>
      </c>
      <c r="H55" s="165">
        <f t="shared" si="14"/>
        <v>1.9911406579478298E-2</v>
      </c>
      <c r="I55" s="615" t="s">
        <v>504</v>
      </c>
    </row>
    <row r="56" spans="1:9" ht="15.75" customHeight="1">
      <c r="A56" s="77"/>
      <c r="B56" s="1067"/>
      <c r="C56" s="201" t="s">
        <v>41</v>
      </c>
      <c r="D56" s="44">
        <v>199936590</v>
      </c>
      <c r="E56" s="44">
        <v>38927390</v>
      </c>
      <c r="F56" s="44">
        <v>203900470</v>
      </c>
      <c r="G56" s="45">
        <f t="shared" si="13"/>
        <v>3963880</v>
      </c>
      <c r="H56" s="165">
        <f t="shared" si="14"/>
        <v>1.9825685733661856E-2</v>
      </c>
      <c r="I56" s="615" t="s">
        <v>504</v>
      </c>
    </row>
    <row r="57" spans="1:9" ht="15.75" customHeight="1">
      <c r="A57" s="77"/>
      <c r="B57" s="1067"/>
      <c r="C57" s="201" t="s">
        <v>23</v>
      </c>
      <c r="D57" s="44"/>
      <c r="E57" s="44"/>
      <c r="F57" s="44"/>
      <c r="G57" s="45"/>
      <c r="H57" s="165"/>
      <c r="I57" s="46"/>
    </row>
    <row r="58" spans="1:9">
      <c r="A58" s="77"/>
      <c r="B58" s="1067"/>
      <c r="C58" s="417" t="s">
        <v>372</v>
      </c>
      <c r="D58" s="778">
        <f>SUM(D52:D57)</f>
        <v>2252848920</v>
      </c>
      <c r="E58" s="778">
        <f t="shared" ref="E58:F58" si="15">SUM(E52:E57)</f>
        <v>619890635</v>
      </c>
      <c r="F58" s="778">
        <f t="shared" si="15"/>
        <v>2297490060</v>
      </c>
      <c r="G58" s="756">
        <f t="shared" si="13"/>
        <v>44641140</v>
      </c>
      <c r="H58" s="704">
        <f t="shared" si="14"/>
        <v>1.98154166503096E-2</v>
      </c>
      <c r="I58" s="47"/>
    </row>
    <row r="59" spans="1:9" ht="16.5" customHeight="1">
      <c r="A59" s="77"/>
      <c r="B59" s="1067" t="s">
        <v>235</v>
      </c>
      <c r="C59" s="197" t="s">
        <v>24</v>
      </c>
      <c r="D59" s="90">
        <v>9000000</v>
      </c>
      <c r="E59" s="44">
        <v>1428740</v>
      </c>
      <c r="F59" s="44">
        <v>9000000</v>
      </c>
      <c r="G59" s="45">
        <f t="shared" si="13"/>
        <v>0</v>
      </c>
      <c r="H59" s="165">
        <f t="shared" si="14"/>
        <v>0</v>
      </c>
      <c r="I59" s="46"/>
    </row>
    <row r="60" spans="1:9" ht="16.5" customHeight="1">
      <c r="A60" s="77"/>
      <c r="B60" s="1067"/>
      <c r="C60" s="290" t="s">
        <v>229</v>
      </c>
      <c r="D60" s="90">
        <v>6000000</v>
      </c>
      <c r="E60" s="44">
        <v>1564950</v>
      </c>
      <c r="F60" s="44">
        <v>6000000</v>
      </c>
      <c r="G60" s="45">
        <f t="shared" si="13"/>
        <v>0</v>
      </c>
      <c r="H60" s="165">
        <f t="shared" si="14"/>
        <v>0</v>
      </c>
      <c r="I60" s="46"/>
    </row>
    <row r="61" spans="1:9">
      <c r="A61" s="77"/>
      <c r="B61" s="1067"/>
      <c r="C61" s="201" t="s">
        <v>25</v>
      </c>
      <c r="D61" s="90">
        <v>31160000</v>
      </c>
      <c r="E61" s="44">
        <v>596700</v>
      </c>
      <c r="F61" s="44">
        <v>41380000</v>
      </c>
      <c r="G61" s="45">
        <f t="shared" si="13"/>
        <v>10220000</v>
      </c>
      <c r="H61" s="165">
        <f t="shared" si="14"/>
        <v>0.32798459563543003</v>
      </c>
      <c r="I61" s="615" t="s">
        <v>505</v>
      </c>
    </row>
    <row r="62" spans="1:9">
      <c r="A62" s="77"/>
      <c r="B62" s="1067"/>
      <c r="C62" s="417" t="s">
        <v>373</v>
      </c>
      <c r="D62" s="778">
        <f>SUM(D59:D61)</f>
        <v>46160000</v>
      </c>
      <c r="E62" s="778">
        <f t="shared" ref="E62:F62" si="16">SUM(E59:E61)</f>
        <v>3590390</v>
      </c>
      <c r="F62" s="778">
        <f t="shared" si="16"/>
        <v>56380000</v>
      </c>
      <c r="G62" s="756">
        <f t="shared" si="13"/>
        <v>10220000</v>
      </c>
      <c r="H62" s="704">
        <f t="shared" si="14"/>
        <v>0.22140381282495666</v>
      </c>
      <c r="I62" s="47"/>
    </row>
    <row r="63" spans="1:9">
      <c r="A63" s="77"/>
      <c r="B63" s="1067" t="s">
        <v>236</v>
      </c>
      <c r="C63" s="292" t="s">
        <v>26</v>
      </c>
      <c r="D63" s="728">
        <v>6600000</v>
      </c>
      <c r="E63" s="79">
        <v>181700</v>
      </c>
      <c r="F63" s="90">
        <v>6600000</v>
      </c>
      <c r="G63" s="45">
        <f t="shared" si="13"/>
        <v>0</v>
      </c>
      <c r="H63" s="165">
        <f t="shared" si="14"/>
        <v>0</v>
      </c>
      <c r="I63" s="46"/>
    </row>
    <row r="64" spans="1:9" ht="16.5" customHeight="1">
      <c r="A64" s="77"/>
      <c r="B64" s="1067"/>
      <c r="C64" s="201" t="s">
        <v>42</v>
      </c>
      <c r="D64" s="728">
        <v>56900000</v>
      </c>
      <c r="E64" s="79">
        <v>9354866</v>
      </c>
      <c r="F64" s="90">
        <v>68172000</v>
      </c>
      <c r="G64" s="45">
        <f t="shared" si="13"/>
        <v>11272000</v>
      </c>
      <c r="H64" s="165">
        <f t="shared" si="14"/>
        <v>0.19810193321616873</v>
      </c>
      <c r="I64" s="615" t="s">
        <v>506</v>
      </c>
    </row>
    <row r="65" spans="1:9">
      <c r="A65" s="77"/>
      <c r="B65" s="1067"/>
      <c r="C65" s="201" t="s">
        <v>28</v>
      </c>
      <c r="D65" s="728">
        <v>205830000</v>
      </c>
      <c r="E65" s="79">
        <v>60612893</v>
      </c>
      <c r="F65" s="90">
        <v>292230000</v>
      </c>
      <c r="G65" s="45">
        <f t="shared" si="13"/>
        <v>86400000</v>
      </c>
      <c r="H65" s="165">
        <f t="shared" si="14"/>
        <v>0.41976388281591603</v>
      </c>
      <c r="I65" s="615" t="s">
        <v>505</v>
      </c>
    </row>
    <row r="66" spans="1:9" ht="18.75" customHeight="1">
      <c r="A66" s="77"/>
      <c r="B66" s="1067"/>
      <c r="C66" s="201" t="s">
        <v>29</v>
      </c>
      <c r="D66" s="728">
        <v>0</v>
      </c>
      <c r="E66" s="79">
        <v>0</v>
      </c>
      <c r="F66" s="90">
        <v>0</v>
      </c>
      <c r="G66" s="45">
        <f t="shared" si="13"/>
        <v>0</v>
      </c>
      <c r="H66" s="165"/>
      <c r="I66" s="615"/>
    </row>
    <row r="67" spans="1:9">
      <c r="A67" s="119"/>
      <c r="B67" s="1067"/>
      <c r="C67" s="201" t="s">
        <v>43</v>
      </c>
      <c r="D67" s="728">
        <v>48400000</v>
      </c>
      <c r="E67" s="79">
        <v>3920813</v>
      </c>
      <c r="F67" s="90">
        <v>49400000</v>
      </c>
      <c r="G67" s="168">
        <f t="shared" si="13"/>
        <v>1000000</v>
      </c>
      <c r="H67" s="165">
        <f t="shared" si="14"/>
        <v>2.0661157024793389E-2</v>
      </c>
      <c r="I67" s="615" t="s">
        <v>505</v>
      </c>
    </row>
    <row r="68" spans="1:9">
      <c r="A68" s="119"/>
      <c r="B68" s="1067"/>
      <c r="C68" s="608" t="s">
        <v>232</v>
      </c>
      <c r="D68" s="728">
        <v>0</v>
      </c>
      <c r="E68" s="79">
        <v>0</v>
      </c>
      <c r="F68" s="90">
        <v>0</v>
      </c>
      <c r="G68" s="79">
        <f t="shared" si="13"/>
        <v>0</v>
      </c>
      <c r="H68" s="165"/>
      <c r="I68" s="592"/>
    </row>
    <row r="69" spans="1:9" ht="19.5" customHeight="1">
      <c r="A69" s="119"/>
      <c r="B69" s="1067"/>
      <c r="C69" s="608" t="s">
        <v>44</v>
      </c>
      <c r="D69" s="728">
        <v>124000000</v>
      </c>
      <c r="E69" s="79">
        <v>8956250</v>
      </c>
      <c r="F69" s="90">
        <v>156500000</v>
      </c>
      <c r="G69" s="79">
        <f t="shared" si="13"/>
        <v>32500000</v>
      </c>
      <c r="H69" s="165">
        <f t="shared" si="14"/>
        <v>0.26209677419354838</v>
      </c>
      <c r="I69" s="592" t="s">
        <v>507</v>
      </c>
    </row>
    <row r="70" spans="1:9">
      <c r="A70" s="119"/>
      <c r="B70" s="1067"/>
      <c r="C70" s="310" t="s">
        <v>374</v>
      </c>
      <c r="D70" s="755">
        <f>SUM(D63:D69)</f>
        <v>441730000</v>
      </c>
      <c r="E70" s="755">
        <f t="shared" ref="E70:F70" si="17">SUM(E63:E69)</f>
        <v>83026522</v>
      </c>
      <c r="F70" s="755">
        <f t="shared" si="17"/>
        <v>572902000</v>
      </c>
      <c r="G70" s="756">
        <f t="shared" si="13"/>
        <v>131172000</v>
      </c>
      <c r="H70" s="704">
        <f t="shared" si="14"/>
        <v>0.29695062594797728</v>
      </c>
      <c r="I70" s="46"/>
    </row>
    <row r="71" spans="1:9" ht="17.25" thickBot="1">
      <c r="A71" s="174" t="s">
        <v>167</v>
      </c>
      <c r="B71" s="1319" t="s">
        <v>47</v>
      </c>
      <c r="C71" s="1320"/>
      <c r="D71" s="620">
        <f>SUM(D58,D62,D70)</f>
        <v>2740738920</v>
      </c>
      <c r="E71" s="621">
        <f t="shared" ref="E71:F71" si="18">SUM(E58,E62,E70)</f>
        <v>706507547</v>
      </c>
      <c r="F71" s="620">
        <f t="shared" si="18"/>
        <v>2926772060</v>
      </c>
      <c r="G71" s="578">
        <f t="shared" si="13"/>
        <v>186033140</v>
      </c>
      <c r="H71" s="622">
        <f t="shared" si="14"/>
        <v>6.7877001578829699E-2</v>
      </c>
      <c r="I71" s="50"/>
    </row>
    <row r="72" spans="1:9" ht="17.25" customHeight="1" thickBot="1">
      <c r="A72" s="1133" t="s">
        <v>237</v>
      </c>
      <c r="B72" s="1066" t="s">
        <v>238</v>
      </c>
      <c r="C72" s="200" t="s">
        <v>13</v>
      </c>
      <c r="D72" s="83">
        <v>50000000</v>
      </c>
      <c r="E72" s="83">
        <v>6403000</v>
      </c>
      <c r="F72" s="731">
        <v>60000000</v>
      </c>
      <c r="G72" s="206">
        <f t="shared" si="13"/>
        <v>10000000</v>
      </c>
      <c r="H72" s="629">
        <f t="shared" si="14"/>
        <v>0.2</v>
      </c>
      <c r="I72" s="730" t="s">
        <v>505</v>
      </c>
    </row>
    <row r="73" spans="1:9" ht="17.25" customHeight="1">
      <c r="A73" s="1141"/>
      <c r="B73" s="1073"/>
      <c r="C73" s="607" t="s">
        <v>452</v>
      </c>
      <c r="D73" s="729">
        <v>40000000</v>
      </c>
      <c r="E73" s="294">
        <v>0</v>
      </c>
      <c r="F73" s="207">
        <v>50000000</v>
      </c>
      <c r="G73" s="45"/>
      <c r="H73" s="165">
        <f t="shared" si="14"/>
        <v>0</v>
      </c>
      <c r="I73" s="615" t="s">
        <v>505</v>
      </c>
    </row>
    <row r="74" spans="1:9" ht="17.25" customHeight="1">
      <c r="A74" s="1134"/>
      <c r="B74" s="1067"/>
      <c r="C74" s="608" t="s">
        <v>45</v>
      </c>
      <c r="D74" s="53">
        <v>44636000</v>
      </c>
      <c r="E74" s="53">
        <v>3851240</v>
      </c>
      <c r="F74" s="53">
        <v>47804000</v>
      </c>
      <c r="G74" s="45">
        <f t="shared" si="13"/>
        <v>3168000</v>
      </c>
      <c r="H74" s="165">
        <f t="shared" si="14"/>
        <v>7.0974101622009136E-2</v>
      </c>
      <c r="I74" s="615" t="s">
        <v>508</v>
      </c>
    </row>
    <row r="75" spans="1:9" ht="17.25" thickBot="1">
      <c r="A75" s="1135"/>
      <c r="B75" s="1189" t="s">
        <v>47</v>
      </c>
      <c r="C75" s="1190"/>
      <c r="D75" s="674">
        <f>SUM(D72:D74)</f>
        <v>134636000</v>
      </c>
      <c r="E75" s="674">
        <f t="shared" ref="E75:F75" si="19">SUM(E72:E74)</f>
        <v>10254240</v>
      </c>
      <c r="F75" s="674">
        <f t="shared" si="19"/>
        <v>157804000</v>
      </c>
      <c r="G75" s="578">
        <f t="shared" si="13"/>
        <v>23168000</v>
      </c>
      <c r="H75" s="622">
        <f t="shared" si="14"/>
        <v>0.17207879021955494</v>
      </c>
      <c r="I75" s="51"/>
    </row>
    <row r="76" spans="1:9">
      <c r="A76" s="1074" t="s">
        <v>259</v>
      </c>
      <c r="B76" s="1344" t="s">
        <v>175</v>
      </c>
      <c r="C76" s="631" t="s">
        <v>176</v>
      </c>
      <c r="D76" s="83">
        <v>160607500</v>
      </c>
      <c r="E76" s="83">
        <v>43739002</v>
      </c>
      <c r="F76" s="83">
        <v>161084980</v>
      </c>
      <c r="G76" s="84">
        <f t="shared" si="13"/>
        <v>477480</v>
      </c>
      <c r="H76" s="629">
        <f t="shared" si="14"/>
        <v>2.9729620347742165E-3</v>
      </c>
      <c r="I76" s="92"/>
    </row>
    <row r="77" spans="1:9">
      <c r="A77" s="1075"/>
      <c r="B77" s="1191"/>
      <c r="C77" s="604" t="s">
        <v>177</v>
      </c>
      <c r="D77" s="294">
        <v>47600000</v>
      </c>
      <c r="E77" s="294">
        <v>6273530</v>
      </c>
      <c r="F77" s="294">
        <v>52600000</v>
      </c>
      <c r="G77" s="79">
        <f t="shared" si="13"/>
        <v>5000000</v>
      </c>
      <c r="H77" s="165">
        <f t="shared" si="14"/>
        <v>0.10504201680672269</v>
      </c>
      <c r="I77" s="594" t="s">
        <v>512</v>
      </c>
    </row>
    <row r="78" spans="1:9">
      <c r="A78" s="1075"/>
      <c r="B78" s="1191"/>
      <c r="C78" s="604" t="s">
        <v>242</v>
      </c>
      <c r="D78" s="294">
        <v>0</v>
      </c>
      <c r="E78" s="294">
        <v>0</v>
      </c>
      <c r="F78" s="294">
        <v>0</v>
      </c>
      <c r="G78" s="79">
        <f t="shared" si="13"/>
        <v>0</v>
      </c>
      <c r="H78" s="165"/>
      <c r="I78" s="594"/>
    </row>
    <row r="79" spans="1:9">
      <c r="A79" s="1075"/>
      <c r="B79" s="1191"/>
      <c r="C79" s="301" t="s">
        <v>178</v>
      </c>
      <c r="D79" s="294">
        <v>16800000</v>
      </c>
      <c r="E79" s="294">
        <v>1097120</v>
      </c>
      <c r="F79" s="294">
        <v>20000000</v>
      </c>
      <c r="G79" s="79">
        <f t="shared" si="13"/>
        <v>3200000</v>
      </c>
      <c r="H79" s="165">
        <f t="shared" si="14"/>
        <v>0.19047619047619047</v>
      </c>
      <c r="I79" s="592" t="s">
        <v>513</v>
      </c>
    </row>
    <row r="80" spans="1:9">
      <c r="A80" s="1075"/>
      <c r="B80" s="1191"/>
      <c r="C80" s="301" t="s">
        <v>511</v>
      </c>
      <c r="D80" s="294">
        <v>33600000</v>
      </c>
      <c r="E80" s="294">
        <v>3125500</v>
      </c>
      <c r="F80" s="294">
        <v>33600000</v>
      </c>
      <c r="G80" s="79"/>
      <c r="H80" s="165"/>
      <c r="I80" s="96"/>
    </row>
    <row r="81" spans="1:9">
      <c r="A81" s="1075"/>
      <c r="B81" s="1191"/>
      <c r="C81" s="301" t="s">
        <v>243</v>
      </c>
      <c r="D81" s="294">
        <v>34305000</v>
      </c>
      <c r="E81" s="294">
        <v>2856000</v>
      </c>
      <c r="F81" s="294">
        <v>34305000</v>
      </c>
      <c r="G81" s="79">
        <f t="shared" si="13"/>
        <v>0</v>
      </c>
      <c r="H81" s="165">
        <f t="shared" si="14"/>
        <v>0</v>
      </c>
      <c r="I81" s="96"/>
    </row>
    <row r="82" spans="1:9">
      <c r="A82" s="1075"/>
      <c r="B82" s="1321"/>
      <c r="C82" s="605" t="s">
        <v>375</v>
      </c>
      <c r="D82" s="779">
        <f>SUM(D76:D81)</f>
        <v>292912500</v>
      </c>
      <c r="E82" s="779">
        <f t="shared" ref="E82:F82" si="20">SUM(E76:E81)</f>
        <v>57091152</v>
      </c>
      <c r="F82" s="779">
        <f t="shared" si="20"/>
        <v>301589980</v>
      </c>
      <c r="G82" s="779">
        <f t="shared" si="13"/>
        <v>8677480</v>
      </c>
      <c r="H82" s="732">
        <f t="shared" si="14"/>
        <v>2.9624819698715488E-2</v>
      </c>
      <c r="I82" s="96"/>
    </row>
    <row r="83" spans="1:9" ht="17.100000000000001" customHeight="1">
      <c r="A83" s="1075"/>
      <c r="B83" s="1316" t="s">
        <v>259</v>
      </c>
      <c r="C83" s="608" t="s">
        <v>211</v>
      </c>
      <c r="D83" s="294"/>
      <c r="E83" s="294"/>
      <c r="F83" s="294"/>
      <c r="G83" s="79"/>
      <c r="H83" s="165"/>
      <c r="I83" s="308"/>
    </row>
    <row r="84" spans="1:9" ht="17.100000000000001" customHeight="1">
      <c r="A84" s="1075"/>
      <c r="B84" s="1128"/>
      <c r="C84" s="608" t="s">
        <v>239</v>
      </c>
      <c r="D84" s="53"/>
      <c r="E84" s="53"/>
      <c r="F84" s="53"/>
      <c r="G84" s="79"/>
      <c r="H84" s="165"/>
      <c r="I84" s="96"/>
    </row>
    <row r="85" spans="1:9" ht="17.100000000000001" customHeight="1">
      <c r="A85" s="1075"/>
      <c r="B85" s="1128"/>
      <c r="C85" s="608" t="s">
        <v>240</v>
      </c>
      <c r="D85" s="53"/>
      <c r="E85" s="53"/>
      <c r="F85" s="53"/>
      <c r="G85" s="79"/>
      <c r="H85" s="165"/>
      <c r="I85" s="96"/>
    </row>
    <row r="86" spans="1:9" ht="17.100000000000001" customHeight="1">
      <c r="A86" s="1075"/>
      <c r="B86" s="1128"/>
      <c r="C86" s="608" t="s">
        <v>185</v>
      </c>
      <c r="D86" s="53"/>
      <c r="E86" s="53"/>
      <c r="F86" s="53"/>
      <c r="G86" s="79"/>
      <c r="H86" s="165"/>
      <c r="I86" s="96"/>
    </row>
    <row r="87" spans="1:9" ht="17.100000000000001" customHeight="1">
      <c r="A87" s="1075"/>
      <c r="B87" s="1128"/>
      <c r="C87" s="608" t="s">
        <v>182</v>
      </c>
      <c r="D87" s="53"/>
      <c r="E87" s="53"/>
      <c r="F87" s="53"/>
      <c r="G87" s="79"/>
      <c r="H87" s="165"/>
      <c r="I87" s="96"/>
    </row>
    <row r="88" spans="1:9" ht="17.100000000000001" customHeight="1">
      <c r="A88" s="1075"/>
      <c r="B88" s="1128"/>
      <c r="C88" s="608" t="s">
        <v>186</v>
      </c>
      <c r="D88" s="53"/>
      <c r="E88" s="53"/>
      <c r="F88" s="53"/>
      <c r="G88" s="79"/>
      <c r="H88" s="165"/>
      <c r="I88" s="96"/>
    </row>
    <row r="89" spans="1:9" ht="17.100000000000001" customHeight="1">
      <c r="A89" s="1075"/>
      <c r="B89" s="1128"/>
      <c r="C89" s="608" t="s">
        <v>183</v>
      </c>
      <c r="D89" s="53"/>
      <c r="E89" s="53"/>
      <c r="F89" s="53"/>
      <c r="G89" s="79"/>
      <c r="H89" s="165"/>
      <c r="I89" s="96"/>
    </row>
    <row r="90" spans="1:9" ht="17.100000000000001" customHeight="1">
      <c r="A90" s="1075"/>
      <c r="B90" s="1128"/>
      <c r="C90" s="608" t="s">
        <v>184</v>
      </c>
      <c r="D90" s="53"/>
      <c r="E90" s="53"/>
      <c r="F90" s="53"/>
      <c r="G90" s="79"/>
      <c r="H90" s="165"/>
      <c r="I90" s="96"/>
    </row>
    <row r="91" spans="1:9" ht="17.100000000000001" customHeight="1">
      <c r="A91" s="1075"/>
      <c r="B91" s="1128"/>
      <c r="C91" s="608" t="s">
        <v>181</v>
      </c>
      <c r="D91" s="53"/>
      <c r="E91" s="53"/>
      <c r="F91" s="53"/>
      <c r="G91" s="79"/>
      <c r="H91" s="165"/>
      <c r="I91" s="96"/>
    </row>
    <row r="92" spans="1:9" ht="17.100000000000001" customHeight="1">
      <c r="A92" s="1075"/>
      <c r="B92" s="1128"/>
      <c r="C92" s="608" t="s">
        <v>180</v>
      </c>
      <c r="D92" s="53"/>
      <c r="E92" s="53"/>
      <c r="F92" s="53"/>
      <c r="G92" s="79"/>
      <c r="H92" s="165"/>
      <c r="I92" s="96"/>
    </row>
    <row r="93" spans="1:9" ht="17.100000000000001" customHeight="1">
      <c r="A93" s="1075"/>
      <c r="B93" s="1128"/>
      <c r="C93" s="608" t="s">
        <v>241</v>
      </c>
      <c r="D93" s="53">
        <v>113200000</v>
      </c>
      <c r="E93" s="294">
        <v>24676890</v>
      </c>
      <c r="F93" s="53">
        <v>105640000</v>
      </c>
      <c r="G93" s="53">
        <f t="shared" si="13"/>
        <v>-7560000</v>
      </c>
      <c r="H93" s="165">
        <f t="shared" si="14"/>
        <v>-6.6784452296819785E-2</v>
      </c>
      <c r="I93" s="592" t="s">
        <v>514</v>
      </c>
    </row>
    <row r="94" spans="1:9" ht="17.100000000000001" customHeight="1">
      <c r="A94" s="1075"/>
      <c r="B94" s="1128"/>
      <c r="C94" s="608" t="s">
        <v>300</v>
      </c>
      <c r="D94" s="53">
        <v>4300000</v>
      </c>
      <c r="E94" s="294"/>
      <c r="F94" s="53">
        <v>4300000</v>
      </c>
      <c r="G94" s="79">
        <f t="shared" si="13"/>
        <v>0</v>
      </c>
      <c r="H94" s="165">
        <f t="shared" si="14"/>
        <v>0</v>
      </c>
      <c r="I94" s="592"/>
    </row>
    <row r="95" spans="1:9" ht="17.100000000000001" customHeight="1">
      <c r="A95" s="1075"/>
      <c r="B95" s="1128"/>
      <c r="C95" s="608" t="s">
        <v>301</v>
      </c>
      <c r="D95" s="53">
        <v>19300000</v>
      </c>
      <c r="E95" s="294"/>
      <c r="F95" s="53">
        <v>25300000</v>
      </c>
      <c r="G95" s="79">
        <f t="shared" si="13"/>
        <v>6000000</v>
      </c>
      <c r="H95" s="165">
        <f t="shared" si="14"/>
        <v>0.31088082901554404</v>
      </c>
      <c r="I95" s="592" t="s">
        <v>505</v>
      </c>
    </row>
    <row r="96" spans="1:9" ht="17.100000000000001" customHeight="1">
      <c r="A96" s="1075"/>
      <c r="B96" s="1128"/>
      <c r="C96" s="608" t="s">
        <v>302</v>
      </c>
      <c r="D96" s="53">
        <v>5200000</v>
      </c>
      <c r="E96" s="294">
        <v>70200</v>
      </c>
      <c r="F96" s="53">
        <v>5200000</v>
      </c>
      <c r="G96" s="79">
        <f t="shared" si="13"/>
        <v>0</v>
      </c>
      <c r="H96" s="165">
        <f t="shared" si="14"/>
        <v>0</v>
      </c>
      <c r="I96" s="592"/>
    </row>
    <row r="97" spans="1:9" ht="17.100000000000001" customHeight="1">
      <c r="A97" s="1075"/>
      <c r="B97" s="1128"/>
      <c r="C97" s="608" t="s">
        <v>303</v>
      </c>
      <c r="D97" s="53">
        <v>68080000</v>
      </c>
      <c r="E97" s="294">
        <v>526900</v>
      </c>
      <c r="F97" s="53">
        <v>76080000</v>
      </c>
      <c r="G97" s="79">
        <f t="shared" si="13"/>
        <v>8000000</v>
      </c>
      <c r="H97" s="165">
        <f t="shared" si="14"/>
        <v>0.11750881316098707</v>
      </c>
      <c r="I97" s="592" t="s">
        <v>508</v>
      </c>
    </row>
    <row r="98" spans="1:9" ht="17.100000000000001" customHeight="1">
      <c r="A98" s="1075"/>
      <c r="B98" s="1128"/>
      <c r="C98" s="608" t="s">
        <v>304</v>
      </c>
      <c r="D98" s="53">
        <v>2000000</v>
      </c>
      <c r="E98" s="294"/>
      <c r="F98" s="53">
        <v>6000000</v>
      </c>
      <c r="G98" s="79">
        <f t="shared" si="13"/>
        <v>4000000</v>
      </c>
      <c r="H98" s="165">
        <f t="shared" si="14"/>
        <v>2</v>
      </c>
      <c r="I98" s="592" t="s">
        <v>515</v>
      </c>
    </row>
    <row r="99" spans="1:9" ht="17.100000000000001" customHeight="1">
      <c r="A99" s="1075"/>
      <c r="B99" s="1128"/>
      <c r="C99" s="608" t="s">
        <v>305</v>
      </c>
      <c r="D99" s="53">
        <v>478864000</v>
      </c>
      <c r="E99" s="294">
        <v>50275855</v>
      </c>
      <c r="F99" s="53">
        <v>478864000</v>
      </c>
      <c r="G99" s="79">
        <f t="shared" si="13"/>
        <v>0</v>
      </c>
      <c r="H99" s="165">
        <f t="shared" si="14"/>
        <v>0</v>
      </c>
      <c r="I99" s="592"/>
    </row>
    <row r="100" spans="1:9" ht="17.100000000000001" customHeight="1">
      <c r="A100" s="1075"/>
      <c r="B100" s="1128"/>
      <c r="C100" s="608" t="s">
        <v>306</v>
      </c>
      <c r="D100" s="53">
        <v>32000000</v>
      </c>
      <c r="E100" s="294">
        <v>1384950</v>
      </c>
      <c r="F100" s="53">
        <v>36300000</v>
      </c>
      <c r="G100" s="79">
        <f t="shared" si="13"/>
        <v>4300000</v>
      </c>
      <c r="H100" s="165">
        <f t="shared" si="14"/>
        <v>0.13437499999999999</v>
      </c>
      <c r="I100" s="592" t="s">
        <v>516</v>
      </c>
    </row>
    <row r="101" spans="1:9" ht="17.100000000000001" customHeight="1">
      <c r="A101" s="1075"/>
      <c r="B101" s="1128"/>
      <c r="C101" s="608" t="s">
        <v>291</v>
      </c>
      <c r="D101" s="53"/>
      <c r="E101" s="53"/>
      <c r="F101" s="53"/>
      <c r="G101" s="79"/>
      <c r="H101" s="165"/>
      <c r="I101" s="96"/>
    </row>
    <row r="102" spans="1:9" ht="17.100000000000001" customHeight="1">
      <c r="A102" s="1075"/>
      <c r="B102" s="1128"/>
      <c r="C102" s="608" t="s">
        <v>292</v>
      </c>
      <c r="D102" s="53"/>
      <c r="E102" s="53"/>
      <c r="F102" s="53"/>
      <c r="G102" s="79"/>
      <c r="H102" s="165"/>
      <c r="I102" s="96"/>
    </row>
    <row r="103" spans="1:9" ht="17.100000000000001" customHeight="1">
      <c r="A103" s="1075"/>
      <c r="B103" s="1128"/>
      <c r="C103" s="608" t="s">
        <v>293</v>
      </c>
      <c r="D103" s="53"/>
      <c r="E103" s="53"/>
      <c r="F103" s="53"/>
      <c r="G103" s="79"/>
      <c r="H103" s="165"/>
      <c r="I103" s="96"/>
    </row>
    <row r="104" spans="1:9" ht="17.100000000000001" customHeight="1">
      <c r="A104" s="1075"/>
      <c r="B104" s="1128"/>
      <c r="C104" s="608" t="s">
        <v>294</v>
      </c>
      <c r="D104" s="53"/>
      <c r="E104" s="53"/>
      <c r="F104" s="53"/>
      <c r="G104" s="79"/>
      <c r="H104" s="165"/>
      <c r="I104" s="96"/>
    </row>
    <row r="105" spans="1:9">
      <c r="A105" s="1075"/>
      <c r="B105" s="1073"/>
      <c r="C105" s="639" t="s">
        <v>376</v>
      </c>
      <c r="D105" s="757">
        <f>SUM(D83:D104)</f>
        <v>722944000</v>
      </c>
      <c r="E105" s="757">
        <f>SUM(E83:E104)</f>
        <v>76934795</v>
      </c>
      <c r="F105" s="757">
        <f>SUM(F83:F104)</f>
        <v>737684000</v>
      </c>
      <c r="G105" s="757">
        <f t="shared" si="13"/>
        <v>14740000</v>
      </c>
      <c r="H105" s="704">
        <f t="shared" si="14"/>
        <v>2.0388854461756374E-2</v>
      </c>
      <c r="I105" s="96"/>
    </row>
    <row r="106" spans="1:9" ht="17.25" thickBot="1">
      <c r="A106" s="1076"/>
      <c r="B106" s="1129" t="s">
        <v>47</v>
      </c>
      <c r="C106" s="1129"/>
      <c r="D106" s="624">
        <f>SUM(D82,D105)</f>
        <v>1015856500</v>
      </c>
      <c r="E106" s="624">
        <f>SUM(E82,E105)</f>
        <v>134025947</v>
      </c>
      <c r="F106" s="624">
        <f>SUM(F82,F105)</f>
        <v>1039273980</v>
      </c>
      <c r="G106" s="727">
        <f t="shared" si="13"/>
        <v>23417480</v>
      </c>
      <c r="H106" s="733">
        <f t="shared" si="14"/>
        <v>2.3051956649388965E-2</v>
      </c>
      <c r="I106" s="384"/>
    </row>
    <row r="107" spans="1:9">
      <c r="A107" s="1074" t="s">
        <v>5</v>
      </c>
      <c r="B107" s="601" t="s">
        <v>5</v>
      </c>
      <c r="C107" s="634" t="s">
        <v>9</v>
      </c>
      <c r="D107" s="635">
        <v>6000000</v>
      </c>
      <c r="E107" s="84">
        <v>196170</v>
      </c>
      <c r="F107" s="636">
        <v>6000000</v>
      </c>
      <c r="G107" s="206">
        <f t="shared" si="13"/>
        <v>0</v>
      </c>
      <c r="H107" s="629">
        <f t="shared" si="14"/>
        <v>0</v>
      </c>
      <c r="I107" s="630"/>
    </row>
    <row r="108" spans="1:9" ht="17.25" thickBot="1">
      <c r="A108" s="1076"/>
      <c r="B108" s="1077" t="s">
        <v>47</v>
      </c>
      <c r="C108" s="1078"/>
      <c r="D108" s="674">
        <f>D107</f>
        <v>6000000</v>
      </c>
      <c r="E108" s="674">
        <f t="shared" ref="E108:F108" si="21">E107</f>
        <v>196170</v>
      </c>
      <c r="F108" s="674">
        <f t="shared" si="21"/>
        <v>6000000</v>
      </c>
      <c r="G108" s="578">
        <f t="shared" si="13"/>
        <v>0</v>
      </c>
      <c r="H108" s="622">
        <f t="shared" si="14"/>
        <v>0</v>
      </c>
      <c r="I108" s="51"/>
    </row>
    <row r="109" spans="1:9">
      <c r="A109" s="1363" t="s">
        <v>340</v>
      </c>
      <c r="B109" s="1066" t="s">
        <v>338</v>
      </c>
      <c r="C109" s="200" t="s">
        <v>85</v>
      </c>
      <c r="D109" s="736">
        <v>12939693</v>
      </c>
      <c r="E109" s="84">
        <v>0</v>
      </c>
      <c r="F109" s="81">
        <v>6811695</v>
      </c>
      <c r="G109" s="52">
        <f t="shared" si="13"/>
        <v>-6127998</v>
      </c>
      <c r="H109" s="629">
        <f t="shared" si="14"/>
        <v>-0.47358140567940832</v>
      </c>
      <c r="I109" s="737" t="s">
        <v>517</v>
      </c>
    </row>
    <row r="110" spans="1:9">
      <c r="A110" s="1196"/>
      <c r="B110" s="1067"/>
      <c r="C110" s="608" t="s">
        <v>46</v>
      </c>
      <c r="D110" s="283"/>
      <c r="E110" s="53"/>
      <c r="F110" s="90"/>
      <c r="G110" s="678"/>
      <c r="H110" s="165"/>
      <c r="I110" s="46"/>
    </row>
    <row r="111" spans="1:9" ht="17.25" thickBot="1">
      <c r="A111" s="1197"/>
      <c r="B111" s="1179" t="s">
        <v>47</v>
      </c>
      <c r="C111" s="1180"/>
      <c r="D111" s="620">
        <f>SUM(D109:D110)</f>
        <v>12939693</v>
      </c>
      <c r="E111" s="620">
        <f t="shared" ref="E111:F111" si="22">SUM(E109:E110)</f>
        <v>0</v>
      </c>
      <c r="F111" s="620">
        <f t="shared" si="22"/>
        <v>6811695</v>
      </c>
      <c r="G111" s="744">
        <f t="shared" si="13"/>
        <v>-6127998</v>
      </c>
      <c r="H111" s="622">
        <f t="shared" si="14"/>
        <v>-0.47358140567940832</v>
      </c>
      <c r="I111" s="51"/>
    </row>
    <row r="112" spans="1:9">
      <c r="A112" s="1364" t="s">
        <v>388</v>
      </c>
      <c r="B112" s="1127" t="s">
        <v>224</v>
      </c>
      <c r="C112" s="707" t="s">
        <v>225</v>
      </c>
      <c r="D112" s="736">
        <v>24000000</v>
      </c>
      <c r="E112" s="84">
        <v>8000000</v>
      </c>
      <c r="F112" s="715">
        <v>24000000</v>
      </c>
      <c r="G112" s="84">
        <f t="shared" si="13"/>
        <v>0</v>
      </c>
      <c r="H112" s="629">
        <f t="shared" si="14"/>
        <v>0</v>
      </c>
      <c r="I112" s="83"/>
    </row>
    <row r="113" spans="1:9">
      <c r="A113" s="1314"/>
      <c r="B113" s="1073"/>
      <c r="C113" s="547" t="s">
        <v>226</v>
      </c>
      <c r="D113" s="282">
        <v>24000000</v>
      </c>
      <c r="E113" s="82">
        <v>8000000</v>
      </c>
      <c r="F113" s="738">
        <v>24000000</v>
      </c>
      <c r="G113" s="79">
        <f t="shared" si="13"/>
        <v>0</v>
      </c>
      <c r="H113" s="165">
        <f t="shared" si="14"/>
        <v>0</v>
      </c>
      <c r="I113" s="53"/>
    </row>
    <row r="114" spans="1:9" ht="17.25" thickBot="1">
      <c r="A114" s="1365"/>
      <c r="B114" s="1077" t="s">
        <v>392</v>
      </c>
      <c r="C114" s="1366"/>
      <c r="D114" s="620">
        <f>SUM(D112:D113)</f>
        <v>48000000</v>
      </c>
      <c r="E114" s="620">
        <f t="shared" ref="E114:F114" si="23">SUM(E112:E113)</f>
        <v>16000000</v>
      </c>
      <c r="F114" s="620">
        <f t="shared" si="23"/>
        <v>48000000</v>
      </c>
      <c r="G114" s="86">
        <f t="shared" si="13"/>
        <v>0</v>
      </c>
      <c r="H114" s="304">
        <f t="shared" si="14"/>
        <v>0</v>
      </c>
      <c r="I114" s="85"/>
    </row>
    <row r="115" spans="1:9">
      <c r="A115" s="1364" t="s">
        <v>396</v>
      </c>
      <c r="B115" s="1127" t="s">
        <v>224</v>
      </c>
      <c r="C115" s="707" t="s">
        <v>225</v>
      </c>
      <c r="D115" s="736">
        <v>233668451</v>
      </c>
      <c r="E115" s="84">
        <v>0</v>
      </c>
      <c r="F115" s="715">
        <v>233947578</v>
      </c>
      <c r="G115" s="84">
        <f t="shared" si="13"/>
        <v>279127</v>
      </c>
      <c r="H115" s="629">
        <f t="shared" si="14"/>
        <v>1.1945429466642032E-3</v>
      </c>
      <c r="I115" s="83"/>
    </row>
    <row r="116" spans="1:9">
      <c r="A116" s="1314"/>
      <c r="B116" s="1073"/>
      <c r="C116" s="547" t="s">
        <v>226</v>
      </c>
      <c r="D116" s="282">
        <v>227290436</v>
      </c>
      <c r="E116" s="82">
        <v>0</v>
      </c>
      <c r="F116" s="738">
        <v>227558398</v>
      </c>
      <c r="G116" s="79">
        <f t="shared" si="13"/>
        <v>267962</v>
      </c>
      <c r="H116" s="165">
        <f t="shared" si="14"/>
        <v>1.1789409388083536E-3</v>
      </c>
      <c r="I116" s="53"/>
    </row>
    <row r="117" spans="1:9" ht="17.25" thickBot="1">
      <c r="A117" s="1365"/>
      <c r="B117" s="1077" t="s">
        <v>392</v>
      </c>
      <c r="C117" s="1366"/>
      <c r="D117" s="620">
        <f>SUM(D115:D116)</f>
        <v>460958887</v>
      </c>
      <c r="E117" s="620">
        <f t="shared" ref="E117:F117" si="24">SUM(E115:E116)</f>
        <v>0</v>
      </c>
      <c r="F117" s="620">
        <f t="shared" si="24"/>
        <v>461505976</v>
      </c>
      <c r="G117" s="623">
        <f t="shared" si="13"/>
        <v>547089</v>
      </c>
      <c r="H117" s="622">
        <f t="shared" si="14"/>
        <v>1.1868498806055126E-3</v>
      </c>
      <c r="I117" s="85"/>
    </row>
    <row r="118" spans="1:9" ht="19.5" customHeight="1" thickBot="1">
      <c r="A118" s="203" t="s">
        <v>56</v>
      </c>
      <c r="B118" s="204" t="s">
        <v>56</v>
      </c>
      <c r="C118" s="293" t="s">
        <v>93</v>
      </c>
      <c r="D118" s="284"/>
      <c r="E118" s="294">
        <v>1481370030</v>
      </c>
      <c r="F118" s="286"/>
      <c r="G118" s="168">
        <f t="shared" si="13"/>
        <v>0</v>
      </c>
      <c r="H118" s="165"/>
      <c r="I118" s="175"/>
    </row>
    <row r="119" spans="1:9" ht="24.6" customHeight="1" thickBot="1">
      <c r="A119" s="1144" t="s">
        <v>531</v>
      </c>
      <c r="B119" s="1145"/>
      <c r="C119" s="1146"/>
      <c r="D119" s="394">
        <f>SUM(D71,D75,D106,D108,D111,D114,D117,D118)</f>
        <v>4419130000</v>
      </c>
      <c r="E119" s="394">
        <f t="shared" ref="E119:F119" si="25">SUM(E71,E75,E106,E108,E111,E114,E117,E118)</f>
        <v>2348353934</v>
      </c>
      <c r="F119" s="394">
        <f t="shared" si="25"/>
        <v>4646167711</v>
      </c>
      <c r="G119" s="394">
        <f t="shared" si="13"/>
        <v>227037711</v>
      </c>
      <c r="H119" s="596">
        <f>G119/D119*100%</f>
        <v>5.1376110456130504E-2</v>
      </c>
      <c r="I119" s="91"/>
    </row>
  </sheetData>
  <mergeCells count="68">
    <mergeCell ref="A109:A111"/>
    <mergeCell ref="B109:B110"/>
    <mergeCell ref="B111:C111"/>
    <mergeCell ref="A119:C119"/>
    <mergeCell ref="A76:A106"/>
    <mergeCell ref="B76:B82"/>
    <mergeCell ref="B83:B105"/>
    <mergeCell ref="B106:C106"/>
    <mergeCell ref="A107:A108"/>
    <mergeCell ref="B108:C108"/>
    <mergeCell ref="A112:A114"/>
    <mergeCell ref="B112:B113"/>
    <mergeCell ref="B114:C114"/>
    <mergeCell ref="A115:A117"/>
    <mergeCell ref="B115:B116"/>
    <mergeCell ref="B117:C11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1:A44"/>
    <mergeCell ref="B41:B43"/>
    <mergeCell ref="B44:C44"/>
    <mergeCell ref="A45:A47"/>
    <mergeCell ref="B45:B46"/>
    <mergeCell ref="B47:C47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9"/>
  <sheetViews>
    <sheetView topLeftCell="A71" workbookViewId="0">
      <selection activeCell="I74" sqref="I74"/>
    </sheetView>
  </sheetViews>
  <sheetFormatPr defaultRowHeight="16.5"/>
  <cols>
    <col min="1" max="1" width="13.25" customWidth="1"/>
    <col min="2" max="2" width="14.25" customWidth="1"/>
    <col min="3" max="3" width="23" customWidth="1"/>
    <col min="4" max="5" width="18.25" customWidth="1"/>
    <col min="6" max="6" width="22.125" customWidth="1"/>
    <col min="7" max="7" width="18.625" customWidth="1"/>
    <col min="8" max="8" width="13.375" customWidth="1"/>
    <col min="9" max="9" width="53" customWidth="1"/>
  </cols>
  <sheetData>
    <row r="2" spans="1:9" ht="26.45" customHeight="1">
      <c r="A2" s="1301" t="s">
        <v>449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603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173</v>
      </c>
      <c r="B5" s="1303"/>
      <c r="C5" s="1303"/>
      <c r="D5" s="1303"/>
      <c r="E5" s="1303"/>
      <c r="F5" s="1303"/>
      <c r="G5" s="1303"/>
      <c r="H5" s="1303"/>
      <c r="I5" s="1303"/>
    </row>
    <row r="6" spans="1:9" ht="17.45" customHeight="1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76</v>
      </c>
    </row>
    <row r="7" spans="1:9" ht="18" customHeight="1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21.75" hidden="1" customHeight="1">
      <c r="A8" s="1124" t="s">
        <v>212</v>
      </c>
      <c r="B8" s="1127" t="s">
        <v>213</v>
      </c>
      <c r="C8" s="679" t="s">
        <v>193</v>
      </c>
      <c r="D8" s="609"/>
      <c r="E8" s="609"/>
      <c r="F8" s="609"/>
      <c r="G8" s="644"/>
      <c r="H8" s="610"/>
      <c r="I8" s="611"/>
    </row>
    <row r="9" spans="1:9" ht="21.75" hidden="1" customHeight="1">
      <c r="A9" s="1125"/>
      <c r="B9" s="1128"/>
      <c r="C9" s="297" t="s">
        <v>196</v>
      </c>
      <c r="D9" s="302"/>
      <c r="E9" s="302"/>
      <c r="F9" s="302"/>
      <c r="G9" s="312"/>
      <c r="H9" s="306"/>
      <c r="I9" s="380"/>
    </row>
    <row r="10" spans="1:9" ht="21.75" hidden="1" customHeight="1">
      <c r="A10" s="1125"/>
      <c r="B10" s="1128"/>
      <c r="C10" s="297" t="s">
        <v>197</v>
      </c>
      <c r="D10" s="302"/>
      <c r="E10" s="302"/>
      <c r="F10" s="302"/>
      <c r="G10" s="312"/>
      <c r="H10" s="306"/>
      <c r="I10" s="380"/>
    </row>
    <row r="11" spans="1:9" ht="21.75" hidden="1" customHeight="1">
      <c r="A11" s="1125"/>
      <c r="B11" s="1128"/>
      <c r="C11" s="297" t="s">
        <v>198</v>
      </c>
      <c r="D11" s="302"/>
      <c r="E11" s="302"/>
      <c r="F11" s="302"/>
      <c r="G11" s="312"/>
      <c r="H11" s="306"/>
      <c r="I11" s="380"/>
    </row>
    <row r="12" spans="1:9" ht="21.75" hidden="1" customHeight="1">
      <c r="A12" s="1125"/>
      <c r="B12" s="1073"/>
      <c r="C12" s="297" t="s">
        <v>199</v>
      </c>
      <c r="D12" s="302"/>
      <c r="E12" s="302"/>
      <c r="F12" s="302"/>
      <c r="G12" s="312"/>
      <c r="H12" s="306"/>
      <c r="I12" s="380"/>
    </row>
    <row r="13" spans="1:9" ht="18" hidden="1" thickBot="1">
      <c r="A13" s="1126"/>
      <c r="B13" s="1367" t="s">
        <v>200</v>
      </c>
      <c r="C13" s="1367"/>
      <c r="D13" s="303"/>
      <c r="E13" s="303"/>
      <c r="F13" s="303"/>
      <c r="G13" s="313"/>
      <c r="H13" s="595"/>
      <c r="I13" s="381"/>
    </row>
    <row r="14" spans="1:9" ht="19.5" hidden="1" customHeight="1">
      <c r="A14" s="1130" t="s">
        <v>204</v>
      </c>
      <c r="B14" s="1127" t="s">
        <v>205</v>
      </c>
      <c r="C14" s="679" t="s">
        <v>188</v>
      </c>
      <c r="D14" s="609"/>
      <c r="E14" s="609"/>
      <c r="F14" s="609"/>
      <c r="G14" s="644"/>
      <c r="H14" s="610"/>
      <c r="I14" s="646"/>
    </row>
    <row r="15" spans="1:9" ht="19.5" hidden="1" customHeight="1">
      <c r="A15" s="1131"/>
      <c r="B15" s="1128"/>
      <c r="C15" s="297" t="s">
        <v>189</v>
      </c>
      <c r="D15" s="302"/>
      <c r="E15" s="302"/>
      <c r="F15" s="302"/>
      <c r="G15" s="312"/>
      <c r="H15" s="306"/>
      <c r="I15" s="383"/>
    </row>
    <row r="16" spans="1:9" ht="19.5" hidden="1" customHeight="1">
      <c r="A16" s="1131"/>
      <c r="B16" s="1128"/>
      <c r="C16" s="297" t="s">
        <v>190</v>
      </c>
      <c r="D16" s="302"/>
      <c r="E16" s="302"/>
      <c r="F16" s="302"/>
      <c r="G16" s="312"/>
      <c r="H16" s="306"/>
      <c r="I16" s="383"/>
    </row>
    <row r="17" spans="1:9" ht="19.5" hidden="1" customHeight="1">
      <c r="A17" s="1131"/>
      <c r="B17" s="1128"/>
      <c r="C17" s="297" t="s">
        <v>191</v>
      </c>
      <c r="D17" s="302"/>
      <c r="E17" s="302"/>
      <c r="F17" s="302"/>
      <c r="G17" s="312"/>
      <c r="H17" s="306"/>
      <c r="I17" s="383"/>
    </row>
    <row r="18" spans="1:9" ht="19.5" hidden="1" customHeight="1">
      <c r="A18" s="1131"/>
      <c r="B18" s="1128"/>
      <c r="C18" s="296" t="s">
        <v>192</v>
      </c>
      <c r="D18" s="302"/>
      <c r="E18" s="302"/>
      <c r="F18" s="302"/>
      <c r="G18" s="312"/>
      <c r="H18" s="306"/>
      <c r="I18" s="380"/>
    </row>
    <row r="19" spans="1:9" ht="19.5" hidden="1" customHeight="1">
      <c r="A19" s="1131"/>
      <c r="B19" s="1128"/>
      <c r="C19" s="298" t="s">
        <v>194</v>
      </c>
      <c r="D19" s="302"/>
      <c r="E19" s="302"/>
      <c r="F19" s="302"/>
      <c r="G19" s="312"/>
      <c r="H19" s="306"/>
      <c r="I19" s="380"/>
    </row>
    <row r="20" spans="1:9" ht="19.5" hidden="1" customHeight="1">
      <c r="A20" s="1131"/>
      <c r="B20" s="1128"/>
      <c r="C20" s="298" t="s">
        <v>195</v>
      </c>
      <c r="D20" s="302"/>
      <c r="E20" s="302"/>
      <c r="F20" s="302"/>
      <c r="G20" s="312"/>
      <c r="H20" s="306"/>
      <c r="I20" s="380"/>
    </row>
    <row r="21" spans="1:9" ht="19.5" hidden="1" customHeight="1">
      <c r="A21" s="1131"/>
      <c r="B21" s="1073"/>
      <c r="C21" s="298" t="s">
        <v>214</v>
      </c>
      <c r="D21" s="78"/>
      <c r="E21" s="78"/>
      <c r="F21" s="44"/>
      <c r="G21" s="45"/>
      <c r="H21" s="306"/>
      <c r="I21" s="46"/>
    </row>
    <row r="22" spans="1:9" ht="18" hidden="1" thickBot="1">
      <c r="A22" s="1132"/>
      <c r="B22" s="1088" t="s">
        <v>47</v>
      </c>
      <c r="C22" s="1089"/>
      <c r="D22" s="49"/>
      <c r="E22" s="49"/>
      <c r="F22" s="49"/>
      <c r="G22" s="49"/>
      <c r="H22" s="595"/>
      <c r="I22" s="50"/>
    </row>
    <row r="23" spans="1:9" ht="39.75" customHeight="1">
      <c r="A23" s="1124" t="s">
        <v>206</v>
      </c>
      <c r="B23" s="1127" t="s">
        <v>207</v>
      </c>
      <c r="C23" s="585" t="s">
        <v>154</v>
      </c>
      <c r="D23" s="680">
        <v>327071000</v>
      </c>
      <c r="E23" s="680">
        <v>162048560</v>
      </c>
      <c r="F23" s="681">
        <v>341953000</v>
      </c>
      <c r="G23" s="211">
        <f t="shared" ref="G23:G48" si="0">F23-D23</f>
        <v>14882000</v>
      </c>
      <c r="H23" s="610">
        <f t="shared" ref="H23:H44" si="1">G23/D23*100%</f>
        <v>4.5500823980114409E-2</v>
      </c>
      <c r="I23" s="591" t="s">
        <v>488</v>
      </c>
    </row>
    <row r="24" spans="1:9" ht="15" customHeight="1">
      <c r="A24" s="1125"/>
      <c r="B24" s="1128"/>
      <c r="C24" s="581" t="s">
        <v>81</v>
      </c>
      <c r="D24" s="682">
        <v>34698000</v>
      </c>
      <c r="E24" s="682">
        <v>16268000</v>
      </c>
      <c r="F24" s="683">
        <v>34698000</v>
      </c>
      <c r="G24" s="212">
        <f t="shared" si="0"/>
        <v>0</v>
      </c>
      <c r="H24" s="306">
        <f t="shared" si="1"/>
        <v>0</v>
      </c>
      <c r="I24" s="592" t="s">
        <v>593</v>
      </c>
    </row>
    <row r="25" spans="1:9" ht="15" customHeight="1">
      <c r="A25" s="1125"/>
      <c r="B25" s="1128"/>
      <c r="C25" s="581" t="s">
        <v>38</v>
      </c>
      <c r="D25" s="682"/>
      <c r="E25" s="682"/>
      <c r="F25" s="683"/>
      <c r="G25" s="212"/>
      <c r="H25" s="306"/>
      <c r="I25" s="93"/>
    </row>
    <row r="26" spans="1:9" ht="15" customHeight="1">
      <c r="A26" s="1125"/>
      <c r="B26" s="1073"/>
      <c r="C26" s="581" t="s">
        <v>82</v>
      </c>
      <c r="D26" s="682"/>
      <c r="E26" s="682"/>
      <c r="F26" s="683"/>
      <c r="G26" s="212"/>
      <c r="H26" s="306"/>
      <c r="I26" s="93"/>
    </row>
    <row r="27" spans="1:9" ht="18" thickBot="1">
      <c r="A27" s="1126"/>
      <c r="B27" s="1071" t="s">
        <v>47</v>
      </c>
      <c r="C27" s="1138"/>
      <c r="D27" s="624">
        <f>SUM(D23:D26)</f>
        <v>361769000</v>
      </c>
      <c r="E27" s="624">
        <f t="shared" ref="E27:F27" si="2">SUM(E23:E26)</f>
        <v>178316560</v>
      </c>
      <c r="F27" s="624">
        <f t="shared" si="2"/>
        <v>376651000</v>
      </c>
      <c r="G27" s="777">
        <f t="shared" si="0"/>
        <v>14882000</v>
      </c>
      <c r="H27" s="625">
        <f t="shared" si="1"/>
        <v>4.1136747482509554E-2</v>
      </c>
      <c r="I27" s="94"/>
    </row>
    <row r="28" spans="1:9" ht="20.25" customHeight="1">
      <c r="A28" s="1133" t="s">
        <v>208</v>
      </c>
      <c r="B28" s="1066" t="s">
        <v>209</v>
      </c>
      <c r="C28" s="200" t="s">
        <v>7</v>
      </c>
      <c r="D28" s="681">
        <v>1000000</v>
      </c>
      <c r="E28" s="681">
        <v>0</v>
      </c>
      <c r="F28" s="681">
        <v>1000000</v>
      </c>
      <c r="G28" s="206">
        <f t="shared" si="0"/>
        <v>0</v>
      </c>
      <c r="H28" s="610">
        <f t="shared" si="1"/>
        <v>0</v>
      </c>
      <c r="I28" s="594" t="s">
        <v>571</v>
      </c>
    </row>
    <row r="29" spans="1:9" ht="20.25" customHeight="1">
      <c r="A29" s="1134"/>
      <c r="B29" s="1067"/>
      <c r="C29" s="588" t="s">
        <v>8</v>
      </c>
      <c r="D29" s="684">
        <v>2000000</v>
      </c>
      <c r="E29" s="684">
        <v>120000</v>
      </c>
      <c r="F29" s="685">
        <v>2000000</v>
      </c>
      <c r="G29" s="45">
        <f t="shared" si="0"/>
        <v>0</v>
      </c>
      <c r="H29" s="306">
        <f t="shared" si="1"/>
        <v>0</v>
      </c>
      <c r="I29" s="46"/>
    </row>
    <row r="30" spans="1:9" ht="18" thickBot="1">
      <c r="A30" s="1135"/>
      <c r="B30" s="1129" t="s">
        <v>47</v>
      </c>
      <c r="C30" s="1129"/>
      <c r="D30" s="660">
        <f>SUM(D28:D29)</f>
        <v>3000000</v>
      </c>
      <c r="E30" s="660">
        <f t="shared" ref="E30:F30" si="3">SUM(E28:E29)</f>
        <v>120000</v>
      </c>
      <c r="F30" s="661">
        <f t="shared" si="3"/>
        <v>3000000</v>
      </c>
      <c r="G30" s="661">
        <f t="shared" si="0"/>
        <v>0</v>
      </c>
      <c r="H30" s="713">
        <f t="shared" si="1"/>
        <v>0</v>
      </c>
      <c r="I30" s="51"/>
    </row>
    <row r="31" spans="1:9" ht="15" customHeight="1">
      <c r="A31" s="1371" t="s">
        <v>210</v>
      </c>
      <c r="B31" s="1128" t="s">
        <v>215</v>
      </c>
      <c r="C31" s="580" t="s">
        <v>201</v>
      </c>
      <c r="D31" s="82"/>
      <c r="E31" s="82"/>
      <c r="F31" s="82"/>
      <c r="G31" s="82"/>
      <c r="H31" s="306"/>
      <c r="I31" s="308"/>
    </row>
    <row r="32" spans="1:9" ht="15" customHeight="1">
      <c r="A32" s="1371"/>
      <c r="B32" s="1073"/>
      <c r="C32" s="581" t="s">
        <v>202</v>
      </c>
      <c r="D32" s="79"/>
      <c r="E32" s="79"/>
      <c r="F32" s="79"/>
      <c r="G32" s="79"/>
      <c r="H32" s="306"/>
      <c r="I32" s="96"/>
    </row>
    <row r="33" spans="1:9" ht="18" thickBot="1">
      <c r="A33" s="1372"/>
      <c r="B33" s="586"/>
      <c r="C33" s="586" t="s">
        <v>203</v>
      </c>
      <c r="D33" s="86"/>
      <c r="E33" s="86"/>
      <c r="F33" s="86"/>
      <c r="G33" s="49"/>
      <c r="H33" s="595"/>
      <c r="I33" s="94"/>
    </row>
    <row r="34" spans="1:9" s="534" customFormat="1" ht="19.5" customHeight="1">
      <c r="A34" s="692"/>
      <c r="B34" s="1127" t="s">
        <v>216</v>
      </c>
      <c r="C34" s="585" t="s">
        <v>230</v>
      </c>
      <c r="D34" s="690"/>
      <c r="E34" s="690"/>
      <c r="F34" s="690"/>
      <c r="G34" s="690"/>
      <c r="H34" s="610"/>
      <c r="I34" s="693"/>
    </row>
    <row r="35" spans="1:9" s="534" customFormat="1" ht="19.5" customHeight="1">
      <c r="A35" s="531"/>
      <c r="B35" s="1128"/>
      <c r="C35" s="581" t="s">
        <v>231</v>
      </c>
      <c r="D35" s="532"/>
      <c r="E35" s="532"/>
      <c r="F35" s="532"/>
      <c r="G35" s="535"/>
      <c r="H35" s="306"/>
      <c r="I35" s="533"/>
    </row>
    <row r="36" spans="1:9" s="534" customFormat="1" ht="19.5" customHeight="1">
      <c r="A36" s="1369" t="s">
        <v>4</v>
      </c>
      <c r="B36" s="1073"/>
      <c r="C36" s="581" t="s">
        <v>399</v>
      </c>
      <c r="D36" s="535"/>
      <c r="E36" s="535"/>
      <c r="F36" s="536"/>
      <c r="G36" s="532"/>
      <c r="H36" s="306"/>
      <c r="I36" s="537"/>
    </row>
    <row r="37" spans="1:9" ht="18" thickBot="1">
      <c r="A37" s="1370"/>
      <c r="B37" s="1136" t="s">
        <v>47</v>
      </c>
      <c r="C37" s="1137"/>
      <c r="D37" s="309"/>
      <c r="E37" s="309"/>
      <c r="F37" s="309"/>
      <c r="G37" s="49"/>
      <c r="H37" s="595"/>
      <c r="I37" s="51"/>
    </row>
    <row r="38" spans="1:9" ht="19.5" customHeight="1">
      <c r="A38" s="1368" t="s">
        <v>217</v>
      </c>
      <c r="B38" s="1127" t="s">
        <v>218</v>
      </c>
      <c r="C38" s="200" t="s">
        <v>10</v>
      </c>
      <c r="D38" s="686">
        <v>0</v>
      </c>
      <c r="E38" s="686">
        <v>23658646</v>
      </c>
      <c r="F38" s="687">
        <v>23658646</v>
      </c>
      <c r="G38" s="694">
        <f t="shared" si="0"/>
        <v>23658646</v>
      </c>
      <c r="H38" s="610" t="s">
        <v>566</v>
      </c>
      <c r="I38" s="695" t="s">
        <v>450</v>
      </c>
    </row>
    <row r="39" spans="1:9" ht="19.5" customHeight="1">
      <c r="A39" s="1369"/>
      <c r="B39" s="1073"/>
      <c r="C39" s="589" t="s">
        <v>221</v>
      </c>
      <c r="D39" s="688">
        <v>3557857</v>
      </c>
      <c r="E39" s="688">
        <v>3249996</v>
      </c>
      <c r="F39" s="689">
        <v>3249996</v>
      </c>
      <c r="G39" s="691">
        <f t="shared" si="0"/>
        <v>-307861</v>
      </c>
      <c r="H39" s="306">
        <f t="shared" si="1"/>
        <v>-8.6529897070062117E-2</v>
      </c>
      <c r="I39" s="696" t="s">
        <v>592</v>
      </c>
    </row>
    <row r="40" spans="1:9" ht="18" thickBot="1">
      <c r="A40" s="1370"/>
      <c r="B40" s="1077" t="s">
        <v>47</v>
      </c>
      <c r="C40" s="1078"/>
      <c r="D40" s="624">
        <f>SUM(D38:D39)</f>
        <v>3557857</v>
      </c>
      <c r="E40" s="624">
        <f t="shared" ref="E40:F40" si="4">SUM(E38:E39)</f>
        <v>26908642</v>
      </c>
      <c r="F40" s="624">
        <f t="shared" si="4"/>
        <v>26908642</v>
      </c>
      <c r="G40" s="727">
        <f t="shared" si="0"/>
        <v>23350785</v>
      </c>
      <c r="H40" s="625">
        <f t="shared" si="1"/>
        <v>6.5631600707954254</v>
      </c>
      <c r="I40" s="94"/>
    </row>
    <row r="41" spans="1:9" ht="32.25" customHeight="1">
      <c r="A41" s="1373" t="s">
        <v>219</v>
      </c>
      <c r="B41" s="1066" t="s">
        <v>219</v>
      </c>
      <c r="C41" s="585" t="s">
        <v>220</v>
      </c>
      <c r="D41" s="681">
        <v>10000</v>
      </c>
      <c r="E41" s="681">
        <v>0</v>
      </c>
      <c r="F41" s="680">
        <v>10000</v>
      </c>
      <c r="G41" s="206">
        <f t="shared" si="0"/>
        <v>0</v>
      </c>
      <c r="H41" s="610">
        <f t="shared" si="1"/>
        <v>0</v>
      </c>
      <c r="I41" s="591" t="s">
        <v>167</v>
      </c>
    </row>
    <row r="42" spans="1:9" ht="20.25" customHeight="1">
      <c r="A42" s="1374"/>
      <c r="B42" s="1067"/>
      <c r="C42" s="581" t="s">
        <v>222</v>
      </c>
      <c r="D42" s="683"/>
      <c r="E42" s="683"/>
      <c r="F42" s="682"/>
      <c r="G42" s="45">
        <f t="shared" si="0"/>
        <v>0</v>
      </c>
      <c r="H42" s="306" t="s">
        <v>560</v>
      </c>
      <c r="I42" s="96"/>
    </row>
    <row r="43" spans="1:9" ht="20.25" customHeight="1">
      <c r="A43" s="1374"/>
      <c r="B43" s="1067"/>
      <c r="C43" s="581" t="s">
        <v>12</v>
      </c>
      <c r="D43" s="79"/>
      <c r="E43" s="79"/>
      <c r="F43" s="53"/>
      <c r="G43" s="45">
        <f t="shared" si="0"/>
        <v>0</v>
      </c>
      <c r="H43" s="306" t="s">
        <v>573</v>
      </c>
      <c r="I43" s="96"/>
    </row>
    <row r="44" spans="1:9" ht="18" thickBot="1">
      <c r="A44" s="1375"/>
      <c r="B44" s="1129" t="s">
        <v>47</v>
      </c>
      <c r="C44" s="1129"/>
      <c r="D44" s="86">
        <f>SUM(D41:D43)</f>
        <v>10000</v>
      </c>
      <c r="E44" s="86">
        <f t="shared" ref="E44:F44" si="5">SUM(E41:E43)</f>
        <v>0</v>
      </c>
      <c r="F44" s="86">
        <f t="shared" si="5"/>
        <v>10000</v>
      </c>
      <c r="G44" s="49">
        <f t="shared" si="0"/>
        <v>0</v>
      </c>
      <c r="H44" s="595">
        <f t="shared" si="1"/>
        <v>0</v>
      </c>
      <c r="I44" s="94"/>
    </row>
    <row r="45" spans="1:9" ht="24.75" customHeight="1">
      <c r="A45" s="1376" t="s">
        <v>223</v>
      </c>
      <c r="B45" s="1379" t="s">
        <v>224</v>
      </c>
      <c r="C45" s="580" t="s">
        <v>225</v>
      </c>
      <c r="D45" s="82"/>
      <c r="E45" s="82"/>
      <c r="F45" s="294"/>
      <c r="G45" s="45">
        <f t="shared" si="0"/>
        <v>0</v>
      </c>
      <c r="H45" s="306" t="s">
        <v>560</v>
      </c>
      <c r="I45" s="308"/>
    </row>
    <row r="46" spans="1:9" ht="24.75" customHeight="1">
      <c r="A46" s="1377"/>
      <c r="B46" s="1380"/>
      <c r="C46" s="218" t="s">
        <v>226</v>
      </c>
      <c r="D46" s="79"/>
      <c r="E46" s="79"/>
      <c r="F46" s="53"/>
      <c r="G46" s="45">
        <f t="shared" si="0"/>
        <v>0</v>
      </c>
      <c r="H46" s="306" t="s">
        <v>574</v>
      </c>
      <c r="I46" s="96"/>
    </row>
    <row r="47" spans="1:9" ht="18" thickBot="1">
      <c r="A47" s="1378"/>
      <c r="B47" s="1143" t="s">
        <v>47</v>
      </c>
      <c r="C47" s="1143"/>
      <c r="D47" s="166">
        <f>SUM(D45:D46)</f>
        <v>0</v>
      </c>
      <c r="E47" s="166">
        <f t="shared" ref="E47:F47" si="6">SUM(E45:E46)</f>
        <v>0</v>
      </c>
      <c r="F47" s="166">
        <f t="shared" si="6"/>
        <v>0</v>
      </c>
      <c r="G47" s="168">
        <f t="shared" si="0"/>
        <v>0</v>
      </c>
      <c r="H47" s="306" t="s">
        <v>560</v>
      </c>
      <c r="I47" s="170"/>
    </row>
    <row r="48" spans="1:9" ht="17.25" thickBot="1">
      <c r="A48" s="1144" t="s">
        <v>53</v>
      </c>
      <c r="B48" s="1145"/>
      <c r="C48" s="1146"/>
      <c r="D48" s="394">
        <f>SUM(D22,D27,D30,D37,D40,D44,D47)</f>
        <v>368336857</v>
      </c>
      <c r="E48" s="394">
        <f t="shared" ref="E48:F48" si="7">SUM(E22,E27,E30,E37,E40,E44,E47)</f>
        <v>205345202</v>
      </c>
      <c r="F48" s="394">
        <f t="shared" si="7"/>
        <v>406569642</v>
      </c>
      <c r="G48" s="394">
        <f t="shared" si="0"/>
        <v>38232785</v>
      </c>
      <c r="H48" s="596">
        <f>G48/D48*100%</f>
        <v>0.10379842330033238</v>
      </c>
      <c r="I48" s="91"/>
    </row>
    <row r="49" spans="1:9" ht="31.5" customHeight="1" thickBot="1">
      <c r="A49" s="1308" t="s">
        <v>268</v>
      </c>
      <c r="B49" s="1154"/>
      <c r="C49" s="1154"/>
      <c r="D49" s="1154"/>
      <c r="E49" s="1154"/>
      <c r="F49" s="1154"/>
      <c r="G49" s="1154"/>
      <c r="H49" s="1154"/>
      <c r="I49" s="1309"/>
    </row>
    <row r="50" spans="1:9" ht="17.45" customHeight="1">
      <c r="A50" s="1304" t="s">
        <v>37</v>
      </c>
      <c r="B50" s="1305"/>
      <c r="C50" s="1305"/>
      <c r="D50" s="1082" t="s">
        <v>298</v>
      </c>
      <c r="E50" s="1082" t="s">
        <v>299</v>
      </c>
      <c r="F50" s="1082" t="s">
        <v>296</v>
      </c>
      <c r="G50" s="1082" t="s">
        <v>74</v>
      </c>
      <c r="H50" s="1152" t="s">
        <v>62</v>
      </c>
      <c r="I50" s="1147" t="s">
        <v>76</v>
      </c>
    </row>
    <row r="51" spans="1:9" ht="18" customHeight="1" thickBot="1">
      <c r="A51" s="97" t="s">
        <v>0</v>
      </c>
      <c r="B51" s="173" t="s">
        <v>1</v>
      </c>
      <c r="C51" s="173" t="s">
        <v>2</v>
      </c>
      <c r="D51" s="1083"/>
      <c r="E51" s="1083"/>
      <c r="F51" s="1083"/>
      <c r="G51" s="1083"/>
      <c r="H51" s="1153"/>
      <c r="I51" s="1148"/>
    </row>
    <row r="52" spans="1:9">
      <c r="A52" s="210" t="s">
        <v>233</v>
      </c>
      <c r="B52" s="1073" t="s">
        <v>234</v>
      </c>
      <c r="C52" s="290" t="s">
        <v>20</v>
      </c>
      <c r="D52" s="691">
        <v>159888000</v>
      </c>
      <c r="E52" s="691">
        <v>53296000</v>
      </c>
      <c r="F52" s="691">
        <v>159888000</v>
      </c>
      <c r="G52" s="45">
        <f>F52-D52</f>
        <v>0</v>
      </c>
      <c r="H52" s="165">
        <f>G52/D52*100%</f>
        <v>0</v>
      </c>
      <c r="I52" s="615" t="s">
        <v>489</v>
      </c>
    </row>
    <row r="53" spans="1:9">
      <c r="A53" s="77"/>
      <c r="B53" s="1067"/>
      <c r="C53" s="201" t="s">
        <v>40</v>
      </c>
      <c r="D53" s="691">
        <v>45670200</v>
      </c>
      <c r="E53" s="691">
        <v>15183100</v>
      </c>
      <c r="F53" s="691">
        <v>45670200</v>
      </c>
      <c r="G53" s="45">
        <f t="shared" ref="G53:G119" si="8">F53-D53</f>
        <v>0</v>
      </c>
      <c r="H53" s="165">
        <f t="shared" ref="H53:H71" si="9">G53/D53*100%</f>
        <v>0</v>
      </c>
      <c r="I53" s="615" t="s">
        <v>490</v>
      </c>
    </row>
    <row r="54" spans="1:9">
      <c r="A54" s="77"/>
      <c r="B54" s="1067"/>
      <c r="C54" s="201" t="s">
        <v>227</v>
      </c>
      <c r="D54" s="685"/>
      <c r="E54" s="685"/>
      <c r="F54" s="691"/>
      <c r="G54" s="45"/>
      <c r="H54" s="165"/>
      <c r="I54" s="615"/>
    </row>
    <row r="55" spans="1:9" ht="18.75" customHeight="1">
      <c r="A55" s="77"/>
      <c r="B55" s="1067"/>
      <c r="C55" s="201" t="s">
        <v>228</v>
      </c>
      <c r="D55" s="691">
        <v>15991200</v>
      </c>
      <c r="E55" s="691">
        <v>5330400</v>
      </c>
      <c r="F55" s="691">
        <v>15991200</v>
      </c>
      <c r="G55" s="45">
        <f t="shared" si="8"/>
        <v>0</v>
      </c>
      <c r="H55" s="165">
        <f t="shared" si="9"/>
        <v>0</v>
      </c>
      <c r="I55" s="615" t="s">
        <v>491</v>
      </c>
    </row>
    <row r="56" spans="1:9" ht="17.25" customHeight="1">
      <c r="A56" s="77"/>
      <c r="B56" s="1067"/>
      <c r="C56" s="201" t="s">
        <v>41</v>
      </c>
      <c r="D56" s="691">
        <v>20523600</v>
      </c>
      <c r="E56" s="691">
        <v>7267450</v>
      </c>
      <c r="F56" s="691">
        <v>20523600</v>
      </c>
      <c r="G56" s="45">
        <f t="shared" si="8"/>
        <v>0</v>
      </c>
      <c r="H56" s="165">
        <f t="shared" si="9"/>
        <v>0</v>
      </c>
      <c r="I56" s="615" t="s">
        <v>489</v>
      </c>
    </row>
    <row r="57" spans="1:9" ht="16.5" customHeight="1">
      <c r="A57" s="77"/>
      <c r="B57" s="1067"/>
      <c r="C57" s="201" t="s">
        <v>23</v>
      </c>
      <c r="D57" s="691">
        <v>1900000</v>
      </c>
      <c r="E57" s="691">
        <v>0</v>
      </c>
      <c r="F57" s="691">
        <v>1900000</v>
      </c>
      <c r="G57" s="45">
        <f t="shared" si="8"/>
        <v>0</v>
      </c>
      <c r="H57" s="165">
        <f t="shared" si="9"/>
        <v>0</v>
      </c>
      <c r="I57" s="615" t="s">
        <v>492</v>
      </c>
    </row>
    <row r="58" spans="1:9">
      <c r="A58" s="77"/>
      <c r="B58" s="1067"/>
      <c r="C58" s="291" t="s">
        <v>14</v>
      </c>
      <c r="D58" s="778">
        <f>SUM(D52:D57)</f>
        <v>243973000</v>
      </c>
      <c r="E58" s="778">
        <f t="shared" ref="E58:F58" si="10">SUM(E52:E57)</f>
        <v>81076950</v>
      </c>
      <c r="F58" s="778">
        <f t="shared" si="10"/>
        <v>243973000</v>
      </c>
      <c r="G58" s="756">
        <f t="shared" si="8"/>
        <v>0</v>
      </c>
      <c r="H58" s="704">
        <f t="shared" si="9"/>
        <v>0</v>
      </c>
      <c r="I58" s="47"/>
    </row>
    <row r="59" spans="1:9" ht="19.5" customHeight="1">
      <c r="A59" s="77"/>
      <c r="B59" s="1067" t="s">
        <v>235</v>
      </c>
      <c r="C59" s="197" t="s">
        <v>24</v>
      </c>
      <c r="D59" s="697">
        <v>1128000</v>
      </c>
      <c r="E59" s="691">
        <v>100000</v>
      </c>
      <c r="F59" s="691">
        <v>1128000</v>
      </c>
      <c r="G59" s="45">
        <f t="shared" si="8"/>
        <v>0</v>
      </c>
      <c r="H59" s="165">
        <f t="shared" si="9"/>
        <v>0</v>
      </c>
      <c r="I59" s="46"/>
    </row>
    <row r="60" spans="1:9" ht="17.25" customHeight="1">
      <c r="A60" s="77"/>
      <c r="B60" s="1067"/>
      <c r="C60" s="290" t="s">
        <v>229</v>
      </c>
      <c r="D60" s="691"/>
      <c r="E60" s="691"/>
      <c r="F60" s="691"/>
      <c r="G60" s="45"/>
      <c r="H60" s="165"/>
      <c r="I60" s="46"/>
    </row>
    <row r="61" spans="1:9" ht="17.25" customHeight="1">
      <c r="A61" s="77"/>
      <c r="B61" s="1067"/>
      <c r="C61" s="201" t="s">
        <v>25</v>
      </c>
      <c r="D61" s="691"/>
      <c r="E61" s="691"/>
      <c r="F61" s="691"/>
      <c r="G61" s="45"/>
      <c r="H61" s="165"/>
      <c r="I61" s="46"/>
    </row>
    <row r="62" spans="1:9">
      <c r="A62" s="77"/>
      <c r="B62" s="1067"/>
      <c r="C62" s="291" t="s">
        <v>14</v>
      </c>
      <c r="D62" s="782">
        <f>SUM(D59:D61)</f>
        <v>1128000</v>
      </c>
      <c r="E62" s="782">
        <f t="shared" ref="E62:F62" si="11">SUM(E59:E61)</f>
        <v>100000</v>
      </c>
      <c r="F62" s="782">
        <f t="shared" si="11"/>
        <v>1128000</v>
      </c>
      <c r="G62" s="756">
        <f t="shared" si="8"/>
        <v>0</v>
      </c>
      <c r="H62" s="704">
        <f t="shared" si="9"/>
        <v>0</v>
      </c>
      <c r="I62" s="47"/>
    </row>
    <row r="63" spans="1:9">
      <c r="A63" s="77"/>
      <c r="B63" s="1067" t="s">
        <v>236</v>
      </c>
      <c r="C63" s="292" t="s">
        <v>26</v>
      </c>
      <c r="D63" s="685">
        <v>1000000</v>
      </c>
      <c r="E63" s="689">
        <v>190000</v>
      </c>
      <c r="F63" s="691">
        <v>1000000</v>
      </c>
      <c r="G63" s="685">
        <f t="shared" si="8"/>
        <v>0</v>
      </c>
      <c r="H63" s="165">
        <f t="shared" si="9"/>
        <v>0</v>
      </c>
      <c r="I63" s="615" t="s">
        <v>491</v>
      </c>
    </row>
    <row r="64" spans="1:9" ht="17.25" customHeight="1">
      <c r="A64" s="77"/>
      <c r="B64" s="1067"/>
      <c r="C64" s="201" t="s">
        <v>42</v>
      </c>
      <c r="D64" s="698">
        <v>13750000</v>
      </c>
      <c r="E64" s="699">
        <v>2131600</v>
      </c>
      <c r="F64" s="697">
        <v>13750000</v>
      </c>
      <c r="G64" s="685">
        <f t="shared" si="8"/>
        <v>0</v>
      </c>
      <c r="H64" s="165">
        <f t="shared" si="9"/>
        <v>0</v>
      </c>
      <c r="I64" s="615" t="s">
        <v>491</v>
      </c>
    </row>
    <row r="65" spans="1:9" ht="17.25" customHeight="1">
      <c r="A65" s="77"/>
      <c r="B65" s="1067"/>
      <c r="C65" s="201" t="s">
        <v>28</v>
      </c>
      <c r="D65" s="698">
        <v>7230000</v>
      </c>
      <c r="E65" s="682">
        <v>3370890</v>
      </c>
      <c r="F65" s="697">
        <v>7830000</v>
      </c>
      <c r="G65" s="685">
        <f t="shared" si="8"/>
        <v>600000</v>
      </c>
      <c r="H65" s="165">
        <f t="shared" si="9"/>
        <v>8.2987551867219914E-2</v>
      </c>
      <c r="I65" s="615" t="s">
        <v>572</v>
      </c>
    </row>
    <row r="66" spans="1:9" ht="17.25" customHeight="1">
      <c r="A66" s="77"/>
      <c r="B66" s="1067"/>
      <c r="C66" s="201" t="s">
        <v>29</v>
      </c>
      <c r="D66" s="698">
        <v>2650000</v>
      </c>
      <c r="E66" s="682">
        <v>1043740</v>
      </c>
      <c r="F66" s="697">
        <v>2650000</v>
      </c>
      <c r="G66" s="685">
        <f t="shared" si="8"/>
        <v>0</v>
      </c>
      <c r="H66" s="165">
        <f t="shared" si="9"/>
        <v>0</v>
      </c>
      <c r="I66" s="615" t="s">
        <v>493</v>
      </c>
    </row>
    <row r="67" spans="1:9">
      <c r="A67" s="119"/>
      <c r="B67" s="1067"/>
      <c r="C67" s="201" t="s">
        <v>43</v>
      </c>
      <c r="D67" s="700">
        <v>800000</v>
      </c>
      <c r="E67" s="699">
        <v>100000</v>
      </c>
      <c r="F67" s="701">
        <v>800000</v>
      </c>
      <c r="G67" s="689">
        <f t="shared" si="8"/>
        <v>0</v>
      </c>
      <c r="H67" s="165">
        <f t="shared" si="9"/>
        <v>0</v>
      </c>
      <c r="I67" s="718"/>
    </row>
    <row r="68" spans="1:9">
      <c r="A68" s="119"/>
      <c r="B68" s="1067"/>
      <c r="C68" s="589" t="s">
        <v>232</v>
      </c>
      <c r="D68" s="682"/>
      <c r="E68" s="682"/>
      <c r="F68" s="682"/>
      <c r="G68" s="683"/>
      <c r="H68" s="165"/>
      <c r="I68" s="592" t="s">
        <v>491</v>
      </c>
    </row>
    <row r="69" spans="1:9" ht="16.5" customHeight="1">
      <c r="A69" s="119"/>
      <c r="B69" s="1067"/>
      <c r="C69" s="589" t="s">
        <v>44</v>
      </c>
      <c r="D69" s="682">
        <v>3260000</v>
      </c>
      <c r="E69" s="682">
        <v>440000</v>
      </c>
      <c r="F69" s="682">
        <v>3260000</v>
      </c>
      <c r="G69" s="683">
        <f t="shared" si="8"/>
        <v>0</v>
      </c>
      <c r="H69" s="165">
        <f t="shared" si="9"/>
        <v>0</v>
      </c>
      <c r="I69" s="592" t="s">
        <v>604</v>
      </c>
    </row>
    <row r="70" spans="1:9">
      <c r="A70" s="119"/>
      <c r="B70" s="1067"/>
      <c r="C70" s="310" t="s">
        <v>47</v>
      </c>
      <c r="D70" s="755">
        <f>SUM(D63:D69)</f>
        <v>28690000</v>
      </c>
      <c r="E70" s="755">
        <f t="shared" ref="E70:F70" si="12">SUM(E63:E69)</f>
        <v>7276230</v>
      </c>
      <c r="F70" s="755">
        <f t="shared" si="12"/>
        <v>29290000</v>
      </c>
      <c r="G70" s="756">
        <f t="shared" si="8"/>
        <v>600000</v>
      </c>
      <c r="H70" s="704">
        <f t="shared" si="9"/>
        <v>2.0913210177762286E-2</v>
      </c>
      <c r="I70" s="46"/>
    </row>
    <row r="71" spans="1:9" ht="17.25" thickBot="1">
      <c r="A71" s="174" t="s">
        <v>167</v>
      </c>
      <c r="B71" s="1319" t="s">
        <v>47</v>
      </c>
      <c r="C71" s="1320"/>
      <c r="D71" s="620">
        <f>SUM(D58,D62,D70)</f>
        <v>273791000</v>
      </c>
      <c r="E71" s="621">
        <f t="shared" ref="E71:F71" si="13">SUM(E58,E62,E70)</f>
        <v>88453180</v>
      </c>
      <c r="F71" s="620">
        <f t="shared" si="13"/>
        <v>274391000</v>
      </c>
      <c r="G71" s="578">
        <f t="shared" si="8"/>
        <v>600000</v>
      </c>
      <c r="H71" s="622">
        <f t="shared" si="9"/>
        <v>2.1914526043587991E-3</v>
      </c>
      <c r="I71" s="50"/>
    </row>
    <row r="72" spans="1:9" ht="34.5" customHeight="1">
      <c r="A72" s="1133" t="s">
        <v>237</v>
      </c>
      <c r="B72" s="1066" t="s">
        <v>238</v>
      </c>
      <c r="C72" s="200" t="s">
        <v>13</v>
      </c>
      <c r="D72" s="719">
        <v>5250000</v>
      </c>
      <c r="E72" s="720">
        <v>0</v>
      </c>
      <c r="F72" s="721">
        <v>6120000</v>
      </c>
      <c r="G72" s="722">
        <f t="shared" si="8"/>
        <v>870000</v>
      </c>
      <c r="H72" s="723">
        <f t="shared" ref="H72:H106" si="14">G72/D72*100%</f>
        <v>0.1657142857142857</v>
      </c>
      <c r="I72" s="613" t="s">
        <v>605</v>
      </c>
    </row>
    <row r="73" spans="1:9" ht="18" customHeight="1">
      <c r="A73" s="1141"/>
      <c r="B73" s="1073"/>
      <c r="C73" s="607" t="s">
        <v>453</v>
      </c>
      <c r="D73" s="682"/>
      <c r="E73" s="682"/>
      <c r="F73" s="682"/>
      <c r="G73" s="725"/>
      <c r="H73" s="289"/>
      <c r="I73" s="942"/>
    </row>
    <row r="74" spans="1:9" ht="32.25" customHeight="1">
      <c r="A74" s="1134"/>
      <c r="B74" s="1067"/>
      <c r="C74" s="608" t="s">
        <v>45</v>
      </c>
      <c r="D74" s="724">
        <v>13457857</v>
      </c>
      <c r="E74" s="294">
        <v>0</v>
      </c>
      <c r="F74" s="697">
        <v>9543996</v>
      </c>
      <c r="G74" s="44">
        <f>F74-D74</f>
        <v>-3913861</v>
      </c>
      <c r="H74" s="165">
        <f>G75/D74*100%</f>
        <v>-0.22617724352398752</v>
      </c>
      <c r="I74" s="613" t="s">
        <v>606</v>
      </c>
    </row>
    <row r="75" spans="1:9" ht="17.25" thickBot="1">
      <c r="A75" s="1135"/>
      <c r="B75" s="1189" t="s">
        <v>47</v>
      </c>
      <c r="C75" s="1190"/>
      <c r="D75" s="674">
        <f>SUM(D72:D74)</f>
        <v>18707857</v>
      </c>
      <c r="E75" s="674">
        <f t="shared" ref="E75:F75" si="15">SUM(E72:E74)</f>
        <v>0</v>
      </c>
      <c r="F75" s="674">
        <f t="shared" si="15"/>
        <v>15663996</v>
      </c>
      <c r="G75" s="664">
        <f t="shared" si="8"/>
        <v>-3043861</v>
      </c>
      <c r="H75" s="622">
        <f t="shared" si="14"/>
        <v>-0.16270495332522586</v>
      </c>
      <c r="I75" s="51"/>
    </row>
    <row r="76" spans="1:9">
      <c r="A76" s="1074" t="s">
        <v>259</v>
      </c>
      <c r="B76" s="1344" t="s">
        <v>175</v>
      </c>
      <c r="C76" s="631" t="s">
        <v>176</v>
      </c>
      <c r="D76" s="680">
        <v>35318000</v>
      </c>
      <c r="E76" s="680">
        <v>6049250</v>
      </c>
      <c r="F76" s="680">
        <v>35318000</v>
      </c>
      <c r="G76" s="84">
        <f>F76-D76</f>
        <v>0</v>
      </c>
      <c r="H76" s="705">
        <f t="shared" si="14"/>
        <v>0</v>
      </c>
      <c r="I76" s="594" t="s">
        <v>494</v>
      </c>
    </row>
    <row r="77" spans="1:9">
      <c r="A77" s="1075"/>
      <c r="B77" s="1191"/>
      <c r="C77" s="604" t="s">
        <v>177</v>
      </c>
      <c r="D77" s="702">
        <v>2480000</v>
      </c>
      <c r="E77" s="702">
        <v>233650</v>
      </c>
      <c r="F77" s="702">
        <v>2480000</v>
      </c>
      <c r="G77" s="82">
        <f t="shared" ref="G77:G82" si="16">F77-D77</f>
        <v>0</v>
      </c>
      <c r="H77" s="289">
        <f t="shared" si="14"/>
        <v>0</v>
      </c>
      <c r="I77" s="594" t="s">
        <v>495</v>
      </c>
    </row>
    <row r="78" spans="1:9">
      <c r="A78" s="1075"/>
      <c r="B78" s="1191"/>
      <c r="C78" s="604" t="s">
        <v>242</v>
      </c>
      <c r="D78" s="702">
        <v>550000</v>
      </c>
      <c r="E78" s="702">
        <v>0</v>
      </c>
      <c r="F78" s="702">
        <v>550000</v>
      </c>
      <c r="G78" s="82">
        <f t="shared" si="16"/>
        <v>0</v>
      </c>
      <c r="H78" s="289">
        <f t="shared" si="14"/>
        <v>0</v>
      </c>
      <c r="I78" s="594" t="s">
        <v>496</v>
      </c>
    </row>
    <row r="79" spans="1:9">
      <c r="A79" s="1075"/>
      <c r="B79" s="1191"/>
      <c r="C79" s="301" t="s">
        <v>178</v>
      </c>
      <c r="D79" s="682">
        <v>1000000</v>
      </c>
      <c r="E79" s="682">
        <v>0</v>
      </c>
      <c r="F79" s="682">
        <v>1000000</v>
      </c>
      <c r="G79" s="82">
        <f t="shared" si="16"/>
        <v>0</v>
      </c>
      <c r="H79" s="289">
        <f t="shared" si="14"/>
        <v>0</v>
      </c>
      <c r="I79" s="594" t="s">
        <v>494</v>
      </c>
    </row>
    <row r="80" spans="1:9">
      <c r="A80" s="1075"/>
      <c r="B80" s="1191"/>
      <c r="C80" s="301" t="s">
        <v>509</v>
      </c>
      <c r="D80" s="682"/>
      <c r="E80" s="682"/>
      <c r="F80" s="682"/>
      <c r="G80" s="82"/>
      <c r="H80" s="289"/>
      <c r="I80" s="594"/>
    </row>
    <row r="81" spans="1:9">
      <c r="A81" s="1075"/>
      <c r="B81" s="1191"/>
      <c r="C81" s="301" t="s">
        <v>243</v>
      </c>
      <c r="D81" s="682">
        <v>300000</v>
      </c>
      <c r="E81" s="682">
        <v>54000</v>
      </c>
      <c r="F81" s="682">
        <v>300000</v>
      </c>
      <c r="G81" s="82">
        <f t="shared" si="16"/>
        <v>0</v>
      </c>
      <c r="H81" s="289">
        <f t="shared" si="14"/>
        <v>0</v>
      </c>
      <c r="I81" s="594" t="s">
        <v>497</v>
      </c>
    </row>
    <row r="82" spans="1:9">
      <c r="A82" s="1075"/>
      <c r="B82" s="1321"/>
      <c r="C82" s="605" t="s">
        <v>179</v>
      </c>
      <c r="D82" s="780">
        <f>SUM(D76:D81)</f>
        <v>39648000</v>
      </c>
      <c r="E82" s="780">
        <f t="shared" ref="E82:F82" si="17">SUM(E76:E81)</f>
        <v>6336900</v>
      </c>
      <c r="F82" s="780">
        <f t="shared" si="17"/>
        <v>39648000</v>
      </c>
      <c r="G82" s="775">
        <f t="shared" si="16"/>
        <v>0</v>
      </c>
      <c r="H82" s="781">
        <f t="shared" si="14"/>
        <v>0</v>
      </c>
      <c r="I82" s="96"/>
    </row>
    <row r="83" spans="1:9" ht="15.75" customHeight="1">
      <c r="A83" s="1075"/>
      <c r="B83" s="1316" t="s">
        <v>259</v>
      </c>
      <c r="C83" s="608" t="s">
        <v>211</v>
      </c>
      <c r="D83" s="294"/>
      <c r="E83" s="294"/>
      <c r="F83" s="294"/>
      <c r="G83" s="79"/>
      <c r="H83" s="165"/>
      <c r="I83" s="308"/>
    </row>
    <row r="84" spans="1:9" ht="15.75" customHeight="1">
      <c r="A84" s="1075"/>
      <c r="B84" s="1128"/>
      <c r="C84" s="608" t="s">
        <v>239</v>
      </c>
      <c r="D84" s="53"/>
      <c r="E84" s="53"/>
      <c r="F84" s="53"/>
      <c r="G84" s="79"/>
      <c r="H84" s="165"/>
      <c r="I84" s="96"/>
    </row>
    <row r="85" spans="1:9" ht="15.75" customHeight="1">
      <c r="A85" s="1075"/>
      <c r="B85" s="1128"/>
      <c r="C85" s="608" t="s">
        <v>240</v>
      </c>
      <c r="D85" s="53"/>
      <c r="E85" s="53"/>
      <c r="F85" s="53"/>
      <c r="G85" s="79"/>
      <c r="H85" s="165"/>
      <c r="I85" s="96"/>
    </row>
    <row r="86" spans="1:9" ht="15.75" customHeight="1">
      <c r="A86" s="1075"/>
      <c r="B86" s="1128"/>
      <c r="C86" s="608" t="s">
        <v>185</v>
      </c>
      <c r="D86" s="53"/>
      <c r="E86" s="53"/>
      <c r="F86" s="53"/>
      <c r="G86" s="79"/>
      <c r="H86" s="165"/>
      <c r="I86" s="96"/>
    </row>
    <row r="87" spans="1:9" ht="15.75" customHeight="1">
      <c r="A87" s="1075"/>
      <c r="B87" s="1128"/>
      <c r="C87" s="608" t="s">
        <v>182</v>
      </c>
      <c r="D87" s="53"/>
      <c r="E87" s="53"/>
      <c r="F87" s="53"/>
      <c r="G87" s="79"/>
      <c r="H87" s="165"/>
      <c r="I87" s="96"/>
    </row>
    <row r="88" spans="1:9" ht="15.75" customHeight="1">
      <c r="A88" s="1075"/>
      <c r="B88" s="1128"/>
      <c r="C88" s="608" t="s">
        <v>186</v>
      </c>
      <c r="D88" s="53"/>
      <c r="E88" s="53"/>
      <c r="F88" s="53"/>
      <c r="G88" s="79"/>
      <c r="H88" s="165"/>
      <c r="I88" s="96"/>
    </row>
    <row r="89" spans="1:9" ht="15.75" customHeight="1">
      <c r="A89" s="1075"/>
      <c r="B89" s="1128"/>
      <c r="C89" s="608" t="s">
        <v>183</v>
      </c>
      <c r="D89" s="53"/>
      <c r="E89" s="53"/>
      <c r="F89" s="53"/>
      <c r="G89" s="79"/>
      <c r="H89" s="165"/>
      <c r="I89" s="96"/>
    </row>
    <row r="90" spans="1:9" ht="15.75" customHeight="1">
      <c r="A90" s="1075"/>
      <c r="B90" s="1128"/>
      <c r="C90" s="608" t="s">
        <v>184</v>
      </c>
      <c r="D90" s="53"/>
      <c r="E90" s="53"/>
      <c r="F90" s="53"/>
      <c r="G90" s="79"/>
      <c r="H90" s="165"/>
      <c r="I90" s="96"/>
    </row>
    <row r="91" spans="1:9" ht="15.75" customHeight="1">
      <c r="A91" s="1075"/>
      <c r="B91" s="1128"/>
      <c r="C91" s="608" t="s">
        <v>181</v>
      </c>
      <c r="D91" s="53"/>
      <c r="E91" s="53"/>
      <c r="F91" s="53"/>
      <c r="G91" s="79"/>
      <c r="H91" s="165"/>
      <c r="I91" s="96"/>
    </row>
    <row r="92" spans="1:9" ht="15.75" customHeight="1">
      <c r="A92" s="1075"/>
      <c r="B92" s="1128"/>
      <c r="C92" s="608" t="s">
        <v>180</v>
      </c>
      <c r="D92" s="682">
        <v>3000000</v>
      </c>
      <c r="E92" s="682">
        <v>0</v>
      </c>
      <c r="F92" s="682">
        <v>6000000</v>
      </c>
      <c r="G92" s="79">
        <f t="shared" si="8"/>
        <v>3000000</v>
      </c>
      <c r="H92" s="165">
        <f t="shared" si="14"/>
        <v>1</v>
      </c>
      <c r="I92" s="592" t="s">
        <v>590</v>
      </c>
    </row>
    <row r="93" spans="1:9" ht="15.75" customHeight="1">
      <c r="A93" s="1075"/>
      <c r="B93" s="1128"/>
      <c r="C93" s="608" t="s">
        <v>241</v>
      </c>
      <c r="D93" s="53"/>
      <c r="E93" s="53"/>
      <c r="F93" s="53"/>
      <c r="G93" s="79"/>
      <c r="H93" s="165"/>
      <c r="I93" s="96"/>
    </row>
    <row r="94" spans="1:9" ht="15.75" customHeight="1">
      <c r="A94" s="1075"/>
      <c r="B94" s="1128"/>
      <c r="C94" s="608" t="s">
        <v>300</v>
      </c>
      <c r="D94" s="53"/>
      <c r="E94" s="53"/>
      <c r="F94" s="53"/>
      <c r="G94" s="79"/>
      <c r="H94" s="165"/>
      <c r="I94" s="96"/>
    </row>
    <row r="95" spans="1:9" ht="15.75" customHeight="1">
      <c r="A95" s="1075"/>
      <c r="B95" s="1128"/>
      <c r="C95" s="608" t="s">
        <v>301</v>
      </c>
      <c r="D95" s="53"/>
      <c r="E95" s="53"/>
      <c r="F95" s="53"/>
      <c r="G95" s="79"/>
      <c r="H95" s="165"/>
      <c r="I95" s="96"/>
    </row>
    <row r="96" spans="1:9" ht="15.75" customHeight="1">
      <c r="A96" s="1075"/>
      <c r="B96" s="1128"/>
      <c r="C96" s="608" t="s">
        <v>302</v>
      </c>
      <c r="D96" s="53"/>
      <c r="E96" s="53"/>
      <c r="F96" s="53"/>
      <c r="G96" s="79"/>
      <c r="H96" s="165"/>
      <c r="I96" s="96"/>
    </row>
    <row r="97" spans="1:9" ht="15.75" customHeight="1">
      <c r="A97" s="1075"/>
      <c r="B97" s="1128"/>
      <c r="C97" s="608" t="s">
        <v>303</v>
      </c>
      <c r="D97" s="53"/>
      <c r="E97" s="53"/>
      <c r="F97" s="53"/>
      <c r="G97" s="79"/>
      <c r="H97" s="165"/>
      <c r="I97" s="96"/>
    </row>
    <row r="98" spans="1:9" ht="15.75" customHeight="1">
      <c r="A98" s="1075"/>
      <c r="B98" s="1128"/>
      <c r="C98" s="608" t="s">
        <v>304</v>
      </c>
      <c r="D98" s="53"/>
      <c r="E98" s="53"/>
      <c r="F98" s="53"/>
      <c r="G98" s="79"/>
      <c r="H98" s="165"/>
      <c r="I98" s="96"/>
    </row>
    <row r="99" spans="1:9" ht="15.75" customHeight="1">
      <c r="A99" s="1075"/>
      <c r="B99" s="1128"/>
      <c r="C99" s="608" t="s">
        <v>305</v>
      </c>
      <c r="D99" s="53"/>
      <c r="E99" s="53"/>
      <c r="F99" s="53"/>
      <c r="G99" s="79"/>
      <c r="H99" s="165"/>
      <c r="I99" s="96"/>
    </row>
    <row r="100" spans="1:9" ht="15.75" customHeight="1">
      <c r="A100" s="1075"/>
      <c r="B100" s="1128"/>
      <c r="C100" s="608" t="s">
        <v>306</v>
      </c>
      <c r="D100" s="53"/>
      <c r="E100" s="53"/>
      <c r="F100" s="53"/>
      <c r="G100" s="79"/>
      <c r="H100" s="165"/>
      <c r="I100" s="96"/>
    </row>
    <row r="101" spans="1:9" ht="15.75" customHeight="1">
      <c r="A101" s="1075"/>
      <c r="B101" s="1128"/>
      <c r="C101" s="608" t="s">
        <v>291</v>
      </c>
      <c r="D101" s="682">
        <v>6795000</v>
      </c>
      <c r="E101" s="682">
        <v>734340</v>
      </c>
      <c r="F101" s="682">
        <v>9605000</v>
      </c>
      <c r="G101" s="683">
        <f t="shared" si="8"/>
        <v>2810000</v>
      </c>
      <c r="H101" s="165">
        <f t="shared" si="14"/>
        <v>0.41353936718175127</v>
      </c>
      <c r="I101" s="592" t="s">
        <v>577</v>
      </c>
    </row>
    <row r="102" spans="1:9" ht="15.75" customHeight="1">
      <c r="A102" s="1075"/>
      <c r="B102" s="1128"/>
      <c r="C102" s="608" t="s">
        <v>292</v>
      </c>
      <c r="D102" s="682">
        <v>18090000</v>
      </c>
      <c r="E102" s="682">
        <v>2583120</v>
      </c>
      <c r="F102" s="682">
        <v>26600000</v>
      </c>
      <c r="G102" s="683">
        <f t="shared" si="8"/>
        <v>8510000</v>
      </c>
      <c r="H102" s="165">
        <f t="shared" si="14"/>
        <v>0.47042564953012717</v>
      </c>
      <c r="I102" s="592" t="s">
        <v>577</v>
      </c>
    </row>
    <row r="103" spans="1:9" ht="15.75" customHeight="1">
      <c r="A103" s="1075"/>
      <c r="B103" s="1128"/>
      <c r="C103" s="608" t="s">
        <v>293</v>
      </c>
      <c r="D103" s="682">
        <v>1500000</v>
      </c>
      <c r="E103" s="682">
        <v>0</v>
      </c>
      <c r="F103" s="682">
        <v>3000000</v>
      </c>
      <c r="G103" s="683">
        <f t="shared" si="8"/>
        <v>1500000</v>
      </c>
      <c r="H103" s="165">
        <f t="shared" si="14"/>
        <v>1</v>
      </c>
      <c r="I103" s="592" t="s">
        <v>577</v>
      </c>
    </row>
    <row r="104" spans="1:9" ht="15.75" customHeight="1">
      <c r="A104" s="1075"/>
      <c r="B104" s="1128"/>
      <c r="C104" s="608" t="s">
        <v>294</v>
      </c>
      <c r="D104" s="682">
        <v>6795000</v>
      </c>
      <c r="E104" s="682">
        <v>912000</v>
      </c>
      <c r="F104" s="682">
        <v>7995000</v>
      </c>
      <c r="G104" s="683">
        <f t="shared" si="8"/>
        <v>1200000</v>
      </c>
      <c r="H104" s="165">
        <f t="shared" si="14"/>
        <v>0.17660044150110377</v>
      </c>
      <c r="I104" s="592" t="s">
        <v>577</v>
      </c>
    </row>
    <row r="105" spans="1:9">
      <c r="A105" s="1075"/>
      <c r="B105" s="1073"/>
      <c r="C105" s="639" t="s">
        <v>187</v>
      </c>
      <c r="D105" s="757">
        <f>SUM(D83:D104)</f>
        <v>36180000</v>
      </c>
      <c r="E105" s="757">
        <f>SUM(E83:E104)</f>
        <v>4229460</v>
      </c>
      <c r="F105" s="757">
        <f>SUM(F83:F104)</f>
        <v>53200000</v>
      </c>
      <c r="G105" s="757">
        <f t="shared" si="8"/>
        <v>17020000</v>
      </c>
      <c r="H105" s="704">
        <f t="shared" si="14"/>
        <v>0.47042564953012717</v>
      </c>
      <c r="I105" s="592" t="s">
        <v>577</v>
      </c>
    </row>
    <row r="106" spans="1:9" ht="17.25" thickBot="1">
      <c r="A106" s="1076"/>
      <c r="B106" s="1129" t="s">
        <v>47</v>
      </c>
      <c r="C106" s="1129"/>
      <c r="D106" s="623">
        <f>SUM(D82,D105)</f>
        <v>75828000</v>
      </c>
      <c r="E106" s="623">
        <f>SUM(E82,E105)</f>
        <v>10566360</v>
      </c>
      <c r="F106" s="623">
        <f>SUM(F82,F105)</f>
        <v>92848000</v>
      </c>
      <c r="G106" s="578">
        <f t="shared" si="8"/>
        <v>17020000</v>
      </c>
      <c r="H106" s="622">
        <f t="shared" si="14"/>
        <v>0.22445534631007016</v>
      </c>
      <c r="I106" s="384"/>
    </row>
    <row r="107" spans="1:9">
      <c r="A107" s="1074" t="s">
        <v>5</v>
      </c>
      <c r="B107" s="601" t="s">
        <v>5</v>
      </c>
      <c r="C107" s="634" t="s">
        <v>9</v>
      </c>
      <c r="D107" s="635"/>
      <c r="E107" s="84"/>
      <c r="F107" s="636"/>
      <c r="G107" s="206"/>
      <c r="H107" s="629"/>
      <c r="I107" s="630"/>
    </row>
    <row r="108" spans="1:9" ht="17.25" thickBot="1">
      <c r="A108" s="1076"/>
      <c r="B108" s="1077" t="s">
        <v>47</v>
      </c>
      <c r="C108" s="1078"/>
      <c r="D108" s="281"/>
      <c r="E108" s="281"/>
      <c r="F108" s="281"/>
      <c r="G108" s="49"/>
      <c r="H108" s="304"/>
      <c r="I108" s="51"/>
    </row>
    <row r="109" spans="1:9">
      <c r="A109" s="1196" t="s">
        <v>340</v>
      </c>
      <c r="B109" s="1073" t="s">
        <v>340</v>
      </c>
      <c r="C109" s="607" t="s">
        <v>85</v>
      </c>
      <c r="D109" s="706"/>
      <c r="E109" s="702"/>
      <c r="F109" s="697"/>
      <c r="G109" s="710"/>
      <c r="H109" s="165"/>
      <c r="I109" s="703"/>
    </row>
    <row r="110" spans="1:9">
      <c r="A110" s="1196"/>
      <c r="B110" s="1067"/>
      <c r="C110" s="608" t="s">
        <v>46</v>
      </c>
      <c r="D110" s="706">
        <v>10000</v>
      </c>
      <c r="E110" s="682">
        <v>23658646</v>
      </c>
      <c r="F110" s="697">
        <v>23666646</v>
      </c>
      <c r="G110" s="45">
        <f t="shared" ref="G110" si="18">F110-D110</f>
        <v>23656646</v>
      </c>
      <c r="H110" s="165"/>
      <c r="I110" s="615" t="s">
        <v>498</v>
      </c>
    </row>
    <row r="111" spans="1:9" ht="17.25" thickBot="1">
      <c r="A111" s="1197"/>
      <c r="B111" s="1179" t="s">
        <v>47</v>
      </c>
      <c r="C111" s="1180"/>
      <c r="D111" s="620">
        <f>SUM(D109:D110)</f>
        <v>10000</v>
      </c>
      <c r="E111" s="620">
        <f t="shared" ref="E111:F111" si="19">SUM(E109:E110)</f>
        <v>23658646</v>
      </c>
      <c r="F111" s="620">
        <f t="shared" si="19"/>
        <v>23666646</v>
      </c>
      <c r="G111" s="578">
        <f t="shared" si="8"/>
        <v>23656646</v>
      </c>
      <c r="H111" s="622">
        <f>G111/D111*100%</f>
        <v>2365.6646000000001</v>
      </c>
      <c r="I111" s="51"/>
    </row>
    <row r="112" spans="1:9">
      <c r="A112" s="1364" t="s">
        <v>223</v>
      </c>
      <c r="B112" s="1127" t="s">
        <v>224</v>
      </c>
      <c r="C112" s="707" t="s">
        <v>225</v>
      </c>
      <c r="D112" s="84"/>
      <c r="E112" s="84"/>
      <c r="F112" s="84"/>
      <c r="G112" s="84"/>
      <c r="H112" s="629"/>
      <c r="I112" s="83"/>
    </row>
    <row r="113" spans="1:9">
      <c r="A113" s="1314"/>
      <c r="B113" s="1073"/>
      <c r="C113" s="547" t="s">
        <v>226</v>
      </c>
      <c r="D113" s="79"/>
      <c r="E113" s="79"/>
      <c r="F113" s="79"/>
      <c r="G113" s="79"/>
      <c r="H113" s="165"/>
      <c r="I113" s="53"/>
    </row>
    <row r="114" spans="1:9" ht="17.25" thickBot="1">
      <c r="A114" s="1365"/>
      <c r="B114" s="1077" t="s">
        <v>392</v>
      </c>
      <c r="C114" s="1366"/>
      <c r="D114" s="86"/>
      <c r="E114" s="86"/>
      <c r="F114" s="86"/>
      <c r="G114" s="86"/>
      <c r="H114" s="304"/>
      <c r="I114" s="85"/>
    </row>
    <row r="115" spans="1:9">
      <c r="A115" s="1364" t="s">
        <v>396</v>
      </c>
      <c r="B115" s="1127" t="s">
        <v>224</v>
      </c>
      <c r="C115" s="707" t="s">
        <v>225</v>
      </c>
      <c r="D115" s="84"/>
      <c r="E115" s="84"/>
      <c r="F115" s="84"/>
      <c r="G115" s="84"/>
      <c r="H115" s="629"/>
      <c r="I115" s="83"/>
    </row>
    <row r="116" spans="1:9">
      <c r="A116" s="1314"/>
      <c r="B116" s="1073"/>
      <c r="C116" s="547" t="s">
        <v>226</v>
      </c>
      <c r="D116" s="79"/>
      <c r="E116" s="79"/>
      <c r="F116" s="79"/>
      <c r="G116" s="79"/>
      <c r="H116" s="165"/>
      <c r="I116" s="53"/>
    </row>
    <row r="117" spans="1:9" ht="17.25" thickBot="1">
      <c r="A117" s="1365"/>
      <c r="B117" s="1077" t="s">
        <v>392</v>
      </c>
      <c r="C117" s="1366"/>
      <c r="D117" s="86"/>
      <c r="E117" s="86"/>
      <c r="F117" s="86"/>
      <c r="G117" s="86"/>
      <c r="H117" s="304"/>
      <c r="I117" s="85"/>
    </row>
    <row r="118" spans="1:9">
      <c r="A118" s="708" t="s">
        <v>56</v>
      </c>
      <c r="B118" s="709" t="s">
        <v>56</v>
      </c>
      <c r="C118" s="709" t="s">
        <v>93</v>
      </c>
      <c r="D118" s="294"/>
      <c r="E118" s="702">
        <v>82667016</v>
      </c>
      <c r="F118" s="294"/>
      <c r="G118" s="82"/>
      <c r="H118" s="165"/>
      <c r="I118" s="294"/>
    </row>
    <row r="119" spans="1:9" ht="17.25" thickBot="1">
      <c r="A119" s="1381" t="s">
        <v>53</v>
      </c>
      <c r="B119" s="1382"/>
      <c r="C119" s="1383"/>
      <c r="D119" s="540">
        <f>SUM(D71,D75,D106,D108,D111,D114,D117,D118)</f>
        <v>368336857</v>
      </c>
      <c r="E119" s="540">
        <f>SUM(E71,E75,E106,E108,E111,E114,E117,E118)</f>
        <v>205345202</v>
      </c>
      <c r="F119" s="540">
        <f t="shared" ref="F119" si="20">SUM(F71,F75,F106,F108,F111,F114,F117,F118)</f>
        <v>406569642</v>
      </c>
      <c r="G119" s="540">
        <f t="shared" si="8"/>
        <v>38232785</v>
      </c>
      <c r="H119" s="711">
        <f>G119/D119*100%</f>
        <v>0.10379842330033238</v>
      </c>
      <c r="I119" s="546"/>
    </row>
  </sheetData>
  <mergeCells count="68">
    <mergeCell ref="A109:A111"/>
    <mergeCell ref="B109:B110"/>
    <mergeCell ref="B111:C111"/>
    <mergeCell ref="A119:C119"/>
    <mergeCell ref="A76:A106"/>
    <mergeCell ref="B76:B82"/>
    <mergeCell ref="B83:B105"/>
    <mergeCell ref="B106:C106"/>
    <mergeCell ref="A107:A108"/>
    <mergeCell ref="B108:C108"/>
    <mergeCell ref="A112:A114"/>
    <mergeCell ref="B112:B113"/>
    <mergeCell ref="B114:C114"/>
    <mergeCell ref="A115:A117"/>
    <mergeCell ref="B115:B116"/>
    <mergeCell ref="B117:C11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1:A44"/>
    <mergeCell ref="B41:B43"/>
    <mergeCell ref="B44:C44"/>
    <mergeCell ref="A45:A47"/>
    <mergeCell ref="B45:B46"/>
    <mergeCell ref="B47:C47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25" right="0.25" top="0.75" bottom="0.75" header="0.3" footer="0.3"/>
  <pageSetup paperSize="8" scale="9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I78"/>
  <sheetViews>
    <sheetView topLeftCell="A22" workbookViewId="0">
      <selection activeCell="B81" sqref="B81"/>
    </sheetView>
  </sheetViews>
  <sheetFormatPr defaultRowHeight="16.5"/>
  <cols>
    <col min="1" max="1" width="15.75" customWidth="1"/>
    <col min="2" max="2" width="15.375" customWidth="1"/>
    <col min="3" max="3" width="18.125" customWidth="1"/>
    <col min="4" max="4" width="19" customWidth="1"/>
    <col min="5" max="5" width="20.5" customWidth="1"/>
    <col min="6" max="6" width="18.125" customWidth="1"/>
    <col min="7" max="7" width="17.25" customWidth="1"/>
    <col min="8" max="8" width="11.125" customWidth="1"/>
    <col min="9" max="9" width="42" customWidth="1"/>
  </cols>
  <sheetData>
    <row r="1" spans="1:9" ht="19.5">
      <c r="A1" s="1384"/>
      <c r="B1" s="1384"/>
      <c r="C1" s="1384"/>
      <c r="D1" s="1384"/>
      <c r="E1" s="1384"/>
      <c r="F1" s="1384"/>
      <c r="G1" s="1384"/>
      <c r="H1" s="1384"/>
      <c r="I1" s="1384"/>
    </row>
    <row r="2" spans="1:9" ht="31.5">
      <c r="A2" s="1385" t="s">
        <v>99</v>
      </c>
      <c r="B2" s="1385"/>
      <c r="C2" s="1385"/>
      <c r="D2" s="1385"/>
      <c r="E2" s="1385"/>
      <c r="F2" s="1385"/>
      <c r="G2" s="1385"/>
      <c r="H2" s="1385"/>
      <c r="I2" s="1385"/>
    </row>
    <row r="3" spans="1:9" ht="17.100000000000001" customHeight="1">
      <c r="A3" s="1251" t="s">
        <v>166</v>
      </c>
      <c r="B3" s="1251"/>
      <c r="C3" s="1251"/>
      <c r="D3" s="1251"/>
      <c r="E3" s="1251"/>
      <c r="F3" s="1251"/>
      <c r="G3" s="1251"/>
      <c r="H3" s="1251"/>
      <c r="I3" s="1251"/>
    </row>
    <row r="4" spans="1:9" ht="17.100000000000001" customHeight="1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8" thickBot="1">
      <c r="A5" s="1386" t="s">
        <v>94</v>
      </c>
      <c r="B5" s="1386"/>
      <c r="C5" s="1386"/>
      <c r="D5" s="1386"/>
      <c r="E5" s="1386"/>
      <c r="F5" s="1386"/>
      <c r="G5" s="1386"/>
      <c r="H5" s="1386"/>
      <c r="I5" s="1386"/>
    </row>
    <row r="6" spans="1:9" ht="17.25" customHeight="1">
      <c r="A6" s="1387" t="s">
        <v>16</v>
      </c>
      <c r="B6" s="1388"/>
      <c r="C6" s="1388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76</v>
      </c>
    </row>
    <row r="7" spans="1:9" ht="17.25" customHeight="1" thickBot="1">
      <c r="A7" s="109" t="s">
        <v>0</v>
      </c>
      <c r="B7" s="110" t="s">
        <v>1</v>
      </c>
      <c r="C7" s="110" t="s">
        <v>2</v>
      </c>
      <c r="D7" s="1083"/>
      <c r="E7" s="1083"/>
      <c r="F7" s="1083"/>
      <c r="G7" s="1083"/>
      <c r="H7" s="1389"/>
      <c r="I7" s="1291"/>
    </row>
    <row r="8" spans="1:9" ht="33">
      <c r="A8" s="1393" t="s">
        <v>345</v>
      </c>
      <c r="B8" s="221" t="s">
        <v>346</v>
      </c>
      <c r="C8" s="220" t="s">
        <v>100</v>
      </c>
      <c r="D8" s="29"/>
      <c r="E8" s="29"/>
      <c r="F8" s="26"/>
      <c r="G8" s="13">
        <f>F8-D8</f>
        <v>0</v>
      </c>
      <c r="H8" s="176" t="e">
        <f>G8/D8*100</f>
        <v>#DIV/0!</v>
      </c>
      <c r="I8" s="231"/>
    </row>
    <row r="9" spans="1:9" ht="17.25" thickBot="1">
      <c r="A9" s="1394"/>
      <c r="B9" s="1400" t="s">
        <v>15</v>
      </c>
      <c r="C9" s="1400"/>
      <c r="D9" s="111"/>
      <c r="E9" s="111"/>
      <c r="F9" s="112"/>
      <c r="G9" s="113">
        <f t="shared" ref="G9:G30" si="0">F9-D9</f>
        <v>0</v>
      </c>
      <c r="H9" s="190" t="e">
        <f t="shared" ref="H9:H30" si="1">G9/D9*100</f>
        <v>#DIV/0!</v>
      </c>
      <c r="I9" s="232"/>
    </row>
    <row r="10" spans="1:9" ht="33">
      <c r="A10" s="1406" t="s">
        <v>348</v>
      </c>
      <c r="B10" s="240" t="s">
        <v>347</v>
      </c>
      <c r="C10" s="241"/>
      <c r="D10" s="131"/>
      <c r="E10" s="131"/>
      <c r="F10" s="129"/>
      <c r="G10" s="132">
        <f t="shared" si="0"/>
        <v>0</v>
      </c>
      <c r="H10" s="189" t="e">
        <f t="shared" si="1"/>
        <v>#DIV/0!</v>
      </c>
      <c r="I10" s="233"/>
    </row>
    <row r="11" spans="1:9">
      <c r="A11" s="1406"/>
      <c r="B11" s="223" t="s">
        <v>349</v>
      </c>
      <c r="C11" s="242"/>
      <c r="D11" s="29"/>
      <c r="E11" s="29"/>
      <c r="F11" s="26"/>
      <c r="G11" s="13">
        <f t="shared" si="0"/>
        <v>0</v>
      </c>
      <c r="H11" s="176" t="e">
        <f t="shared" si="1"/>
        <v>#DIV/0!</v>
      </c>
      <c r="I11" s="231"/>
    </row>
    <row r="12" spans="1:9" ht="17.25" thickBot="1">
      <c r="A12" s="1407"/>
      <c r="B12" s="1404" t="s">
        <v>15</v>
      </c>
      <c r="C12" s="1405"/>
      <c r="D12" s="191"/>
      <c r="E12" s="191"/>
      <c r="F12" s="192"/>
      <c r="G12" s="113">
        <f t="shared" si="0"/>
        <v>0</v>
      </c>
      <c r="H12" s="190" t="e">
        <f t="shared" si="1"/>
        <v>#DIV/0!</v>
      </c>
      <c r="I12" s="234"/>
    </row>
    <row r="13" spans="1:9">
      <c r="A13" s="1392" t="s">
        <v>206</v>
      </c>
      <c r="B13" s="1390" t="s">
        <v>350</v>
      </c>
      <c r="C13" s="240" t="s">
        <v>102</v>
      </c>
      <c r="D13" s="124"/>
      <c r="E13" s="124"/>
      <c r="F13" s="125"/>
      <c r="G13" s="132">
        <f t="shared" si="0"/>
        <v>0</v>
      </c>
      <c r="H13" s="189" t="e">
        <f t="shared" si="1"/>
        <v>#DIV/0!</v>
      </c>
      <c r="I13" s="235"/>
    </row>
    <row r="14" spans="1:9">
      <c r="A14" s="1392"/>
      <c r="B14" s="1391"/>
      <c r="C14" s="240" t="s">
        <v>108</v>
      </c>
      <c r="D14" s="124"/>
      <c r="E14" s="124"/>
      <c r="F14" s="125"/>
      <c r="G14" s="13">
        <f t="shared" si="0"/>
        <v>0</v>
      </c>
      <c r="H14" s="176" t="e">
        <f t="shared" si="1"/>
        <v>#DIV/0!</v>
      </c>
      <c r="I14" s="235"/>
    </row>
    <row r="15" spans="1:9">
      <c r="A15" s="1393"/>
      <c r="B15" s="1408" t="s">
        <v>351</v>
      </c>
      <c r="C15" s="223" t="s">
        <v>103</v>
      </c>
      <c r="D15" s="108"/>
      <c r="E15" s="108"/>
      <c r="F15" s="107"/>
      <c r="G15" s="13">
        <f t="shared" si="0"/>
        <v>0</v>
      </c>
      <c r="H15" s="176" t="e">
        <f t="shared" si="1"/>
        <v>#DIV/0!</v>
      </c>
      <c r="I15" s="236"/>
    </row>
    <row r="16" spans="1:9">
      <c r="A16" s="1393"/>
      <c r="B16" s="1390"/>
      <c r="C16" s="223" t="s">
        <v>104</v>
      </c>
      <c r="D16" s="108"/>
      <c r="E16" s="108"/>
      <c r="F16" s="107"/>
      <c r="G16" s="13">
        <f t="shared" si="0"/>
        <v>0</v>
      </c>
      <c r="H16" s="176" t="e">
        <f t="shared" si="1"/>
        <v>#DIV/0!</v>
      </c>
      <c r="I16" s="236"/>
    </row>
    <row r="17" spans="1:9">
      <c r="A17" s="1393"/>
      <c r="B17" s="1390"/>
      <c r="C17" s="223" t="s">
        <v>106</v>
      </c>
      <c r="D17" s="108"/>
      <c r="E17" s="108"/>
      <c r="F17" s="107"/>
      <c r="G17" s="13">
        <f t="shared" si="0"/>
        <v>0</v>
      </c>
      <c r="H17" s="176" t="e">
        <f t="shared" si="1"/>
        <v>#DIV/0!</v>
      </c>
      <c r="I17" s="236"/>
    </row>
    <row r="18" spans="1:9">
      <c r="A18" s="1393"/>
      <c r="B18" s="1391"/>
      <c r="C18" s="223" t="s">
        <v>107</v>
      </c>
      <c r="D18" s="108"/>
      <c r="E18" s="108"/>
      <c r="F18" s="107"/>
      <c r="G18" s="13">
        <f t="shared" si="0"/>
        <v>0</v>
      </c>
      <c r="H18" s="176" t="e">
        <f t="shared" si="1"/>
        <v>#DIV/0!</v>
      </c>
      <c r="I18" s="236"/>
    </row>
    <row r="19" spans="1:9" ht="17.25" thickBot="1">
      <c r="A19" s="1394"/>
      <c r="B19" s="1400" t="s">
        <v>14</v>
      </c>
      <c r="C19" s="1400"/>
      <c r="D19" s="114"/>
      <c r="E19" s="114"/>
      <c r="F19" s="115"/>
      <c r="G19" s="113">
        <f t="shared" si="0"/>
        <v>0</v>
      </c>
      <c r="H19" s="190" t="e">
        <f t="shared" si="1"/>
        <v>#DIV/0!</v>
      </c>
      <c r="I19" s="237"/>
    </row>
    <row r="20" spans="1:9">
      <c r="A20" s="1392" t="s">
        <v>352</v>
      </c>
      <c r="B20" s="243" t="s">
        <v>109</v>
      </c>
      <c r="C20" s="244" t="s">
        <v>109</v>
      </c>
      <c r="D20" s="125"/>
      <c r="E20" s="125"/>
      <c r="F20" s="124"/>
      <c r="G20" s="132">
        <f t="shared" si="0"/>
        <v>0</v>
      </c>
      <c r="H20" s="189" t="e">
        <f t="shared" si="1"/>
        <v>#DIV/0!</v>
      </c>
      <c r="I20" s="238"/>
    </row>
    <row r="21" spans="1:9" ht="17.25" thickBot="1">
      <c r="A21" s="1394"/>
      <c r="B21" s="1400" t="s">
        <v>14</v>
      </c>
      <c r="C21" s="1400"/>
      <c r="D21" s="115"/>
      <c r="E21" s="115"/>
      <c r="F21" s="116"/>
      <c r="G21" s="113">
        <f t="shared" si="0"/>
        <v>0</v>
      </c>
      <c r="H21" s="190" t="e">
        <f t="shared" si="1"/>
        <v>#DIV/0!</v>
      </c>
      <c r="I21" s="237"/>
    </row>
    <row r="22" spans="1:9">
      <c r="A22" s="1392" t="s">
        <v>354</v>
      </c>
      <c r="B22" s="243" t="s">
        <v>353</v>
      </c>
      <c r="C22" s="244" t="s">
        <v>110</v>
      </c>
      <c r="D22" s="124"/>
      <c r="E22" s="124"/>
      <c r="F22" s="124"/>
      <c r="G22" s="132">
        <f t="shared" si="0"/>
        <v>0</v>
      </c>
      <c r="H22" s="189" t="e">
        <f t="shared" si="1"/>
        <v>#DIV/0!</v>
      </c>
      <c r="I22" s="238"/>
    </row>
    <row r="23" spans="1:9" ht="17.25" thickBot="1">
      <c r="A23" s="1394"/>
      <c r="B23" s="1400" t="s">
        <v>14</v>
      </c>
      <c r="C23" s="1400"/>
      <c r="D23" s="114"/>
      <c r="E23" s="114"/>
      <c r="F23" s="114"/>
      <c r="G23" s="113">
        <f t="shared" si="0"/>
        <v>0</v>
      </c>
      <c r="H23" s="190" t="e">
        <f t="shared" si="1"/>
        <v>#DIV/0!</v>
      </c>
      <c r="I23" s="237"/>
    </row>
    <row r="24" spans="1:9">
      <c r="A24" s="1392" t="s">
        <v>311</v>
      </c>
      <c r="B24" s="1391" t="s">
        <v>219</v>
      </c>
      <c r="C24" s="243" t="s">
        <v>161</v>
      </c>
      <c r="D24" s="124"/>
      <c r="E24" s="124"/>
      <c r="F24" s="124"/>
      <c r="G24" s="132">
        <f t="shared" si="0"/>
        <v>0</v>
      </c>
      <c r="H24" s="189" t="e">
        <f t="shared" si="1"/>
        <v>#DIV/0!</v>
      </c>
      <c r="I24" s="238"/>
    </row>
    <row r="25" spans="1:9">
      <c r="A25" s="1393"/>
      <c r="B25" s="1399"/>
      <c r="C25" s="220" t="s">
        <v>12</v>
      </c>
      <c r="D25" s="108"/>
      <c r="E25" s="108"/>
      <c r="F25" s="108"/>
      <c r="G25" s="13">
        <f t="shared" si="0"/>
        <v>0</v>
      </c>
      <c r="H25" s="176" t="e">
        <f t="shared" si="1"/>
        <v>#DIV/0!</v>
      </c>
      <c r="I25" s="239"/>
    </row>
    <row r="26" spans="1:9" ht="17.25" thickBot="1">
      <c r="A26" s="1394"/>
      <c r="B26" s="1400" t="s">
        <v>14</v>
      </c>
      <c r="C26" s="1400"/>
      <c r="D26" s="114"/>
      <c r="E26" s="114"/>
      <c r="F26" s="114"/>
      <c r="G26" s="113">
        <f t="shared" si="0"/>
        <v>0</v>
      </c>
      <c r="H26" s="190" t="e">
        <f t="shared" si="1"/>
        <v>#DIV/0!</v>
      </c>
      <c r="I26" s="237"/>
    </row>
    <row r="27" spans="1:9">
      <c r="A27" s="1392" t="s">
        <v>355</v>
      </c>
      <c r="B27" s="1391" t="s">
        <v>356</v>
      </c>
      <c r="C27" s="243" t="s">
        <v>111</v>
      </c>
      <c r="D27" s="106"/>
      <c r="E27" s="106"/>
      <c r="F27" s="14"/>
      <c r="G27" s="132">
        <f t="shared" si="0"/>
        <v>0</v>
      </c>
      <c r="H27" s="189" t="e">
        <f t="shared" si="1"/>
        <v>#DIV/0!</v>
      </c>
      <c r="I27" s="15"/>
    </row>
    <row r="28" spans="1:9">
      <c r="A28" s="1393"/>
      <c r="B28" s="1399"/>
      <c r="C28" s="220" t="s">
        <v>162</v>
      </c>
      <c r="D28" s="106"/>
      <c r="E28" s="106"/>
      <c r="F28" s="14"/>
      <c r="G28" s="13">
        <f t="shared" si="0"/>
        <v>0</v>
      </c>
      <c r="H28" s="176" t="e">
        <f t="shared" si="1"/>
        <v>#DIV/0!</v>
      </c>
      <c r="I28" s="15"/>
    </row>
    <row r="29" spans="1:9" ht="17.25" thickBot="1">
      <c r="A29" s="1401"/>
      <c r="B29" s="1402" t="s">
        <v>14</v>
      </c>
      <c r="C29" s="1403"/>
      <c r="D29" s="188"/>
      <c r="E29" s="188"/>
      <c r="F29" s="177"/>
      <c r="G29" s="178">
        <f t="shared" si="0"/>
        <v>0</v>
      </c>
      <c r="H29" s="179" t="e">
        <f t="shared" si="1"/>
        <v>#DIV/0!</v>
      </c>
      <c r="I29" s="180"/>
    </row>
    <row r="30" spans="1:9" ht="17.25" thickBot="1">
      <c r="A30" s="1409" t="s">
        <v>19</v>
      </c>
      <c r="B30" s="1410"/>
      <c r="C30" s="1410"/>
      <c r="D30" s="117">
        <f>SUM(D9,D12,D19,D21,D23,D26,D29)</f>
        <v>0</v>
      </c>
      <c r="E30" s="117"/>
      <c r="F30" s="117">
        <f>SUM(F9,F12,F19,F21,F23,F26,F29)</f>
        <v>0</v>
      </c>
      <c r="G30" s="181">
        <f t="shared" si="0"/>
        <v>0</v>
      </c>
      <c r="H30" s="182" t="e">
        <f t="shared" si="1"/>
        <v>#DIV/0!</v>
      </c>
      <c r="I30" s="118"/>
    </row>
    <row r="31" spans="1:9" ht="17.25" thickBot="1">
      <c r="A31" s="1411" t="s">
        <v>91</v>
      </c>
      <c r="B31" s="1412"/>
      <c r="C31" s="1412"/>
      <c r="D31" s="1412"/>
      <c r="E31" s="1412"/>
      <c r="F31" s="1412"/>
      <c r="G31" s="1412"/>
      <c r="H31" s="1412"/>
      <c r="I31" s="1413"/>
    </row>
    <row r="32" spans="1:9" ht="17.25" customHeight="1">
      <c r="A32" s="1414" t="s">
        <v>16</v>
      </c>
      <c r="B32" s="1415"/>
      <c r="C32" s="1415"/>
      <c r="D32" s="1082" t="s">
        <v>298</v>
      </c>
      <c r="E32" s="1082" t="s">
        <v>299</v>
      </c>
      <c r="F32" s="1082" t="s">
        <v>296</v>
      </c>
      <c r="G32" s="1082" t="s">
        <v>74</v>
      </c>
      <c r="H32" s="1152" t="s">
        <v>62</v>
      </c>
      <c r="I32" s="1147" t="s">
        <v>76</v>
      </c>
    </row>
    <row r="33" spans="1:9" ht="17.25" customHeight="1" thickBot="1">
      <c r="A33" s="127" t="s">
        <v>0</v>
      </c>
      <c r="B33" s="126" t="s">
        <v>1</v>
      </c>
      <c r="C33" s="98" t="s">
        <v>2</v>
      </c>
      <c r="D33" s="1083"/>
      <c r="E33" s="1083"/>
      <c r="F33" s="1083"/>
      <c r="G33" s="1083"/>
      <c r="H33" s="1153"/>
      <c r="I33" s="1148"/>
    </row>
    <row r="34" spans="1:9">
      <c r="A34" s="1198" t="s">
        <v>357</v>
      </c>
      <c r="B34" s="225" t="s">
        <v>270</v>
      </c>
      <c r="C34" s="224" t="s">
        <v>112</v>
      </c>
      <c r="D34" s="101"/>
      <c r="E34" s="101"/>
      <c r="F34" s="102"/>
      <c r="G34" s="102">
        <f>F34-D34</f>
        <v>0</v>
      </c>
      <c r="H34" s="183" t="e">
        <f>G34/D34*100</f>
        <v>#DIV/0!</v>
      </c>
      <c r="I34" s="8"/>
    </row>
    <row r="35" spans="1:9">
      <c r="A35" s="1198"/>
      <c r="B35" s="1200" t="s">
        <v>358</v>
      </c>
      <c r="C35" s="225" t="s">
        <v>113</v>
      </c>
      <c r="D35" s="16"/>
      <c r="E35" s="16"/>
      <c r="F35" s="17"/>
      <c r="G35" s="17">
        <f t="shared" ref="G35:G78" si="2">F35-D35</f>
        <v>0</v>
      </c>
      <c r="H35" s="252" t="e">
        <f t="shared" ref="H35:H78" si="3">G35/D35*100</f>
        <v>#DIV/0!</v>
      </c>
      <c r="I35" s="18"/>
    </row>
    <row r="36" spans="1:9">
      <c r="A36" s="1198"/>
      <c r="B36" s="1200"/>
      <c r="C36" s="225" t="s">
        <v>114</v>
      </c>
      <c r="D36" s="19"/>
      <c r="E36" s="19"/>
      <c r="F36" s="20"/>
      <c r="G36" s="17">
        <f t="shared" si="2"/>
        <v>0</v>
      </c>
      <c r="H36" s="252" t="e">
        <f t="shared" si="3"/>
        <v>#DIV/0!</v>
      </c>
      <c r="I36" s="18"/>
    </row>
    <row r="37" spans="1:9">
      <c r="A37" s="1198"/>
      <c r="B37" s="225" t="s">
        <v>115</v>
      </c>
      <c r="C37" s="225" t="s">
        <v>115</v>
      </c>
      <c r="D37" s="16"/>
      <c r="E37" s="16"/>
      <c r="F37" s="17"/>
      <c r="G37" s="17">
        <f t="shared" si="2"/>
        <v>0</v>
      </c>
      <c r="H37" s="252" t="e">
        <f t="shared" si="3"/>
        <v>#DIV/0!</v>
      </c>
      <c r="I37" s="18"/>
    </row>
    <row r="38" spans="1:9">
      <c r="A38" s="1198"/>
      <c r="B38" s="1200" t="s">
        <v>273</v>
      </c>
      <c r="C38" s="225" t="s">
        <v>116</v>
      </c>
      <c r="D38" s="16"/>
      <c r="E38" s="16"/>
      <c r="F38" s="17"/>
      <c r="G38" s="17">
        <f t="shared" si="2"/>
        <v>0</v>
      </c>
      <c r="H38" s="252" t="e">
        <f t="shared" si="3"/>
        <v>#DIV/0!</v>
      </c>
      <c r="I38" s="18"/>
    </row>
    <row r="39" spans="1:9" ht="33">
      <c r="A39" s="1198"/>
      <c r="B39" s="1200"/>
      <c r="C39" s="225" t="s">
        <v>117</v>
      </c>
      <c r="D39" s="16"/>
      <c r="E39" s="16"/>
      <c r="F39" s="20"/>
      <c r="G39" s="17">
        <f t="shared" si="2"/>
        <v>0</v>
      </c>
      <c r="H39" s="252" t="e">
        <f t="shared" si="3"/>
        <v>#DIV/0!</v>
      </c>
      <c r="I39" s="18"/>
    </row>
    <row r="40" spans="1:9" ht="17.25" thickBot="1">
      <c r="A40" s="1199"/>
      <c r="B40" s="1417" t="s">
        <v>14</v>
      </c>
      <c r="C40" s="1418"/>
      <c r="D40" s="133"/>
      <c r="E40" s="133"/>
      <c r="F40" s="133"/>
      <c r="G40" s="140">
        <f t="shared" si="2"/>
        <v>0</v>
      </c>
      <c r="H40" s="253" t="e">
        <f t="shared" si="3"/>
        <v>#DIV/0!</v>
      </c>
      <c r="I40" s="23"/>
    </row>
    <row r="41" spans="1:9">
      <c r="A41" s="1203" t="s">
        <v>175</v>
      </c>
      <c r="B41" s="1204" t="s">
        <v>274</v>
      </c>
      <c r="C41" s="245" t="s">
        <v>27</v>
      </c>
      <c r="D41" s="101"/>
      <c r="E41" s="101"/>
      <c r="F41" s="102"/>
      <c r="G41" s="102">
        <f t="shared" si="2"/>
        <v>0</v>
      </c>
      <c r="H41" s="183" t="e">
        <f t="shared" si="3"/>
        <v>#DIV/0!</v>
      </c>
      <c r="I41" s="8"/>
    </row>
    <row r="42" spans="1:9" ht="33">
      <c r="A42" s="1198"/>
      <c r="B42" s="1205"/>
      <c r="C42" s="227" t="s">
        <v>118</v>
      </c>
      <c r="D42" s="16"/>
      <c r="E42" s="16"/>
      <c r="F42" s="17"/>
      <c r="G42" s="17">
        <f t="shared" si="2"/>
        <v>0</v>
      </c>
      <c r="H42" s="252" t="e">
        <f t="shared" si="3"/>
        <v>#DIV/0!</v>
      </c>
      <c r="I42" s="18"/>
    </row>
    <row r="43" spans="1:9">
      <c r="A43" s="1198"/>
      <c r="B43" s="1205"/>
      <c r="C43" s="228" t="s">
        <v>119</v>
      </c>
      <c r="D43" s="16"/>
      <c r="E43" s="16"/>
      <c r="F43" s="17"/>
      <c r="G43" s="17">
        <f t="shared" si="2"/>
        <v>0</v>
      </c>
      <c r="H43" s="252" t="e">
        <f t="shared" si="3"/>
        <v>#DIV/0!</v>
      </c>
      <c r="I43" s="18"/>
    </row>
    <row r="44" spans="1:9">
      <c r="A44" s="1198"/>
      <c r="B44" s="1205"/>
      <c r="C44" s="228" t="s">
        <v>120</v>
      </c>
      <c r="D44" s="21"/>
      <c r="E44" s="21"/>
      <c r="F44" s="21"/>
      <c r="G44" s="17">
        <f t="shared" si="2"/>
        <v>0</v>
      </c>
      <c r="H44" s="252" t="e">
        <f t="shared" si="3"/>
        <v>#DIV/0!</v>
      </c>
      <c r="I44" s="22"/>
    </row>
    <row r="45" spans="1:9">
      <c r="A45" s="1198"/>
      <c r="B45" s="1205"/>
      <c r="C45" s="228" t="s">
        <v>121</v>
      </c>
      <c r="D45" s="32"/>
      <c r="E45" s="32"/>
      <c r="F45" s="21"/>
      <c r="G45" s="17">
        <f t="shared" si="2"/>
        <v>0</v>
      </c>
      <c r="H45" s="252" t="e">
        <f t="shared" si="3"/>
        <v>#DIV/0!</v>
      </c>
      <c r="I45" s="22"/>
    </row>
    <row r="46" spans="1:9">
      <c r="A46" s="1198"/>
      <c r="B46" s="1205"/>
      <c r="C46" s="223" t="s">
        <v>122</v>
      </c>
      <c r="D46" s="32"/>
      <c r="E46" s="32"/>
      <c r="F46" s="21"/>
      <c r="G46" s="17">
        <f t="shared" si="2"/>
        <v>0</v>
      </c>
      <c r="H46" s="252" t="e">
        <f t="shared" si="3"/>
        <v>#DIV/0!</v>
      </c>
      <c r="I46" s="22"/>
    </row>
    <row r="47" spans="1:9">
      <c r="A47" s="1198"/>
      <c r="B47" s="1205"/>
      <c r="C47" s="223" t="s">
        <v>30</v>
      </c>
      <c r="D47" s="32"/>
      <c r="E47" s="32"/>
      <c r="F47" s="21"/>
      <c r="G47" s="17">
        <f t="shared" si="2"/>
        <v>0</v>
      </c>
      <c r="H47" s="252" t="e">
        <f t="shared" si="3"/>
        <v>#DIV/0!</v>
      </c>
      <c r="I47" s="22"/>
    </row>
    <row r="48" spans="1:9" ht="17.25" thickBot="1">
      <c r="A48" s="1198"/>
      <c r="B48" s="1206"/>
      <c r="C48" s="246" t="s">
        <v>126</v>
      </c>
      <c r="D48" s="99"/>
      <c r="E48" s="99"/>
      <c r="F48" s="133"/>
      <c r="G48" s="140">
        <f t="shared" si="2"/>
        <v>0</v>
      </c>
      <c r="H48" s="253" t="e">
        <f t="shared" si="3"/>
        <v>#DIV/0!</v>
      </c>
      <c r="I48" s="23"/>
    </row>
    <row r="49" spans="1:9">
      <c r="A49" s="1198"/>
      <c r="B49" s="1205" t="s">
        <v>275</v>
      </c>
      <c r="C49" s="247" t="s">
        <v>123</v>
      </c>
      <c r="D49" s="32"/>
      <c r="E49" s="32"/>
      <c r="F49" s="254"/>
      <c r="G49" s="102">
        <f t="shared" si="2"/>
        <v>0</v>
      </c>
      <c r="H49" s="183" t="e">
        <f t="shared" si="3"/>
        <v>#DIV/0!</v>
      </c>
      <c r="I49" s="27"/>
    </row>
    <row r="50" spans="1:9">
      <c r="A50" s="1198"/>
      <c r="B50" s="1205"/>
      <c r="C50" s="247" t="s">
        <v>124</v>
      </c>
      <c r="D50" s="32"/>
      <c r="E50" s="32"/>
      <c r="F50" s="21"/>
      <c r="G50" s="17">
        <f t="shared" si="2"/>
        <v>0</v>
      </c>
      <c r="H50" s="252" t="e">
        <f t="shared" si="3"/>
        <v>#DIV/0!</v>
      </c>
      <c r="I50" s="22"/>
    </row>
    <row r="51" spans="1:9">
      <c r="A51" s="1198"/>
      <c r="B51" s="1205"/>
      <c r="C51" s="247" t="s">
        <v>125</v>
      </c>
      <c r="D51" s="32"/>
      <c r="E51" s="32"/>
      <c r="F51" s="21"/>
      <c r="G51" s="17">
        <f t="shared" si="2"/>
        <v>0</v>
      </c>
      <c r="H51" s="252" t="e">
        <f t="shared" si="3"/>
        <v>#DIV/0!</v>
      </c>
      <c r="I51" s="22"/>
    </row>
    <row r="52" spans="1:9" ht="17.25" thickBot="1">
      <c r="A52" s="1198"/>
      <c r="B52" s="1206"/>
      <c r="C52" s="248" t="s">
        <v>126</v>
      </c>
      <c r="D52" s="134"/>
      <c r="E52" s="134"/>
      <c r="F52" s="133"/>
      <c r="G52" s="140">
        <f t="shared" si="2"/>
        <v>0</v>
      </c>
      <c r="H52" s="253" t="e">
        <f t="shared" si="3"/>
        <v>#DIV/0!</v>
      </c>
      <c r="I52" s="23"/>
    </row>
    <row r="53" spans="1:9" ht="17.25" thickBot="1">
      <c r="A53" s="1199"/>
      <c r="B53" s="1420" t="s">
        <v>126</v>
      </c>
      <c r="C53" s="1421"/>
      <c r="D53" s="99"/>
      <c r="E53" s="99"/>
      <c r="F53" s="99"/>
      <c r="G53" s="102">
        <f t="shared" si="2"/>
        <v>0</v>
      </c>
      <c r="H53" s="183" t="e">
        <f t="shared" si="3"/>
        <v>#DIV/0!</v>
      </c>
      <c r="I53" s="100"/>
    </row>
    <row r="54" spans="1:9">
      <c r="A54" s="1203" t="s">
        <v>360</v>
      </c>
      <c r="B54" s="1204" t="s">
        <v>359</v>
      </c>
      <c r="C54" s="245" t="s">
        <v>127</v>
      </c>
      <c r="D54" s="101"/>
      <c r="E54" s="101"/>
      <c r="F54" s="102"/>
      <c r="G54" s="102">
        <f t="shared" si="2"/>
        <v>0</v>
      </c>
      <c r="H54" s="183" t="e">
        <f t="shared" si="3"/>
        <v>#DIV/0!</v>
      </c>
      <c r="I54" s="8"/>
    </row>
    <row r="55" spans="1:9">
      <c r="A55" s="1198"/>
      <c r="B55" s="1205"/>
      <c r="C55" s="227" t="s">
        <v>163</v>
      </c>
      <c r="D55" s="16"/>
      <c r="E55" s="16"/>
      <c r="F55" s="17"/>
      <c r="G55" s="17">
        <f t="shared" si="2"/>
        <v>0</v>
      </c>
      <c r="H55" s="252" t="e">
        <f t="shared" si="3"/>
        <v>#DIV/0!</v>
      </c>
      <c r="I55" s="18"/>
    </row>
    <row r="56" spans="1:9">
      <c r="A56" s="1198"/>
      <c r="B56" s="1205"/>
      <c r="C56" s="227" t="s">
        <v>128</v>
      </c>
      <c r="D56" s="16"/>
      <c r="E56" s="16"/>
      <c r="F56" s="17"/>
      <c r="G56" s="17">
        <f t="shared" si="2"/>
        <v>0</v>
      </c>
      <c r="H56" s="252" t="e">
        <f t="shared" si="3"/>
        <v>#DIV/0!</v>
      </c>
      <c r="I56" s="18"/>
    </row>
    <row r="57" spans="1:9">
      <c r="A57" s="1198"/>
      <c r="B57" s="1205"/>
      <c r="C57" s="228" t="s">
        <v>129</v>
      </c>
      <c r="D57" s="25"/>
      <c r="E57" s="25"/>
      <c r="F57" s="26"/>
      <c r="G57" s="17">
        <f t="shared" si="2"/>
        <v>0</v>
      </c>
      <c r="H57" s="252" t="e">
        <f t="shared" si="3"/>
        <v>#DIV/0!</v>
      </c>
      <c r="I57" s="18"/>
    </row>
    <row r="58" spans="1:9">
      <c r="A58" s="1198"/>
      <c r="B58" s="1232"/>
      <c r="C58" s="228" t="s">
        <v>130</v>
      </c>
      <c r="D58" s="25"/>
      <c r="E58" s="25"/>
      <c r="F58" s="13"/>
      <c r="G58" s="17">
        <f t="shared" si="2"/>
        <v>0</v>
      </c>
      <c r="H58" s="252" t="e">
        <f t="shared" si="3"/>
        <v>#DIV/0!</v>
      </c>
      <c r="I58" s="18"/>
    </row>
    <row r="59" spans="1:9" ht="17.25" thickBot="1">
      <c r="A59" s="1199"/>
      <c r="B59" s="1395" t="s">
        <v>131</v>
      </c>
      <c r="C59" s="1396"/>
      <c r="D59" s="135"/>
      <c r="E59" s="135"/>
      <c r="F59" s="113"/>
      <c r="G59" s="140">
        <f t="shared" si="2"/>
        <v>0</v>
      </c>
      <c r="H59" s="253" t="e">
        <f t="shared" si="3"/>
        <v>#DIV/0!</v>
      </c>
      <c r="I59" s="31"/>
    </row>
    <row r="60" spans="1:9" ht="33">
      <c r="A60" s="1219" t="s">
        <v>361</v>
      </c>
      <c r="B60" s="224" t="s">
        <v>279</v>
      </c>
      <c r="C60" s="222" t="s">
        <v>132</v>
      </c>
      <c r="D60" s="136"/>
      <c r="E60" s="136"/>
      <c r="F60" s="137"/>
      <c r="G60" s="102">
        <f t="shared" si="2"/>
        <v>0</v>
      </c>
      <c r="H60" s="183" t="e">
        <f t="shared" si="3"/>
        <v>#DIV/0!</v>
      </c>
      <c r="I60" s="8"/>
    </row>
    <row r="61" spans="1:9">
      <c r="A61" s="1220"/>
      <c r="B61" s="225" t="s">
        <v>362</v>
      </c>
      <c r="C61" s="249" t="s">
        <v>133</v>
      </c>
      <c r="D61" s="128"/>
      <c r="E61" s="128"/>
      <c r="F61" s="26"/>
      <c r="G61" s="17">
        <f t="shared" si="2"/>
        <v>0</v>
      </c>
      <c r="H61" s="252" t="e">
        <f t="shared" si="3"/>
        <v>#DIV/0!</v>
      </c>
      <c r="I61" s="18"/>
    </row>
    <row r="62" spans="1:9" ht="17.25" thickBot="1">
      <c r="A62" s="1221"/>
      <c r="B62" s="1397" t="s">
        <v>14</v>
      </c>
      <c r="C62" s="1398"/>
      <c r="D62" s="99"/>
      <c r="E62" s="99"/>
      <c r="F62" s="133"/>
      <c r="G62" s="140">
        <f t="shared" si="2"/>
        <v>0</v>
      </c>
      <c r="H62" s="253" t="e">
        <f t="shared" si="3"/>
        <v>#DIV/0!</v>
      </c>
      <c r="I62" s="23"/>
    </row>
    <row r="63" spans="1:9">
      <c r="A63" s="1219" t="s">
        <v>364</v>
      </c>
      <c r="B63" s="1222" t="s">
        <v>55</v>
      </c>
      <c r="C63" s="224" t="s">
        <v>55</v>
      </c>
      <c r="D63" s="28"/>
      <c r="E63" s="28"/>
      <c r="F63" s="10"/>
      <c r="G63" s="102">
        <f t="shared" si="2"/>
        <v>0</v>
      </c>
      <c r="H63" s="183" t="e">
        <f t="shared" si="3"/>
        <v>#DIV/0!</v>
      </c>
      <c r="I63" s="8"/>
    </row>
    <row r="64" spans="1:9">
      <c r="A64" s="1220"/>
      <c r="B64" s="1200"/>
      <c r="C64" s="225" t="s">
        <v>134</v>
      </c>
      <c r="D64" s="29"/>
      <c r="E64" s="29"/>
      <c r="F64" s="13"/>
      <c r="G64" s="17">
        <f t="shared" si="2"/>
        <v>0</v>
      </c>
      <c r="H64" s="252" t="e">
        <f t="shared" si="3"/>
        <v>#DIV/0!</v>
      </c>
      <c r="I64" s="18"/>
    </row>
    <row r="65" spans="1:9" ht="17.25" thickBot="1">
      <c r="A65" s="1220"/>
      <c r="B65" s="1228"/>
      <c r="C65" s="250" t="s">
        <v>135</v>
      </c>
      <c r="D65" s="111"/>
      <c r="E65" s="111"/>
      <c r="F65" s="113"/>
      <c r="G65" s="140">
        <f t="shared" si="2"/>
        <v>0</v>
      </c>
      <c r="H65" s="253" t="e">
        <f t="shared" si="3"/>
        <v>#DIV/0!</v>
      </c>
      <c r="I65" s="31"/>
    </row>
    <row r="66" spans="1:9">
      <c r="A66" s="1220"/>
      <c r="B66" s="1205" t="s">
        <v>363</v>
      </c>
      <c r="C66" s="226" t="s">
        <v>136</v>
      </c>
      <c r="D66" s="138"/>
      <c r="E66" s="138"/>
      <c r="F66" s="33"/>
      <c r="G66" s="102">
        <f t="shared" si="2"/>
        <v>0</v>
      </c>
      <c r="H66" s="183" t="e">
        <f t="shared" si="3"/>
        <v>#DIV/0!</v>
      </c>
      <c r="I66" s="8"/>
    </row>
    <row r="67" spans="1:9" ht="17.25" thickBot="1">
      <c r="A67" s="1220"/>
      <c r="B67" s="1206"/>
      <c r="C67" s="250" t="s">
        <v>126</v>
      </c>
      <c r="D67" s="139"/>
      <c r="E67" s="139"/>
      <c r="F67" s="255"/>
      <c r="G67" s="140">
        <f t="shared" si="2"/>
        <v>0</v>
      </c>
      <c r="H67" s="253" t="e">
        <f t="shared" si="3"/>
        <v>#DIV/0!</v>
      </c>
      <c r="I67" s="31"/>
    </row>
    <row r="68" spans="1:9" ht="17.25" thickBot="1">
      <c r="A68" s="1221"/>
      <c r="B68" s="1419" t="s">
        <v>14</v>
      </c>
      <c r="C68" s="1419"/>
      <c r="D68" s="99"/>
      <c r="E68" s="99"/>
      <c r="F68" s="99"/>
      <c r="G68" s="102">
        <f t="shared" si="2"/>
        <v>0</v>
      </c>
      <c r="H68" s="183" t="e">
        <f t="shared" si="3"/>
        <v>#DIV/0!</v>
      </c>
      <c r="I68" s="100"/>
    </row>
    <row r="69" spans="1:9">
      <c r="A69" s="1220" t="s">
        <v>137</v>
      </c>
      <c r="B69" s="251" t="s">
        <v>366</v>
      </c>
      <c r="C69" s="251" t="s">
        <v>137</v>
      </c>
      <c r="D69" s="130"/>
      <c r="E69" s="130"/>
      <c r="F69" s="103"/>
      <c r="G69" s="102">
        <f t="shared" si="2"/>
        <v>0</v>
      </c>
      <c r="H69" s="183" t="e">
        <f t="shared" si="3"/>
        <v>#DIV/0!</v>
      </c>
      <c r="I69" s="27"/>
    </row>
    <row r="70" spans="1:9" ht="17.25" thickBot="1">
      <c r="A70" s="1221"/>
      <c r="B70" s="1417" t="s">
        <v>15</v>
      </c>
      <c r="C70" s="1418"/>
      <c r="D70" s="34"/>
      <c r="E70" s="34"/>
      <c r="F70" s="34"/>
      <c r="G70" s="140">
        <f t="shared" si="2"/>
        <v>0</v>
      </c>
      <c r="H70" s="253" t="e">
        <f t="shared" si="3"/>
        <v>#DIV/0!</v>
      </c>
      <c r="I70" s="23"/>
    </row>
    <row r="71" spans="1:9">
      <c r="A71" s="1230" t="s">
        <v>337</v>
      </c>
      <c r="B71" s="229" t="s">
        <v>5</v>
      </c>
      <c r="C71" s="229" t="s">
        <v>9</v>
      </c>
      <c r="D71" s="37"/>
      <c r="E71" s="37"/>
      <c r="F71" s="35"/>
      <c r="G71" s="102">
        <f t="shared" si="2"/>
        <v>0</v>
      </c>
      <c r="H71" s="183" t="e">
        <f t="shared" si="3"/>
        <v>#DIV/0!</v>
      </c>
      <c r="I71" s="36"/>
    </row>
    <row r="72" spans="1:9" ht="17.25" thickBot="1">
      <c r="A72" s="1231"/>
      <c r="B72" s="1417" t="s">
        <v>15</v>
      </c>
      <c r="C72" s="1418"/>
      <c r="D72" s="24"/>
      <c r="E72" s="24"/>
      <c r="F72" s="104"/>
      <c r="G72" s="140">
        <f t="shared" si="2"/>
        <v>0</v>
      </c>
      <c r="H72" s="253" t="e">
        <f t="shared" si="3"/>
        <v>#DIV/0!</v>
      </c>
      <c r="I72" s="105"/>
    </row>
    <row r="73" spans="1:9" ht="17.25" thickBot="1">
      <c r="A73" s="1219" t="s">
        <v>365</v>
      </c>
      <c r="B73" s="1222" t="s">
        <v>288</v>
      </c>
      <c r="C73" s="224" t="s">
        <v>34</v>
      </c>
      <c r="D73" s="38"/>
      <c r="E73" s="38"/>
      <c r="F73" s="39"/>
      <c r="G73" s="102">
        <f t="shared" si="2"/>
        <v>0</v>
      </c>
      <c r="H73" s="183" t="e">
        <f t="shared" si="3"/>
        <v>#DIV/0!</v>
      </c>
      <c r="I73" s="8"/>
    </row>
    <row r="74" spans="1:9">
      <c r="A74" s="1220"/>
      <c r="B74" s="1200"/>
      <c r="C74" s="224" t="s">
        <v>52</v>
      </c>
      <c r="D74" s="40"/>
      <c r="E74" s="40"/>
      <c r="F74" s="39"/>
      <c r="G74" s="102">
        <f t="shared" si="2"/>
        <v>0</v>
      </c>
      <c r="H74" s="183" t="e">
        <f t="shared" si="3"/>
        <v>#DIV/0!</v>
      </c>
      <c r="I74" s="8"/>
    </row>
    <row r="75" spans="1:9" ht="17.25" thickBot="1">
      <c r="A75" s="1221"/>
      <c r="B75" s="1397" t="s">
        <v>14</v>
      </c>
      <c r="C75" s="1398"/>
      <c r="D75" s="99"/>
      <c r="E75" s="99"/>
      <c r="F75" s="133"/>
      <c r="G75" s="140">
        <f t="shared" si="2"/>
        <v>0</v>
      </c>
      <c r="H75" s="253" t="e">
        <f t="shared" si="3"/>
        <v>#DIV/0!</v>
      </c>
      <c r="I75" s="23"/>
    </row>
    <row r="76" spans="1:9">
      <c r="A76" s="1219" t="s">
        <v>160</v>
      </c>
      <c r="B76" s="230" t="s">
        <v>35</v>
      </c>
      <c r="C76" s="230" t="s">
        <v>93</v>
      </c>
      <c r="D76" s="38"/>
      <c r="E76" s="38"/>
      <c r="F76" s="7"/>
      <c r="G76" s="102">
        <f t="shared" si="2"/>
        <v>0</v>
      </c>
      <c r="H76" s="183" t="e">
        <f t="shared" si="3"/>
        <v>#DIV/0!</v>
      </c>
      <c r="I76" s="9"/>
    </row>
    <row r="77" spans="1:9" ht="17.25" thickBot="1">
      <c r="A77" s="1221"/>
      <c r="B77" s="1416" t="s">
        <v>15</v>
      </c>
      <c r="C77" s="1416"/>
      <c r="D77" s="30"/>
      <c r="E77" s="30"/>
      <c r="F77" s="30"/>
      <c r="G77" s="140">
        <f t="shared" si="2"/>
        <v>0</v>
      </c>
      <c r="H77" s="253" t="e">
        <f t="shared" si="3"/>
        <v>#DIV/0!</v>
      </c>
      <c r="I77" s="31"/>
    </row>
    <row r="78" spans="1:9" ht="17.25" thickBot="1">
      <c r="A78" s="1213" t="s">
        <v>19</v>
      </c>
      <c r="B78" s="1214"/>
      <c r="C78" s="1215"/>
      <c r="D78" s="184">
        <f>SUM(D40,D53,D59,D62,D68,D70,D72,D75,D77)</f>
        <v>0</v>
      </c>
      <c r="E78" s="184"/>
      <c r="F78" s="184">
        <f>SUM(F40,F53,F59,F62,F68,F70,F72,F75,F77)</f>
        <v>0</v>
      </c>
      <c r="G78" s="186">
        <f t="shared" si="2"/>
        <v>0</v>
      </c>
      <c r="H78" s="187" t="e">
        <f t="shared" si="3"/>
        <v>#DIV/0!</v>
      </c>
      <c r="I78" s="185"/>
    </row>
  </sheetData>
  <mergeCells count="65">
    <mergeCell ref="A78:C78"/>
    <mergeCell ref="E32:E33"/>
    <mergeCell ref="A76:A77"/>
    <mergeCell ref="B77:C77"/>
    <mergeCell ref="B35:B36"/>
    <mergeCell ref="B38:B39"/>
    <mergeCell ref="B40:C40"/>
    <mergeCell ref="A71:A72"/>
    <mergeCell ref="B75:C75"/>
    <mergeCell ref="A63:A68"/>
    <mergeCell ref="B68:C68"/>
    <mergeCell ref="B53:C53"/>
    <mergeCell ref="A34:A40"/>
    <mergeCell ref="A69:A70"/>
    <mergeCell ref="B70:C70"/>
    <mergeCell ref="B72:C72"/>
    <mergeCell ref="H32:H33"/>
    <mergeCell ref="I32:I33"/>
    <mergeCell ref="B66:B67"/>
    <mergeCell ref="B63:B65"/>
    <mergeCell ref="A30:C30"/>
    <mergeCell ref="A31:I31"/>
    <mergeCell ref="A32:C32"/>
    <mergeCell ref="D32:D33"/>
    <mergeCell ref="F32:F33"/>
    <mergeCell ref="G32:G33"/>
    <mergeCell ref="A73:A75"/>
    <mergeCell ref="B73:B74"/>
    <mergeCell ref="B9:C9"/>
    <mergeCell ref="A13:A19"/>
    <mergeCell ref="B19:C19"/>
    <mergeCell ref="A27:A29"/>
    <mergeCell ref="B27:B28"/>
    <mergeCell ref="A20:A21"/>
    <mergeCell ref="B21:C21"/>
    <mergeCell ref="A22:A23"/>
    <mergeCell ref="B23:C23"/>
    <mergeCell ref="A8:A9"/>
    <mergeCell ref="B29:C29"/>
    <mergeCell ref="B12:C12"/>
    <mergeCell ref="A10:A12"/>
    <mergeCell ref="B15:B18"/>
    <mergeCell ref="B13:B14"/>
    <mergeCell ref="A24:A26"/>
    <mergeCell ref="B59:C59"/>
    <mergeCell ref="A60:A62"/>
    <mergeCell ref="B41:B48"/>
    <mergeCell ref="B49:B52"/>
    <mergeCell ref="B62:C62"/>
    <mergeCell ref="A41:A53"/>
    <mergeCell ref="B54:B58"/>
    <mergeCell ref="A54:A59"/>
    <mergeCell ref="B24:B25"/>
    <mergeCell ref="B26:C26"/>
    <mergeCell ref="A1:I1"/>
    <mergeCell ref="A2:I2"/>
    <mergeCell ref="A3:I4"/>
    <mergeCell ref="A5:I5"/>
    <mergeCell ref="A6:C6"/>
    <mergeCell ref="D6:D7"/>
    <mergeCell ref="F6:F7"/>
    <mergeCell ref="G6:G7"/>
    <mergeCell ref="H6:H7"/>
    <mergeCell ref="I6:I7"/>
    <mergeCell ref="E6:E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6"/>
  <sheetViews>
    <sheetView topLeftCell="A55" zoomScaleNormal="100" workbookViewId="0">
      <selection activeCell="F127" sqref="F127"/>
    </sheetView>
  </sheetViews>
  <sheetFormatPr defaultRowHeight="16.5"/>
  <cols>
    <col min="1" max="1" width="4.25" customWidth="1"/>
    <col min="2" max="2" width="14.375" customWidth="1"/>
    <col min="3" max="3" width="19.875" style="6" customWidth="1"/>
    <col min="4" max="4" width="27.875" style="6" customWidth="1"/>
    <col min="5" max="5" width="20.125" customWidth="1"/>
    <col min="6" max="6" width="20.625" customWidth="1"/>
    <col min="7" max="7" width="21.25" customWidth="1"/>
    <col min="8" max="8" width="19.875" customWidth="1"/>
    <col min="9" max="9" width="11.5" customWidth="1"/>
    <col min="10" max="10" width="37" hidden="1" customWidth="1"/>
  </cols>
  <sheetData>
    <row r="1" spans="1:10">
      <c r="A1" s="1164"/>
      <c r="B1" s="1164"/>
      <c r="C1" s="1164"/>
      <c r="D1" s="1164"/>
      <c r="E1" s="1164"/>
      <c r="F1" s="1164"/>
      <c r="G1" s="1164"/>
      <c r="H1" s="1164"/>
      <c r="I1" s="1164"/>
      <c r="J1" s="1164"/>
    </row>
    <row r="2" spans="1:10" ht="31.5">
      <c r="A2" s="1165" t="s">
        <v>169</v>
      </c>
      <c r="B2" s="1165"/>
      <c r="C2" s="1165"/>
      <c r="D2" s="1165"/>
      <c r="E2" s="1165"/>
      <c r="F2" s="1165"/>
      <c r="G2" s="1165"/>
      <c r="H2" s="1165"/>
      <c r="I2" s="1165"/>
      <c r="J2" s="1165"/>
    </row>
    <row r="3" spans="1:10" ht="38.25" customHeight="1">
      <c r="A3" s="1166" t="s">
        <v>168</v>
      </c>
      <c r="B3" s="1166"/>
      <c r="C3" s="1166"/>
      <c r="D3" s="1166"/>
      <c r="E3" s="1166"/>
      <c r="F3" s="1166"/>
      <c r="G3" s="1166"/>
      <c r="H3" s="1166"/>
      <c r="I3" s="1166"/>
      <c r="J3" s="1166"/>
    </row>
    <row r="4" spans="1:10" ht="20.25" customHeight="1">
      <c r="A4" s="1167" t="s">
        <v>529</v>
      </c>
      <c r="B4" s="1167"/>
      <c r="C4" s="1167"/>
      <c r="D4" s="1167"/>
      <c r="E4" s="1167"/>
      <c r="F4" s="1167"/>
      <c r="G4" s="1167"/>
      <c r="H4" s="1167"/>
      <c r="I4" s="1167"/>
      <c r="J4" s="1167"/>
    </row>
    <row r="5" spans="1:10" ht="20.25" thickBot="1">
      <c r="B5" s="1079" t="s">
        <v>561</v>
      </c>
      <c r="C5" s="1079"/>
      <c r="D5" s="1079"/>
      <c r="E5" s="1079"/>
      <c r="F5" s="1079"/>
      <c r="G5" s="1079"/>
      <c r="H5" s="1079"/>
      <c r="I5" s="1079"/>
      <c r="J5" s="1079"/>
    </row>
    <row r="6" spans="1:10" ht="17.25">
      <c r="A6" s="1090" t="s">
        <v>170</v>
      </c>
      <c r="B6" s="1080" t="s">
        <v>16</v>
      </c>
      <c r="C6" s="1081"/>
      <c r="D6" s="1081"/>
      <c r="E6" s="1082" t="s">
        <v>596</v>
      </c>
      <c r="F6" s="1082" t="s">
        <v>299</v>
      </c>
      <c r="G6" s="1082" t="s">
        <v>296</v>
      </c>
      <c r="H6" s="1082" t="s">
        <v>74</v>
      </c>
      <c r="I6" s="1084" t="s">
        <v>62</v>
      </c>
      <c r="J6" s="1086" t="s">
        <v>76</v>
      </c>
    </row>
    <row r="7" spans="1:10" ht="18" thickBot="1">
      <c r="A7" s="1091"/>
      <c r="B7" s="74" t="s">
        <v>0</v>
      </c>
      <c r="C7" s="75" t="s">
        <v>1</v>
      </c>
      <c r="D7" s="75" t="s">
        <v>2</v>
      </c>
      <c r="E7" s="1083"/>
      <c r="F7" s="1083"/>
      <c r="G7" s="1083"/>
      <c r="H7" s="1083"/>
      <c r="I7" s="1085"/>
      <c r="J7" s="1087"/>
    </row>
    <row r="8" spans="1:10" ht="17.100000000000001" customHeight="1">
      <c r="A8" s="1092" t="s">
        <v>171</v>
      </c>
      <c r="B8" s="1104" t="s">
        <v>307</v>
      </c>
      <c r="C8" s="397" t="s">
        <v>247</v>
      </c>
      <c r="D8" s="398" t="s">
        <v>6</v>
      </c>
      <c r="E8" s="399"/>
      <c r="F8" s="399"/>
      <c r="G8" s="399"/>
      <c r="H8" s="368"/>
      <c r="I8" s="822"/>
      <c r="J8" s="816"/>
    </row>
    <row r="9" spans="1:10" ht="17.100000000000001" customHeight="1" thickBot="1">
      <c r="A9" s="1092"/>
      <c r="B9" s="1105"/>
      <c r="C9" s="1106" t="s">
        <v>553</v>
      </c>
      <c r="D9" s="1107"/>
      <c r="E9" s="344"/>
      <c r="F9" s="344"/>
      <c r="G9" s="344"/>
      <c r="H9" s="363"/>
      <c r="I9" s="823"/>
      <c r="J9" s="817"/>
    </row>
    <row r="10" spans="1:10" ht="17.100000000000001" customHeight="1">
      <c r="A10" s="1093"/>
      <c r="B10" s="1112" t="s">
        <v>554</v>
      </c>
      <c r="C10" s="810" t="s">
        <v>3</v>
      </c>
      <c r="D10" s="259" t="s">
        <v>377</v>
      </c>
      <c r="E10" s="399"/>
      <c r="F10" s="399"/>
      <c r="G10" s="399"/>
      <c r="H10" s="368"/>
      <c r="I10" s="822"/>
      <c r="J10" s="818"/>
    </row>
    <row r="11" spans="1:10" ht="17.100000000000001" customHeight="1" thickBot="1">
      <c r="A11" s="1093"/>
      <c r="B11" s="1113"/>
      <c r="C11" s="1168" t="s">
        <v>552</v>
      </c>
      <c r="D11" s="1168"/>
      <c r="E11" s="145"/>
      <c r="F11" s="145"/>
      <c r="G11" s="72"/>
      <c r="H11" s="363"/>
      <c r="I11" s="823"/>
      <c r="J11" s="400"/>
    </row>
    <row r="12" spans="1:10" ht="17.100000000000001" customHeight="1">
      <c r="A12" s="1093"/>
      <c r="B12" s="1112" t="s">
        <v>208</v>
      </c>
      <c r="C12" s="1114" t="s">
        <v>309</v>
      </c>
      <c r="D12" s="259" t="s">
        <v>96</v>
      </c>
      <c r="E12" s="399">
        <f>SUM('1. 본부:3.부산'!D12)</f>
        <v>0</v>
      </c>
      <c r="F12" s="399">
        <f>SUM('1. 본부:3.부산'!E12)</f>
        <v>0</v>
      </c>
      <c r="G12" s="399">
        <f>SUM('1. 본부:3.부산'!F12)</f>
        <v>0</v>
      </c>
      <c r="H12" s="368">
        <f t="shared" ref="H12:H25" si="0">G12-E12</f>
        <v>0</v>
      </c>
      <c r="I12" s="822" t="s">
        <v>542</v>
      </c>
      <c r="J12" s="818"/>
    </row>
    <row r="13" spans="1:10" ht="17.100000000000001" customHeight="1">
      <c r="A13" s="1093"/>
      <c r="B13" s="1096"/>
      <c r="C13" s="1115"/>
      <c r="D13" s="257" t="s">
        <v>97</v>
      </c>
      <c r="E13" s="739">
        <f>SUM('1. 본부:3.부산'!D13)</f>
        <v>26225000</v>
      </c>
      <c r="F13" s="739">
        <f>SUM('1. 본부:3.부산'!E13)</f>
        <v>11960007</v>
      </c>
      <c r="G13" s="739">
        <f>SUM('1. 본부:3.부산'!F13)</f>
        <v>17500000</v>
      </c>
      <c r="H13" s="358">
        <f t="shared" si="0"/>
        <v>-8725000</v>
      </c>
      <c r="I13" s="824">
        <f t="shared" ref="I13:I25" si="1">H13/E13*100%</f>
        <v>-0.33269780743565303</v>
      </c>
      <c r="J13" s="402"/>
    </row>
    <row r="14" spans="1:10" ht="17.100000000000001" customHeight="1" thickBot="1">
      <c r="A14" s="1093"/>
      <c r="B14" s="1113"/>
      <c r="C14" s="1116" t="s">
        <v>551</v>
      </c>
      <c r="D14" s="1116"/>
      <c r="E14" s="558">
        <f>SUM(E12:E13)</f>
        <v>26225000</v>
      </c>
      <c r="F14" s="558">
        <f t="shared" ref="F14:G14" si="2">SUM(F12:F13)</f>
        <v>11960007</v>
      </c>
      <c r="G14" s="558">
        <f t="shared" si="2"/>
        <v>17500000</v>
      </c>
      <c r="H14" s="743">
        <f t="shared" si="0"/>
        <v>-8725000</v>
      </c>
      <c r="I14" s="825">
        <f t="shared" si="1"/>
        <v>-0.33269780743565303</v>
      </c>
      <c r="J14" s="362"/>
    </row>
    <row r="15" spans="1:10" ht="17.100000000000001" customHeight="1">
      <c r="A15" s="1093"/>
      <c r="B15" s="1122" t="s">
        <v>386</v>
      </c>
      <c r="C15" s="810" t="s">
        <v>378</v>
      </c>
      <c r="D15" s="810" t="s">
        <v>378</v>
      </c>
      <c r="E15" s="399">
        <f>SUM('1. 본부:3.부산'!D15)</f>
        <v>10913400</v>
      </c>
      <c r="F15" s="399">
        <f>SUM('1. 본부:3.부산'!E15)</f>
        <v>0</v>
      </c>
      <c r="G15" s="399">
        <f>SUM('1. 본부:3.부산'!F15)</f>
        <v>10913400</v>
      </c>
      <c r="H15" s="368">
        <f t="shared" si="0"/>
        <v>0</v>
      </c>
      <c r="I15" s="822">
        <f t="shared" si="1"/>
        <v>0</v>
      </c>
      <c r="J15" s="819"/>
    </row>
    <row r="16" spans="1:10" ht="17.100000000000001" customHeight="1" thickBot="1">
      <c r="A16" s="1093"/>
      <c r="B16" s="1123"/>
      <c r="C16" s="1099" t="s">
        <v>547</v>
      </c>
      <c r="D16" s="1121"/>
      <c r="E16" s="558">
        <f>E15</f>
        <v>10913400</v>
      </c>
      <c r="F16" s="558">
        <f t="shared" ref="F16:G16" si="3">F15</f>
        <v>0</v>
      </c>
      <c r="G16" s="558">
        <f t="shared" si="3"/>
        <v>10913400</v>
      </c>
      <c r="H16" s="743">
        <f t="shared" si="0"/>
        <v>0</v>
      </c>
      <c r="I16" s="825">
        <f t="shared" si="1"/>
        <v>0</v>
      </c>
      <c r="J16" s="362"/>
    </row>
    <row r="17" spans="1:10" ht="17.100000000000001" customHeight="1">
      <c r="A17" s="1093"/>
      <c r="B17" s="1117" t="s">
        <v>217</v>
      </c>
      <c r="C17" s="1119" t="s">
        <v>310</v>
      </c>
      <c r="D17" s="256" t="s">
        <v>10</v>
      </c>
      <c r="E17" s="399">
        <f>SUM('1. 본부:3.부산'!D17)</f>
        <v>4272565</v>
      </c>
      <c r="F17" s="399">
        <f>SUM('1. 본부:3.부산'!E17)</f>
        <v>4171522</v>
      </c>
      <c r="G17" s="399">
        <f>SUM('1. 본부:3.부산'!F17)</f>
        <v>4171522</v>
      </c>
      <c r="H17" s="368">
        <f t="shared" si="0"/>
        <v>-101043</v>
      </c>
      <c r="I17" s="822">
        <f t="shared" si="1"/>
        <v>-2.364925987082701E-2</v>
      </c>
      <c r="J17" s="360"/>
    </row>
    <row r="18" spans="1:10" ht="17.100000000000001" customHeight="1">
      <c r="A18" s="1093"/>
      <c r="B18" s="1117"/>
      <c r="C18" s="1119"/>
      <c r="D18" s="258" t="s">
        <v>98</v>
      </c>
      <c r="E18" s="740">
        <f>SUM('1. 본부:3.부산'!D18)</f>
        <v>202107</v>
      </c>
      <c r="F18" s="740">
        <f>SUM('1. 본부:3.부산'!E18)</f>
        <v>10202107</v>
      </c>
      <c r="G18" s="740">
        <f>SUM('1. 본부:3.부산'!F18)</f>
        <v>10202107</v>
      </c>
      <c r="H18" s="358">
        <f t="shared" si="0"/>
        <v>10000000</v>
      </c>
      <c r="I18" s="824">
        <f t="shared" si="1"/>
        <v>49.478741458732259</v>
      </c>
      <c r="J18" s="360"/>
    </row>
    <row r="19" spans="1:10" ht="17.100000000000001" customHeight="1">
      <c r="A19" s="1093"/>
      <c r="B19" s="1117"/>
      <c r="C19" s="1120"/>
      <c r="D19" s="258" t="s">
        <v>18</v>
      </c>
      <c r="E19" s="739">
        <f>SUM('1. 본부:3.부산'!D19)</f>
        <v>0</v>
      </c>
      <c r="F19" s="739">
        <f>SUM('1. 본부:3.부산'!E19)</f>
        <v>0</v>
      </c>
      <c r="G19" s="739">
        <f>SUM('1. 본부:3.부산'!F19)</f>
        <v>0</v>
      </c>
      <c r="H19" s="358">
        <f t="shared" si="0"/>
        <v>0</v>
      </c>
      <c r="I19" s="824" t="s">
        <v>555</v>
      </c>
      <c r="J19" s="361"/>
    </row>
    <row r="20" spans="1:10" ht="17.100000000000001" customHeight="1" thickBot="1">
      <c r="A20" s="1093"/>
      <c r="B20" s="1118"/>
      <c r="C20" s="1099" t="s">
        <v>550</v>
      </c>
      <c r="D20" s="1121"/>
      <c r="E20" s="558">
        <f>SUM(E17:E19)</f>
        <v>4474672</v>
      </c>
      <c r="F20" s="558">
        <f t="shared" ref="F20:G20" si="4">SUM(F17:F19)</f>
        <v>14373629</v>
      </c>
      <c r="G20" s="558">
        <f t="shared" si="4"/>
        <v>14373629</v>
      </c>
      <c r="H20" s="743">
        <f t="shared" si="0"/>
        <v>9898957</v>
      </c>
      <c r="I20" s="825">
        <f t="shared" si="1"/>
        <v>2.2122195772114694</v>
      </c>
      <c r="J20" s="362"/>
    </row>
    <row r="21" spans="1:10" ht="17.100000000000001" customHeight="1">
      <c r="A21" s="1093"/>
      <c r="B21" s="1095" t="s">
        <v>308</v>
      </c>
      <c r="C21" s="1097" t="s">
        <v>311</v>
      </c>
      <c r="D21" s="270" t="s">
        <v>11</v>
      </c>
      <c r="E21" s="741">
        <f>SUM('1. 본부:3.부산'!D21)</f>
        <v>11928</v>
      </c>
      <c r="F21" s="741">
        <f>SUM('1. 본부:3.부산'!E21)</f>
        <v>47</v>
      </c>
      <c r="G21" s="741">
        <f>SUM('1. 본부:3.부산'!F21)</f>
        <v>4371</v>
      </c>
      <c r="H21" s="368">
        <f t="shared" si="0"/>
        <v>-7557</v>
      </c>
      <c r="I21" s="822">
        <f t="shared" si="1"/>
        <v>-0.63355130784708247</v>
      </c>
      <c r="J21" s="401"/>
    </row>
    <row r="22" spans="1:10" ht="17.100000000000001" customHeight="1">
      <c r="A22" s="1093"/>
      <c r="B22" s="1096"/>
      <c r="C22" s="1097"/>
      <c r="D22" s="257" t="s">
        <v>54</v>
      </c>
      <c r="E22" s="740">
        <f>SUM('1. 본부:3.부산'!D22)</f>
        <v>0</v>
      </c>
      <c r="F22" s="740">
        <f>SUM('1. 본부:3.부산'!E22)</f>
        <v>0</v>
      </c>
      <c r="G22" s="740">
        <f>SUM('1. 본부:3.부산'!F22)</f>
        <v>0</v>
      </c>
      <c r="H22" s="358">
        <f t="shared" si="0"/>
        <v>0</v>
      </c>
      <c r="I22" s="824" t="s">
        <v>542</v>
      </c>
      <c r="J22" s="402"/>
    </row>
    <row r="23" spans="1:10" ht="17.100000000000001" customHeight="1">
      <c r="A23" s="1093"/>
      <c r="B23" s="1096"/>
      <c r="C23" s="1098"/>
      <c r="D23" s="257" t="s">
        <v>12</v>
      </c>
      <c r="E23" s="739">
        <f>SUM('1. 본부:3.부산'!D23)</f>
        <v>2200000</v>
      </c>
      <c r="F23" s="739">
        <f>SUM('1. 본부:3.부산'!E23)</f>
        <v>0</v>
      </c>
      <c r="G23" s="739">
        <f>SUM('1. 본부:3.부산'!F23)</f>
        <v>2448600</v>
      </c>
      <c r="H23" s="358">
        <f t="shared" si="0"/>
        <v>248600</v>
      </c>
      <c r="I23" s="824">
        <f t="shared" si="1"/>
        <v>0.113</v>
      </c>
      <c r="J23" s="360"/>
    </row>
    <row r="24" spans="1:10" ht="17.100000000000001" customHeight="1" thickBot="1">
      <c r="A24" s="1093"/>
      <c r="B24" s="1096"/>
      <c r="C24" s="1099" t="s">
        <v>549</v>
      </c>
      <c r="D24" s="1100"/>
      <c r="E24" s="560">
        <f>SUM(E21:E23)</f>
        <v>2211928</v>
      </c>
      <c r="F24" s="560">
        <f t="shared" ref="F24:G24" si="5">SUM(F21:F23)</f>
        <v>47</v>
      </c>
      <c r="G24" s="560">
        <f t="shared" si="5"/>
        <v>2452971</v>
      </c>
      <c r="H24" s="743">
        <f t="shared" si="0"/>
        <v>241043</v>
      </c>
      <c r="I24" s="825">
        <f t="shared" si="1"/>
        <v>0.10897416190762087</v>
      </c>
      <c r="J24" s="820"/>
    </row>
    <row r="25" spans="1:10" ht="17.100000000000001" customHeight="1" thickBot="1">
      <c r="A25" s="1094"/>
      <c r="B25" s="1101" t="s">
        <v>548</v>
      </c>
      <c r="C25" s="1102"/>
      <c r="D25" s="1103"/>
      <c r="E25" s="742">
        <f>SUM(E9,E11,E14,E16,E20,E24)</f>
        <v>43825000</v>
      </c>
      <c r="F25" s="742">
        <f t="shared" ref="F25:G25" si="6">SUM(F9,F11,F14,F16,F20,F24)</f>
        <v>26333683</v>
      </c>
      <c r="G25" s="742">
        <f t="shared" si="6"/>
        <v>45240000</v>
      </c>
      <c r="H25" s="787">
        <f t="shared" si="0"/>
        <v>1415000</v>
      </c>
      <c r="I25" s="826">
        <f t="shared" si="1"/>
        <v>3.2287507130633199E-2</v>
      </c>
      <c r="J25" s="821"/>
    </row>
    <row r="26" spans="1:10" ht="17.100000000000001" customHeight="1" thickBot="1">
      <c r="A26" s="898"/>
      <c r="B26" s="1211" t="s">
        <v>563</v>
      </c>
      <c r="C26" s="1212"/>
      <c r="D26" s="1212"/>
      <c r="E26" s="1212"/>
      <c r="F26" s="1212"/>
      <c r="G26" s="1212"/>
      <c r="H26" s="1212"/>
      <c r="I26" s="1212"/>
      <c r="J26" s="897"/>
    </row>
    <row r="27" spans="1:10" ht="28.15" customHeight="1" thickBot="1">
      <c r="B27" s="1079" t="s">
        <v>561</v>
      </c>
      <c r="C27" s="1079"/>
      <c r="D27" s="1079"/>
      <c r="E27" s="1079"/>
      <c r="F27" s="1079"/>
      <c r="G27" s="1079"/>
      <c r="H27" s="1079"/>
      <c r="I27" s="1079"/>
      <c r="J27" s="1079"/>
    </row>
    <row r="28" spans="1:10" ht="17.100000000000001" customHeight="1">
      <c r="A28" s="1090" t="s">
        <v>170</v>
      </c>
      <c r="B28" s="1080" t="s">
        <v>16</v>
      </c>
      <c r="C28" s="1081"/>
      <c r="D28" s="1081"/>
      <c r="E28" s="1082" t="s">
        <v>597</v>
      </c>
      <c r="F28" s="1082" t="s">
        <v>299</v>
      </c>
      <c r="G28" s="1082" t="s">
        <v>296</v>
      </c>
      <c r="H28" s="1082" t="s">
        <v>74</v>
      </c>
      <c r="I28" s="1108" t="s">
        <v>62</v>
      </c>
      <c r="J28" s="1110" t="s">
        <v>76</v>
      </c>
    </row>
    <row r="29" spans="1:10" ht="17.100000000000001" customHeight="1" thickBot="1">
      <c r="A29" s="1091"/>
      <c r="B29" s="74" t="s">
        <v>0</v>
      </c>
      <c r="C29" s="75" t="s">
        <v>1</v>
      </c>
      <c r="D29" s="75" t="s">
        <v>2</v>
      </c>
      <c r="E29" s="1083"/>
      <c r="F29" s="1083"/>
      <c r="G29" s="1083"/>
      <c r="H29" s="1083"/>
      <c r="I29" s="1109"/>
      <c r="J29" s="1111"/>
    </row>
    <row r="30" spans="1:10" s="554" customFormat="1" ht="17.100000000000001" customHeight="1">
      <c r="A30" s="1063" t="s">
        <v>527</v>
      </c>
      <c r="B30" s="1069" t="s">
        <v>402</v>
      </c>
      <c r="C30" s="1128" t="s">
        <v>403</v>
      </c>
      <c r="D30" s="808" t="s">
        <v>404</v>
      </c>
      <c r="E30" s="312">
        <f>SUM('4. 봉천복지관:9.울산씨밀레'!D8)</f>
        <v>55000000</v>
      </c>
      <c r="F30" s="312">
        <f>SUM('4. 봉천복지관:9.울산씨밀레'!E8)</f>
        <v>12418470</v>
      </c>
      <c r="G30" s="312">
        <f>SUM('4. 봉천복지관:9.울산씨밀레'!F8)</f>
        <v>32000000</v>
      </c>
      <c r="H30" s="774">
        <f>G30-E30</f>
        <v>-23000000</v>
      </c>
      <c r="I30" s="843" t="s">
        <v>556</v>
      </c>
      <c r="J30" s="827"/>
    </row>
    <row r="31" spans="1:10" s="554" customFormat="1" ht="17.100000000000001" customHeight="1">
      <c r="A31" s="1064"/>
      <c r="B31" s="1069"/>
      <c r="C31" s="1128"/>
      <c r="D31" s="807" t="s">
        <v>405</v>
      </c>
      <c r="E31" s="655">
        <f>SUM('4. 봉천복지관:9.울산씨밀레'!D9)</f>
        <v>338895288</v>
      </c>
      <c r="F31" s="655">
        <f>SUM('4. 봉천복지관:9.울산씨밀레'!E9)</f>
        <v>83103280</v>
      </c>
      <c r="G31" s="655">
        <f>SUM('4. 봉천복지관:9.울산씨밀레'!F9)</f>
        <v>338895288</v>
      </c>
      <c r="H31" s="745">
        <f t="shared" ref="H31:H45" si="7">G31-E31</f>
        <v>0</v>
      </c>
      <c r="I31" s="844">
        <f t="shared" ref="I31:I70" si="8">H31/E31*100%</f>
        <v>0</v>
      </c>
      <c r="J31" s="828"/>
    </row>
    <row r="32" spans="1:10" s="554" customFormat="1" ht="17.100000000000001" customHeight="1">
      <c r="A32" s="1064"/>
      <c r="B32" s="1069"/>
      <c r="C32" s="1128"/>
      <c r="D32" s="807" t="s">
        <v>406</v>
      </c>
      <c r="E32" s="655">
        <f>SUM('4. 봉천복지관:9.울산씨밀레'!D10)</f>
        <v>192937500</v>
      </c>
      <c r="F32" s="655">
        <f>SUM('4. 봉천복지관:9.울산씨밀레'!E10)</f>
        <v>56211033</v>
      </c>
      <c r="G32" s="655">
        <f>SUM('4. 봉천복지관:9.울산씨밀레'!F10)</f>
        <v>192937500</v>
      </c>
      <c r="H32" s="745">
        <f t="shared" si="7"/>
        <v>0</v>
      </c>
      <c r="I32" s="844">
        <f t="shared" si="8"/>
        <v>0</v>
      </c>
      <c r="J32" s="828"/>
    </row>
    <row r="33" spans="1:10" s="554" customFormat="1" ht="17.100000000000001" customHeight="1">
      <c r="A33" s="1064"/>
      <c r="B33" s="1069"/>
      <c r="C33" s="1128"/>
      <c r="D33" s="807" t="s">
        <v>407</v>
      </c>
      <c r="E33" s="655">
        <f>SUM('4. 봉천복지관:9.울산씨밀레'!D11)</f>
        <v>34800000</v>
      </c>
      <c r="F33" s="655">
        <f>SUM('4. 봉천복지관:9.울산씨밀레'!E11)</f>
        <v>11083340</v>
      </c>
      <c r="G33" s="655">
        <f>SUM('4. 봉천복지관:9.울산씨밀레'!F11)</f>
        <v>34800000</v>
      </c>
      <c r="H33" s="745">
        <f t="shared" si="7"/>
        <v>0</v>
      </c>
      <c r="I33" s="844">
        <f t="shared" si="8"/>
        <v>0</v>
      </c>
      <c r="J33" s="828"/>
    </row>
    <row r="34" spans="1:10" s="554" customFormat="1" ht="17.100000000000001" customHeight="1">
      <c r="A34" s="1064"/>
      <c r="B34" s="1069"/>
      <c r="C34" s="1073"/>
      <c r="D34" s="807" t="s">
        <v>408</v>
      </c>
      <c r="E34" s="655">
        <f>SUM('4. 봉천복지관:9.울산씨밀레'!D12)</f>
        <v>57200000</v>
      </c>
      <c r="F34" s="655">
        <f>SUM('4. 봉천복지관:9.울산씨밀레'!E12)</f>
        <v>12776630</v>
      </c>
      <c r="G34" s="655">
        <f>SUM('4. 봉천복지관:9.울산씨밀레'!F12)</f>
        <v>34200000</v>
      </c>
      <c r="H34" s="745">
        <f t="shared" si="7"/>
        <v>-23000000</v>
      </c>
      <c r="I34" s="844">
        <f t="shared" si="8"/>
        <v>-0.40209790209790208</v>
      </c>
      <c r="J34" s="828"/>
    </row>
    <row r="35" spans="1:10" s="554" customFormat="1" ht="17.100000000000001" customHeight="1" thickBot="1">
      <c r="A35" s="1064"/>
      <c r="B35" s="1070"/>
      <c r="C35" s="1129" t="s">
        <v>547</v>
      </c>
      <c r="D35" s="1129"/>
      <c r="E35" s="746">
        <f>SUM(E30:E34)</f>
        <v>678832788</v>
      </c>
      <c r="F35" s="746">
        <f t="shared" ref="F35:G35" si="9">SUM(F30:F34)</f>
        <v>175592753</v>
      </c>
      <c r="G35" s="746">
        <f t="shared" si="9"/>
        <v>632832788</v>
      </c>
      <c r="H35" s="747">
        <f t="shared" si="7"/>
        <v>-46000000</v>
      </c>
      <c r="I35" s="845">
        <f t="shared" si="8"/>
        <v>-6.7763373857539722E-2</v>
      </c>
      <c r="J35" s="829"/>
    </row>
    <row r="36" spans="1:10" s="554" customFormat="1" ht="17.100000000000001" customHeight="1">
      <c r="A36" s="1064"/>
      <c r="B36" s="1130" t="s">
        <v>312</v>
      </c>
      <c r="C36" s="1127" t="s">
        <v>312</v>
      </c>
      <c r="D36" s="806" t="s">
        <v>409</v>
      </c>
      <c r="E36" s="748">
        <f>SUM('4. 봉천복지관:9.울산씨밀레'!D14)</f>
        <v>0</v>
      </c>
      <c r="F36" s="748">
        <f>SUM('4. 봉천복지관:9.울산씨밀레'!E14)</f>
        <v>0</v>
      </c>
      <c r="G36" s="748">
        <f>SUM('4. 봉천복지관:9.울산씨밀레'!F14)</f>
        <v>0</v>
      </c>
      <c r="H36" s="749">
        <f t="shared" si="7"/>
        <v>0</v>
      </c>
      <c r="I36" s="846"/>
      <c r="J36" s="830"/>
    </row>
    <row r="37" spans="1:10" s="554" customFormat="1" ht="17.100000000000001" customHeight="1">
      <c r="A37" s="1064"/>
      <c r="B37" s="1131"/>
      <c r="C37" s="1128"/>
      <c r="D37" s="807" t="s">
        <v>410</v>
      </c>
      <c r="E37" s="750">
        <f>SUM('4. 봉천복지관:9.울산씨밀레'!D15)</f>
        <v>0</v>
      </c>
      <c r="F37" s="750">
        <f>SUM('4. 봉천복지관:9.울산씨밀레'!E15)</f>
        <v>0</v>
      </c>
      <c r="G37" s="750">
        <f>SUM('4. 봉천복지관:9.울산씨밀레'!F15)</f>
        <v>0</v>
      </c>
      <c r="H37" s="751">
        <f t="shared" si="7"/>
        <v>0</v>
      </c>
      <c r="I37" s="844"/>
      <c r="J37" s="828"/>
    </row>
    <row r="38" spans="1:10" s="554" customFormat="1" ht="17.100000000000001" customHeight="1">
      <c r="A38" s="1064"/>
      <c r="B38" s="1131"/>
      <c r="C38" s="1128"/>
      <c r="D38" s="807" t="s">
        <v>411</v>
      </c>
      <c r="E38" s="750">
        <f>SUM('4. 봉천복지관:9.울산씨밀레'!D16)</f>
        <v>0</v>
      </c>
      <c r="F38" s="750">
        <f>SUM('4. 봉천복지관:9.울산씨밀레'!E16)</f>
        <v>0</v>
      </c>
      <c r="G38" s="750">
        <f>SUM('4. 봉천복지관:9.울산씨밀레'!F16)</f>
        <v>0</v>
      </c>
      <c r="H38" s="751">
        <f t="shared" si="7"/>
        <v>0</v>
      </c>
      <c r="I38" s="844"/>
      <c r="J38" s="828"/>
    </row>
    <row r="39" spans="1:10" s="554" customFormat="1" ht="17.100000000000001" customHeight="1">
      <c r="A39" s="1064"/>
      <c r="B39" s="1131"/>
      <c r="C39" s="1128"/>
      <c r="D39" s="807" t="s">
        <v>412</v>
      </c>
      <c r="E39" s="750">
        <f>SUM('4. 봉천복지관:9.울산씨밀레'!D17)</f>
        <v>0</v>
      </c>
      <c r="F39" s="750">
        <f>SUM('4. 봉천복지관:9.울산씨밀레'!E17)</f>
        <v>0</v>
      </c>
      <c r="G39" s="750">
        <f>SUM('4. 봉천복지관:9.울산씨밀레'!F17)</f>
        <v>0</v>
      </c>
      <c r="H39" s="751">
        <f t="shared" si="7"/>
        <v>0</v>
      </c>
      <c r="I39" s="844"/>
      <c r="J39" s="828"/>
    </row>
    <row r="40" spans="1:10" s="554" customFormat="1" ht="17.100000000000001" customHeight="1">
      <c r="A40" s="1064"/>
      <c r="B40" s="1131"/>
      <c r="C40" s="1128"/>
      <c r="D40" s="808" t="s">
        <v>413</v>
      </c>
      <c r="E40" s="655">
        <f>SUM('4. 봉천복지관:9.울산씨밀레'!D18)</f>
        <v>600000</v>
      </c>
      <c r="F40" s="655">
        <f>SUM('4. 봉천복지관:9.울산씨밀레'!E18)</f>
        <v>485000</v>
      </c>
      <c r="G40" s="655">
        <f>SUM('4. 봉천복지관:9.울산씨밀레'!F18)</f>
        <v>1000000</v>
      </c>
      <c r="H40" s="745">
        <f t="shared" si="7"/>
        <v>400000</v>
      </c>
      <c r="I40" s="844">
        <f t="shared" si="8"/>
        <v>0.66666666666666663</v>
      </c>
      <c r="J40" s="828"/>
    </row>
    <row r="41" spans="1:10" s="554" customFormat="1" ht="17.100000000000001" customHeight="1">
      <c r="A41" s="1064"/>
      <c r="B41" s="1131"/>
      <c r="C41" s="1128"/>
      <c r="D41" s="815" t="s">
        <v>414</v>
      </c>
      <c r="E41" s="655">
        <f>SUM('4. 봉천복지관:9.울산씨밀레'!D19)</f>
        <v>17172000</v>
      </c>
      <c r="F41" s="655">
        <f>SUM('4. 봉천복지관:9.울산씨밀레'!E19)</f>
        <v>7291640</v>
      </c>
      <c r="G41" s="655">
        <f>SUM('4. 봉천복지관:9.울산씨밀레'!F19)</f>
        <v>31500000</v>
      </c>
      <c r="H41" s="745">
        <f t="shared" si="7"/>
        <v>14328000</v>
      </c>
      <c r="I41" s="844">
        <f t="shared" si="8"/>
        <v>0.83438155136268344</v>
      </c>
      <c r="J41" s="828"/>
    </row>
    <row r="42" spans="1:10" s="554" customFormat="1" ht="17.100000000000001" customHeight="1">
      <c r="A42" s="1064"/>
      <c r="B42" s="1131"/>
      <c r="C42" s="1128"/>
      <c r="D42" s="815" t="s">
        <v>415</v>
      </c>
      <c r="E42" s="655">
        <f>SUM('4. 봉천복지관:9.울산씨밀레'!D20)</f>
        <v>5000000</v>
      </c>
      <c r="F42" s="655">
        <f>SUM('4. 봉천복지관:9.울산씨밀레'!E20)</f>
        <v>0</v>
      </c>
      <c r="G42" s="655">
        <f>SUM('4. 봉천복지관:9.울산씨밀레'!F20)</f>
        <v>5000000</v>
      </c>
      <c r="H42" s="745">
        <f t="shared" si="7"/>
        <v>0</v>
      </c>
      <c r="I42" s="844">
        <f t="shared" si="8"/>
        <v>0</v>
      </c>
      <c r="J42" s="828"/>
    </row>
    <row r="43" spans="1:10" s="554" customFormat="1" ht="17.100000000000001" customHeight="1">
      <c r="A43" s="1064"/>
      <c r="B43" s="1131"/>
      <c r="C43" s="1073"/>
      <c r="D43" s="815" t="s">
        <v>416</v>
      </c>
      <c r="E43" s="655">
        <f>SUM('4. 봉천복지관:9.울산씨밀레'!D21)</f>
        <v>278840000</v>
      </c>
      <c r="F43" s="655">
        <f>SUM('4. 봉천복지관:9.울산씨밀레'!E21)</f>
        <v>88040000</v>
      </c>
      <c r="G43" s="655">
        <f>SUM('4. 봉천복지관:9.울산씨밀레'!F21)</f>
        <v>276320000</v>
      </c>
      <c r="H43" s="745">
        <f t="shared" si="7"/>
        <v>-2520000</v>
      </c>
      <c r="I43" s="844">
        <f t="shared" si="8"/>
        <v>-9.0374408262803036E-3</v>
      </c>
      <c r="J43" s="828"/>
    </row>
    <row r="44" spans="1:10" s="554" customFormat="1" ht="17.100000000000001" customHeight="1" thickBot="1">
      <c r="A44" s="1064"/>
      <c r="B44" s="1132"/>
      <c r="C44" s="1088" t="s">
        <v>539</v>
      </c>
      <c r="D44" s="1089"/>
      <c r="E44" s="746">
        <f>SUM(E36:E43)</f>
        <v>301612000</v>
      </c>
      <c r="F44" s="746">
        <f t="shared" ref="F44:G44" si="10">SUM(F36:F43)</f>
        <v>95816640</v>
      </c>
      <c r="G44" s="746">
        <f t="shared" si="10"/>
        <v>313820000</v>
      </c>
      <c r="H44" s="747">
        <f t="shared" si="7"/>
        <v>12208000</v>
      </c>
      <c r="I44" s="845">
        <f t="shared" si="8"/>
        <v>4.0475843136214738E-2</v>
      </c>
      <c r="J44" s="829"/>
    </row>
    <row r="45" spans="1:10" ht="17.100000000000001" customHeight="1">
      <c r="A45" s="1064"/>
      <c r="B45" s="1124" t="s">
        <v>315</v>
      </c>
      <c r="C45" s="1127" t="s">
        <v>313</v>
      </c>
      <c r="D45" s="806" t="s">
        <v>154</v>
      </c>
      <c r="E45" s="648">
        <f>SUM('4. 봉천복지관:9.울산씨밀레'!D23)</f>
        <v>327071000</v>
      </c>
      <c r="F45" s="648">
        <f>SUM('4. 봉천복지관:9.울산씨밀레'!E23)</f>
        <v>162048560</v>
      </c>
      <c r="G45" s="648">
        <f>SUM('4. 봉천복지관:9.울산씨밀레'!F23)</f>
        <v>341953000</v>
      </c>
      <c r="H45" s="752">
        <f t="shared" si="7"/>
        <v>14882000</v>
      </c>
      <c r="I45" s="846">
        <f t="shared" si="8"/>
        <v>4.5500823980114409E-2</v>
      </c>
      <c r="J45" s="831"/>
    </row>
    <row r="46" spans="1:10" ht="17.100000000000001" customHeight="1">
      <c r="A46" s="1064"/>
      <c r="B46" s="1125"/>
      <c r="C46" s="1128"/>
      <c r="D46" s="807" t="s">
        <v>81</v>
      </c>
      <c r="E46" s="655">
        <f>SUM('4. 봉천복지관:9.울산씨밀레'!D24)</f>
        <v>2977115260</v>
      </c>
      <c r="F46" s="655">
        <f>SUM('4. 봉천복지관:9.울산씨밀레'!E24)</f>
        <v>1898473280</v>
      </c>
      <c r="G46" s="655">
        <f>SUM('4. 봉천복지관:9.울산씨밀레'!F24)</f>
        <v>3076164400</v>
      </c>
      <c r="H46" s="212">
        <f t="shared" ref="H46:H70" si="11">G46-E46</f>
        <v>99049140</v>
      </c>
      <c r="I46" s="844">
        <f t="shared" si="8"/>
        <v>3.3270173086949947E-2</v>
      </c>
      <c r="J46" s="832"/>
    </row>
    <row r="47" spans="1:10" ht="17.100000000000001" customHeight="1">
      <c r="A47" s="1064"/>
      <c r="B47" s="1125"/>
      <c r="C47" s="1128"/>
      <c r="D47" s="807" t="s">
        <v>38</v>
      </c>
      <c r="E47" s="655">
        <f>SUM('4. 봉천복지관:9.울산씨밀레'!D25)</f>
        <v>349654968</v>
      </c>
      <c r="F47" s="655">
        <f>SUM('4. 봉천복지관:9.울산씨밀레'!E25)</f>
        <v>186677320</v>
      </c>
      <c r="G47" s="655">
        <f>SUM('4. 봉천복지관:9.울산씨밀레'!F25)</f>
        <v>344568480</v>
      </c>
      <c r="H47" s="657">
        <f t="shared" si="11"/>
        <v>-5086488</v>
      </c>
      <c r="I47" s="844">
        <f t="shared" si="8"/>
        <v>-1.4547163534081404E-2</v>
      </c>
      <c r="J47" s="832"/>
    </row>
    <row r="48" spans="1:10" ht="17.100000000000001" customHeight="1">
      <c r="A48" s="1064"/>
      <c r="B48" s="1125"/>
      <c r="C48" s="1073"/>
      <c r="D48" s="807" t="s">
        <v>82</v>
      </c>
      <c r="E48" s="655">
        <f>SUM('4. 봉천복지관:9.울산씨밀레'!D26)</f>
        <v>494468000</v>
      </c>
      <c r="F48" s="655">
        <f>SUM('4. 봉천복지관:9.울산씨밀레'!E26)</f>
        <v>207589100</v>
      </c>
      <c r="G48" s="655">
        <f>SUM('4. 봉천복지관:9.울산씨밀레'!F26)</f>
        <v>522164000</v>
      </c>
      <c r="H48" s="212">
        <f t="shared" si="11"/>
        <v>27696000</v>
      </c>
      <c r="I48" s="844">
        <f t="shared" si="8"/>
        <v>5.6011713599262235E-2</v>
      </c>
      <c r="J48" s="832"/>
    </row>
    <row r="49" spans="1:10" ht="17.100000000000001" customHeight="1" thickBot="1">
      <c r="A49" s="1064"/>
      <c r="B49" s="1126"/>
      <c r="C49" s="1071" t="s">
        <v>546</v>
      </c>
      <c r="D49" s="1138"/>
      <c r="E49" s="744">
        <f>SUM(E45:E48)</f>
        <v>4148309228</v>
      </c>
      <c r="F49" s="744">
        <f t="shared" ref="F49:G49" si="12">SUM(F45:F48)</f>
        <v>2454788260</v>
      </c>
      <c r="G49" s="744">
        <f t="shared" si="12"/>
        <v>4284849880</v>
      </c>
      <c r="H49" s="658">
        <f t="shared" si="11"/>
        <v>136540652</v>
      </c>
      <c r="I49" s="845">
        <f t="shared" si="8"/>
        <v>3.2914771897520657E-2</v>
      </c>
      <c r="J49" s="833"/>
    </row>
    <row r="50" spans="1:10" ht="17.100000000000001" customHeight="1">
      <c r="A50" s="1064"/>
      <c r="B50" s="1133" t="s">
        <v>316</v>
      </c>
      <c r="C50" s="1066" t="s">
        <v>208</v>
      </c>
      <c r="D50" s="538" t="s">
        <v>7</v>
      </c>
      <c r="E50" s="648">
        <f>SUM('4. 봉천복지관:9.울산씨밀레'!D28)</f>
        <v>313855000</v>
      </c>
      <c r="F50" s="648">
        <f>SUM('4. 봉천복지관:9.울산씨밀레'!E28)</f>
        <v>219616800</v>
      </c>
      <c r="G50" s="648">
        <f>SUM('4. 봉천복지관:9.울산씨밀레'!F28)</f>
        <v>478793700</v>
      </c>
      <c r="H50" s="206">
        <f t="shared" si="11"/>
        <v>164938700</v>
      </c>
      <c r="I50" s="846">
        <f t="shared" si="8"/>
        <v>0.525525162893693</v>
      </c>
      <c r="J50" s="834"/>
    </row>
    <row r="51" spans="1:10" ht="17.100000000000001" customHeight="1">
      <c r="A51" s="1064"/>
      <c r="B51" s="1134"/>
      <c r="C51" s="1067"/>
      <c r="D51" s="199" t="s">
        <v>8</v>
      </c>
      <c r="E51" s="655">
        <f>SUM('4. 봉천복지관:9.울산씨밀레'!D29)</f>
        <v>453310000</v>
      </c>
      <c r="F51" s="655">
        <f>SUM('4. 봉천복지관:9.울산씨밀레'!E29)</f>
        <v>101565916</v>
      </c>
      <c r="G51" s="655">
        <f>SUM('4. 봉천복지관:9.울산씨밀레'!F29)</f>
        <v>453702010</v>
      </c>
      <c r="H51" s="44">
        <f t="shared" si="11"/>
        <v>392010</v>
      </c>
      <c r="I51" s="844">
        <f t="shared" si="8"/>
        <v>8.6477245152324022E-4</v>
      </c>
      <c r="J51" s="835"/>
    </row>
    <row r="52" spans="1:10" ht="17.100000000000001" customHeight="1" thickBot="1">
      <c r="A52" s="1064"/>
      <c r="B52" s="1135"/>
      <c r="C52" s="1129" t="s">
        <v>539</v>
      </c>
      <c r="D52" s="1129"/>
      <c r="E52" s="660">
        <f>SUM(E50:E51)</f>
        <v>767165000</v>
      </c>
      <c r="F52" s="660">
        <f t="shared" ref="F52:G52" si="13">SUM(F50:F51)</f>
        <v>321182716</v>
      </c>
      <c r="G52" s="660">
        <f t="shared" si="13"/>
        <v>932495710</v>
      </c>
      <c r="H52" s="578">
        <f t="shared" si="11"/>
        <v>165330710</v>
      </c>
      <c r="I52" s="845">
        <f t="shared" si="8"/>
        <v>0.21550867153741374</v>
      </c>
      <c r="J52" s="836"/>
    </row>
    <row r="53" spans="1:10" ht="17.100000000000001" customHeight="1">
      <c r="A53" s="1064"/>
      <c r="B53" s="1068" t="s">
        <v>519</v>
      </c>
      <c r="C53" s="1066" t="s">
        <v>520</v>
      </c>
      <c r="D53" s="806" t="s">
        <v>201</v>
      </c>
      <c r="E53" s="84">
        <f>SUM('4. 봉천복지관:9.울산씨밀레'!D31)</f>
        <v>1925457800</v>
      </c>
      <c r="F53" s="84">
        <f>SUM('4. 봉천복지관:9.울산씨밀레'!E31)</f>
        <v>582173720</v>
      </c>
      <c r="G53" s="84">
        <f>SUM('4. 봉천복지관:9.울산씨밀레'!F31)</f>
        <v>1874234180</v>
      </c>
      <c r="H53" s="83">
        <f>G53-E53</f>
        <v>-51223620</v>
      </c>
      <c r="I53" s="846">
        <f t="shared" si="8"/>
        <v>-2.6603345967904361E-2</v>
      </c>
      <c r="J53" s="831"/>
    </row>
    <row r="54" spans="1:10" ht="17.100000000000001" customHeight="1">
      <c r="A54" s="1064"/>
      <c r="B54" s="1069"/>
      <c r="C54" s="1067"/>
      <c r="D54" s="807" t="s">
        <v>202</v>
      </c>
      <c r="E54" s="82">
        <f>SUM('4. 봉천복지관:9.울산씨밀레'!D32)</f>
        <v>1272200000</v>
      </c>
      <c r="F54" s="82">
        <f>SUM('4. 봉천복지관:9.울산씨밀레'!E32)</f>
        <v>384942510</v>
      </c>
      <c r="G54" s="82">
        <f>SUM('4. 봉천복지관:9.울산씨밀레'!F32)</f>
        <v>841816800</v>
      </c>
      <c r="H54" s="294">
        <f t="shared" ref="H54:H55" si="14">G54-E54</f>
        <v>-430383200</v>
      </c>
      <c r="I54" s="844">
        <f t="shared" si="8"/>
        <v>-0.33829838075774249</v>
      </c>
      <c r="J54" s="837"/>
    </row>
    <row r="55" spans="1:10" ht="17.100000000000001" customHeight="1" thickBot="1">
      <c r="A55" s="1064"/>
      <c r="B55" s="1070"/>
      <c r="C55" s="1071" t="s">
        <v>539</v>
      </c>
      <c r="D55" s="1072"/>
      <c r="E55" s="623">
        <f>SUM(E53:E54)</f>
        <v>3197657800</v>
      </c>
      <c r="F55" s="623">
        <f t="shared" ref="F55:G55" si="15">SUM(F53:F54)</f>
        <v>967116230</v>
      </c>
      <c r="G55" s="623">
        <f t="shared" si="15"/>
        <v>2716050980</v>
      </c>
      <c r="H55" s="776">
        <f t="shared" si="14"/>
        <v>-481606820</v>
      </c>
      <c r="I55" s="847">
        <f t="shared" si="8"/>
        <v>-0.15061237009163395</v>
      </c>
      <c r="J55" s="833"/>
    </row>
    <row r="56" spans="1:10" ht="17.100000000000001" customHeight="1">
      <c r="A56" s="1064"/>
      <c r="B56" s="1075" t="s">
        <v>4</v>
      </c>
      <c r="C56" s="1128" t="s">
        <v>314</v>
      </c>
      <c r="D56" s="814" t="s">
        <v>39</v>
      </c>
      <c r="E56" s="652">
        <f>SUM('4. 봉천복지관:9.울산씨밀레'!D34)</f>
        <v>13450000</v>
      </c>
      <c r="F56" s="652">
        <f>SUM('4. 봉천복지관:9.울산씨밀레'!E34)</f>
        <v>6000000</v>
      </c>
      <c r="G56" s="652">
        <f>SUM('4. 봉천복지관:9.울산씨밀레'!F34)</f>
        <v>6000000</v>
      </c>
      <c r="H56" s="294">
        <f t="shared" si="11"/>
        <v>-7450000</v>
      </c>
      <c r="I56" s="848">
        <f t="shared" si="8"/>
        <v>-0.55390334572490707</v>
      </c>
      <c r="J56" s="838"/>
    </row>
    <row r="57" spans="1:10" ht="17.100000000000001" customHeight="1">
      <c r="A57" s="1064"/>
      <c r="B57" s="1075"/>
      <c r="C57" s="1128"/>
      <c r="D57" s="815" t="s">
        <v>231</v>
      </c>
      <c r="E57" s="652">
        <f>SUM('4. 봉천복지관:9.울산씨밀레'!D35)</f>
        <v>10000000</v>
      </c>
      <c r="F57" s="652">
        <f>SUM('4. 봉천복지관:9.울산씨밀레'!E35)</f>
        <v>20000010</v>
      </c>
      <c r="G57" s="652">
        <f>SUM('4. 봉천복지관:9.울산씨밀레'!F35)</f>
        <v>20000010</v>
      </c>
      <c r="H57" s="294">
        <f t="shared" si="11"/>
        <v>10000010</v>
      </c>
      <c r="I57" s="844">
        <f t="shared" si="8"/>
        <v>1.0000009999999999</v>
      </c>
      <c r="J57" s="837"/>
    </row>
    <row r="58" spans="1:10" ht="17.100000000000001" customHeight="1">
      <c r="A58" s="1064"/>
      <c r="B58" s="1075"/>
      <c r="C58" s="1073"/>
      <c r="D58" s="815" t="s">
        <v>387</v>
      </c>
      <c r="E58" s="652">
        <f>SUM('4. 봉천복지관:9.울산씨밀레'!D36)</f>
        <v>21725000</v>
      </c>
      <c r="F58" s="652">
        <f>SUM('4. 봉천복지관:9.울산씨밀레'!E36)</f>
        <v>13000005</v>
      </c>
      <c r="G58" s="652">
        <f>SUM('4. 봉천복지관:9.울산씨밀레'!F36)</f>
        <v>23000005</v>
      </c>
      <c r="H58" s="294">
        <f t="shared" si="11"/>
        <v>1275005</v>
      </c>
      <c r="I58" s="844">
        <f t="shared" si="8"/>
        <v>5.8688377445339474E-2</v>
      </c>
      <c r="J58" s="837"/>
    </row>
    <row r="59" spans="1:10" ht="17.100000000000001" customHeight="1" thickBot="1">
      <c r="A59" s="1064"/>
      <c r="B59" s="1076"/>
      <c r="C59" s="1136" t="s">
        <v>534</v>
      </c>
      <c r="D59" s="1137"/>
      <c r="E59" s="726">
        <f>SUM(E56:E58)</f>
        <v>45175000</v>
      </c>
      <c r="F59" s="726">
        <f t="shared" ref="F59:G59" si="16">SUM(F56:F58)</f>
        <v>39000015</v>
      </c>
      <c r="G59" s="726">
        <f t="shared" si="16"/>
        <v>49000015</v>
      </c>
      <c r="H59" s="714">
        <f t="shared" si="11"/>
        <v>3825015</v>
      </c>
      <c r="I59" s="845">
        <f t="shared" si="8"/>
        <v>8.4671057000553399E-2</v>
      </c>
      <c r="J59" s="836"/>
    </row>
    <row r="60" spans="1:10" ht="17.100000000000001" customHeight="1" thickBot="1">
      <c r="A60" s="1064"/>
      <c r="B60" s="1074" t="s">
        <v>217</v>
      </c>
      <c r="C60" s="1127" t="s">
        <v>317</v>
      </c>
      <c r="D60" s="200" t="s">
        <v>10</v>
      </c>
      <c r="E60" s="648">
        <f>SUM('4. 봉천복지관:9.울산씨밀레'!D38)</f>
        <v>1240914319</v>
      </c>
      <c r="F60" s="648">
        <f>SUM('4. 봉천복지관:9.울산씨밀레'!E38)</f>
        <v>1556578376</v>
      </c>
      <c r="G60" s="648">
        <f>SUM('4. 봉천복지관:9.울산씨밀레'!F38)</f>
        <v>1556578376</v>
      </c>
      <c r="H60" s="206">
        <f t="shared" si="11"/>
        <v>315664057</v>
      </c>
      <c r="I60" s="846">
        <f t="shared" si="8"/>
        <v>0.25438021962256041</v>
      </c>
      <c r="J60" s="839"/>
    </row>
    <row r="61" spans="1:10" ht="17.100000000000001" customHeight="1">
      <c r="A61" s="1064"/>
      <c r="B61" s="1075"/>
      <c r="C61" s="1073"/>
      <c r="D61" s="815" t="s">
        <v>51</v>
      </c>
      <c r="E61" s="648">
        <f>SUM('4. 봉천복지관:9.울산씨밀레'!D39)</f>
        <v>773931000</v>
      </c>
      <c r="F61" s="648">
        <f>SUM('4. 봉천복지관:9.울산씨밀레'!E39)</f>
        <v>897802561</v>
      </c>
      <c r="G61" s="648">
        <f>SUM('4. 봉천복지관:9.울산씨밀레'!F39)</f>
        <v>897802561</v>
      </c>
      <c r="H61" s="45">
        <f t="shared" si="11"/>
        <v>123871561</v>
      </c>
      <c r="I61" s="844">
        <f t="shared" si="8"/>
        <v>0.16005504495878831</v>
      </c>
      <c r="J61" s="840"/>
    </row>
    <row r="62" spans="1:10" ht="17.100000000000001" customHeight="1" thickBot="1">
      <c r="A62" s="1064"/>
      <c r="B62" s="1076"/>
      <c r="C62" s="1077" t="s">
        <v>539</v>
      </c>
      <c r="D62" s="1078"/>
      <c r="E62" s="660">
        <f>SUM(E60:E61)</f>
        <v>2014845319</v>
      </c>
      <c r="F62" s="660">
        <f t="shared" ref="F62:G62" si="17">SUM(F60:F61)</f>
        <v>2454380937</v>
      </c>
      <c r="G62" s="660">
        <f t="shared" si="17"/>
        <v>2454380937</v>
      </c>
      <c r="H62" s="578">
        <f t="shared" si="11"/>
        <v>439535618</v>
      </c>
      <c r="I62" s="845">
        <f t="shared" si="8"/>
        <v>0.21814856647067507</v>
      </c>
      <c r="J62" s="836"/>
    </row>
    <row r="63" spans="1:10" ht="17.100000000000001" customHeight="1">
      <c r="A63" s="1064"/>
      <c r="B63" s="1074" t="s">
        <v>522</v>
      </c>
      <c r="C63" s="1066" t="s">
        <v>311</v>
      </c>
      <c r="D63" s="806" t="s">
        <v>11</v>
      </c>
      <c r="E63" s="84">
        <f>SUM('4. 봉천복지관:9.울산씨밀레'!D41)</f>
        <v>1009343</v>
      </c>
      <c r="F63" s="84">
        <f>SUM('4. 봉천복지관:9.울산씨밀레'!E41)</f>
        <v>2355</v>
      </c>
      <c r="G63" s="84">
        <f>SUM('4. 봉천복지관:9.울산씨밀레'!F41)</f>
        <v>1619919</v>
      </c>
      <c r="H63" s="84">
        <f>G63-E63</f>
        <v>610576</v>
      </c>
      <c r="I63" s="846">
        <f t="shared" si="8"/>
        <v>0.60492419326234992</v>
      </c>
      <c r="J63" s="831"/>
    </row>
    <row r="64" spans="1:10" ht="17.100000000000001" customHeight="1">
      <c r="A64" s="1064"/>
      <c r="B64" s="1075"/>
      <c r="C64" s="1073"/>
      <c r="D64" s="808" t="s">
        <v>521</v>
      </c>
      <c r="E64" s="79">
        <f>SUM('4. 봉천복지관:9.울산씨밀레'!D42)</f>
        <v>54458800</v>
      </c>
      <c r="F64" s="79">
        <f>SUM('4. 봉천복지관:9.울산씨밀레'!E42)</f>
        <v>16266500</v>
      </c>
      <c r="G64" s="79">
        <f>SUM('4. 봉천복지관:9.울산씨밀레'!F42)</f>
        <v>52959000</v>
      </c>
      <c r="H64" s="79">
        <f t="shared" ref="H64:H68" si="18">G64-E64</f>
        <v>-1499800</v>
      </c>
      <c r="I64" s="844">
        <f t="shared" si="8"/>
        <v>-2.7540085348924326E-2</v>
      </c>
      <c r="J64" s="837"/>
    </row>
    <row r="65" spans="1:10" ht="17.100000000000001" customHeight="1">
      <c r="A65" s="1064"/>
      <c r="B65" s="1075"/>
      <c r="C65" s="1067"/>
      <c r="D65" s="807" t="s">
        <v>12</v>
      </c>
      <c r="E65" s="82">
        <f>SUM('4. 봉천복지관:9.울산씨밀레'!D43)</f>
        <v>53419316</v>
      </c>
      <c r="F65" s="82">
        <f>SUM('4. 봉천복지관:9.울산씨밀레'!E43)</f>
        <v>12856275</v>
      </c>
      <c r="G65" s="82">
        <f>SUM('4. 봉천복지관:9.울산씨밀레'!F43)</f>
        <v>51738345</v>
      </c>
      <c r="H65" s="82">
        <f t="shared" si="18"/>
        <v>-1680971</v>
      </c>
      <c r="I65" s="848">
        <f t="shared" si="8"/>
        <v>-3.1467475173212626E-2</v>
      </c>
      <c r="J65" s="837"/>
    </row>
    <row r="66" spans="1:10" ht="17.100000000000001" customHeight="1" thickBot="1">
      <c r="A66" s="1064"/>
      <c r="B66" s="1076"/>
      <c r="C66" s="1077" t="s">
        <v>546</v>
      </c>
      <c r="D66" s="1078"/>
      <c r="E66" s="726">
        <f>SUM(E63:E65)</f>
        <v>108887459</v>
      </c>
      <c r="F66" s="726">
        <f t="shared" ref="F66:G66" si="19">SUM(F63:F65)</f>
        <v>29125130</v>
      </c>
      <c r="G66" s="726">
        <f t="shared" si="19"/>
        <v>106317264</v>
      </c>
      <c r="H66" s="852">
        <f t="shared" si="18"/>
        <v>-2570195</v>
      </c>
      <c r="I66" s="849">
        <f t="shared" si="8"/>
        <v>-2.360414159356956E-2</v>
      </c>
      <c r="J66" s="833"/>
    </row>
    <row r="67" spans="1:10" ht="17.100000000000001" customHeight="1">
      <c r="A67" s="1064"/>
      <c r="B67" s="1141" t="s">
        <v>523</v>
      </c>
      <c r="C67" s="1073" t="s">
        <v>524</v>
      </c>
      <c r="D67" s="808" t="s">
        <v>525</v>
      </c>
      <c r="E67" s="652">
        <f>SUM('4. 봉천복지관:9.울산씨밀레'!D45)</f>
        <v>24000000</v>
      </c>
      <c r="F67" s="652">
        <f>SUM('4. 봉천복지관:9.울산씨밀레'!E45)</f>
        <v>8000000</v>
      </c>
      <c r="G67" s="652">
        <f>SUM('4. 봉천복지관:9.울산씨밀레'!F45)</f>
        <v>24000000</v>
      </c>
      <c r="H67" s="853">
        <f t="shared" si="18"/>
        <v>0</v>
      </c>
      <c r="I67" s="848">
        <f t="shared" si="8"/>
        <v>0</v>
      </c>
      <c r="J67" s="838"/>
    </row>
    <row r="68" spans="1:10" ht="17.100000000000001" customHeight="1">
      <c r="A68" s="1064"/>
      <c r="B68" s="1141"/>
      <c r="C68" s="1073"/>
      <c r="D68" s="808" t="s">
        <v>526</v>
      </c>
      <c r="E68" s="652">
        <f>SUM('4. 봉천복지관:9.울산씨밀레'!D46)</f>
        <v>24000000</v>
      </c>
      <c r="F68" s="652">
        <f>SUM('4. 봉천복지관:9.울산씨밀레'!E46)</f>
        <v>8000000</v>
      </c>
      <c r="G68" s="652">
        <f>SUM('4. 봉천복지관:9.울산씨밀레'!F46)</f>
        <v>24000000</v>
      </c>
      <c r="H68" s="775">
        <f t="shared" si="18"/>
        <v>0</v>
      </c>
      <c r="I68" s="848">
        <f t="shared" si="8"/>
        <v>0</v>
      </c>
      <c r="J68" s="838"/>
    </row>
    <row r="69" spans="1:10" ht="17.100000000000001" customHeight="1" thickBot="1">
      <c r="A69" s="1064"/>
      <c r="B69" s="1142"/>
      <c r="C69" s="1143" t="s">
        <v>534</v>
      </c>
      <c r="D69" s="1143"/>
      <c r="E69" s="773">
        <f>SUM(E67:E68)</f>
        <v>48000000</v>
      </c>
      <c r="F69" s="773">
        <f>SUM(F67:F68)</f>
        <v>16000000</v>
      </c>
      <c r="G69" s="773">
        <f>SUM(G67:G68)</f>
        <v>48000000</v>
      </c>
      <c r="H69" s="712">
        <f t="shared" si="11"/>
        <v>0</v>
      </c>
      <c r="I69" s="850">
        <f t="shared" si="8"/>
        <v>0</v>
      </c>
      <c r="J69" s="841"/>
    </row>
    <row r="70" spans="1:10" ht="21.6" customHeight="1" thickBot="1">
      <c r="A70" s="1065"/>
      <c r="B70" s="1144" t="s">
        <v>545</v>
      </c>
      <c r="C70" s="1145"/>
      <c r="D70" s="1146"/>
      <c r="E70" s="394">
        <f>SUM(E35,E44,E49,E52,E55,E59,E62,E66,E69)</f>
        <v>11310484594</v>
      </c>
      <c r="F70" s="394">
        <f t="shared" ref="F70:G70" si="20">SUM(F35,F44,F49,F52,F55,F59,F62,F66,F69)</f>
        <v>6553002681</v>
      </c>
      <c r="G70" s="394">
        <f t="shared" si="20"/>
        <v>11537747574</v>
      </c>
      <c r="H70" s="597">
        <f t="shared" si="11"/>
        <v>227262980</v>
      </c>
      <c r="I70" s="851">
        <f t="shared" si="8"/>
        <v>2.0093124932998783E-2</v>
      </c>
      <c r="J70" s="842"/>
    </row>
    <row r="71" spans="1:10" ht="27.95" hidden="1" customHeight="1" thickBot="1">
      <c r="B71" s="1154" t="s">
        <v>370</v>
      </c>
      <c r="C71" s="1154"/>
      <c r="D71" s="1154"/>
      <c r="E71" s="1154"/>
      <c r="F71" s="1154"/>
      <c r="G71" s="1154"/>
      <c r="H71" s="1154"/>
      <c r="I71" s="1154"/>
      <c r="J71" s="1154"/>
    </row>
    <row r="72" spans="1:10" ht="17.100000000000001" hidden="1" customHeight="1">
      <c r="A72" s="783" t="s">
        <v>170</v>
      </c>
      <c r="B72" s="1080" t="s">
        <v>16</v>
      </c>
      <c r="C72" s="1081"/>
      <c r="D72" s="1081"/>
      <c r="E72" s="1082" t="s">
        <v>298</v>
      </c>
      <c r="F72" s="1082" t="s">
        <v>299</v>
      </c>
      <c r="G72" s="1082" t="s">
        <v>296</v>
      </c>
      <c r="H72" s="1082" t="s">
        <v>74</v>
      </c>
      <c r="I72" s="1152" t="s">
        <v>62</v>
      </c>
      <c r="J72" s="1147" t="s">
        <v>76</v>
      </c>
    </row>
    <row r="73" spans="1:10" ht="17.100000000000001" hidden="1" customHeight="1" thickBot="1">
      <c r="A73" s="784"/>
      <c r="B73" s="74" t="s">
        <v>0</v>
      </c>
      <c r="C73" s="75" t="s">
        <v>1</v>
      </c>
      <c r="D73" s="75" t="s">
        <v>2</v>
      </c>
      <c r="E73" s="1083"/>
      <c r="F73" s="1083"/>
      <c r="G73" s="1083"/>
      <c r="H73" s="1083"/>
      <c r="I73" s="1153"/>
      <c r="J73" s="1148"/>
    </row>
    <row r="74" spans="1:10" ht="17.100000000000001" hidden="1" customHeight="1">
      <c r="A74" s="785" t="s">
        <v>150</v>
      </c>
      <c r="B74" s="1156" t="s">
        <v>318</v>
      </c>
      <c r="C74" s="1158" t="s">
        <v>319</v>
      </c>
      <c r="D74" s="403" t="s">
        <v>139</v>
      </c>
      <c r="E74" s="141"/>
      <c r="F74" s="141"/>
      <c r="G74" s="141"/>
      <c r="H74" s="142">
        <f>G74-E74</f>
        <v>0</v>
      </c>
      <c r="I74" s="404"/>
      <c r="J74" s="405"/>
    </row>
    <row r="75" spans="1:10" ht="17.100000000000001" hidden="1" customHeight="1">
      <c r="A75" s="785"/>
      <c r="B75" s="1157"/>
      <c r="C75" s="1159"/>
      <c r="D75" s="215" t="s">
        <v>140</v>
      </c>
      <c r="E75" s="265"/>
      <c r="F75" s="265"/>
      <c r="G75" s="265"/>
      <c r="H75" s="266">
        <f t="shared" ref="H75:H89" si="21">G75-E75</f>
        <v>0</v>
      </c>
      <c r="I75" s="404"/>
      <c r="J75" s="76"/>
    </row>
    <row r="76" spans="1:10" ht="17.100000000000001" hidden="1" customHeight="1">
      <c r="A76" s="785"/>
      <c r="B76" s="1160" t="s">
        <v>320</v>
      </c>
      <c r="C76" s="514" t="s">
        <v>321</v>
      </c>
      <c r="D76" s="215" t="s">
        <v>141</v>
      </c>
      <c r="E76" s="265"/>
      <c r="F76" s="265"/>
      <c r="G76" s="265"/>
      <c r="H76" s="266">
        <f t="shared" si="21"/>
        <v>0</v>
      </c>
      <c r="I76" s="404"/>
      <c r="J76" s="76"/>
    </row>
    <row r="77" spans="1:10" ht="17.100000000000001" hidden="1" customHeight="1">
      <c r="A77" s="785"/>
      <c r="B77" s="1161"/>
      <c r="C77" s="515" t="s">
        <v>322</v>
      </c>
      <c r="D77" s="215" t="s">
        <v>138</v>
      </c>
      <c r="E77" s="265"/>
      <c r="F77" s="265"/>
      <c r="G77" s="265"/>
      <c r="H77" s="266">
        <f t="shared" si="21"/>
        <v>0</v>
      </c>
      <c r="I77" s="404"/>
      <c r="J77" s="76"/>
    </row>
    <row r="78" spans="1:10" ht="17.100000000000001" hidden="1" customHeight="1">
      <c r="A78" s="785"/>
      <c r="B78" s="1160" t="s">
        <v>324</v>
      </c>
      <c r="C78" s="515" t="s">
        <v>323</v>
      </c>
      <c r="D78" s="215" t="s">
        <v>101</v>
      </c>
      <c r="E78" s="265"/>
      <c r="F78" s="265"/>
      <c r="G78" s="265"/>
      <c r="H78" s="266">
        <f t="shared" si="21"/>
        <v>0</v>
      </c>
      <c r="I78" s="404"/>
      <c r="J78" s="76"/>
    </row>
    <row r="79" spans="1:10" ht="17.100000000000001" hidden="1" customHeight="1">
      <c r="A79" s="785"/>
      <c r="B79" s="1161"/>
      <c r="C79" s="1139" t="s">
        <v>325</v>
      </c>
      <c r="D79" s="215" t="s">
        <v>142</v>
      </c>
      <c r="E79" s="265"/>
      <c r="F79" s="265"/>
      <c r="G79" s="265"/>
      <c r="H79" s="266">
        <f t="shared" si="21"/>
        <v>0</v>
      </c>
      <c r="I79" s="404"/>
      <c r="J79" s="76"/>
    </row>
    <row r="80" spans="1:10" ht="17.100000000000001" hidden="1" customHeight="1">
      <c r="A80" s="785"/>
      <c r="B80" s="1161"/>
      <c r="C80" s="1162"/>
      <c r="D80" s="215" t="s">
        <v>104</v>
      </c>
      <c r="E80" s="265"/>
      <c r="F80" s="265"/>
      <c r="G80" s="265"/>
      <c r="H80" s="266">
        <f t="shared" si="21"/>
        <v>0</v>
      </c>
      <c r="I80" s="404"/>
      <c r="J80" s="76"/>
    </row>
    <row r="81" spans="1:10" ht="17.100000000000001" hidden="1" customHeight="1">
      <c r="A81" s="785"/>
      <c r="B81" s="1161"/>
      <c r="C81" s="1162"/>
      <c r="D81" s="215" t="s">
        <v>105</v>
      </c>
      <c r="E81" s="265"/>
      <c r="F81" s="265"/>
      <c r="G81" s="265"/>
      <c r="H81" s="266">
        <f t="shared" si="21"/>
        <v>0</v>
      </c>
      <c r="I81" s="404"/>
      <c r="J81" s="76"/>
    </row>
    <row r="82" spans="1:10" ht="17.100000000000001" hidden="1" customHeight="1">
      <c r="A82" s="785"/>
      <c r="B82" s="1161"/>
      <c r="C82" s="515" t="s">
        <v>327</v>
      </c>
      <c r="D82" s="215" t="s">
        <v>143</v>
      </c>
      <c r="E82" s="265"/>
      <c r="F82" s="265"/>
      <c r="G82" s="265"/>
      <c r="H82" s="266">
        <f t="shared" si="21"/>
        <v>0</v>
      </c>
      <c r="I82" s="404"/>
      <c r="J82" s="76"/>
    </row>
    <row r="83" spans="1:10" ht="17.100000000000001" hidden="1" customHeight="1">
      <c r="A83" s="785"/>
      <c r="B83" s="516" t="s">
        <v>4</v>
      </c>
      <c r="C83" s="515" t="s">
        <v>326</v>
      </c>
      <c r="D83" s="215" t="s">
        <v>144</v>
      </c>
      <c r="E83" s="265"/>
      <c r="F83" s="265"/>
      <c r="G83" s="265"/>
      <c r="H83" s="266">
        <f t="shared" si="21"/>
        <v>0</v>
      </c>
      <c r="I83" s="404"/>
      <c r="J83" s="76"/>
    </row>
    <row r="84" spans="1:10" ht="17.100000000000001" hidden="1" customHeight="1">
      <c r="A84" s="785"/>
      <c r="B84" s="517" t="s">
        <v>333</v>
      </c>
      <c r="C84" s="515" t="s">
        <v>328</v>
      </c>
      <c r="D84" s="215" t="s">
        <v>110</v>
      </c>
      <c r="E84" s="265"/>
      <c r="F84" s="265"/>
      <c r="G84" s="265"/>
      <c r="H84" s="266">
        <f t="shared" si="21"/>
        <v>0</v>
      </c>
      <c r="I84" s="404"/>
      <c r="J84" s="76"/>
    </row>
    <row r="85" spans="1:10" ht="17.100000000000001" hidden="1" customHeight="1">
      <c r="A85" s="785"/>
      <c r="B85" s="517" t="s">
        <v>334</v>
      </c>
      <c r="C85" s="515" t="s">
        <v>329</v>
      </c>
      <c r="D85" s="215" t="s">
        <v>145</v>
      </c>
      <c r="E85" s="265"/>
      <c r="F85" s="265"/>
      <c r="G85" s="265"/>
      <c r="H85" s="266">
        <f t="shared" si="21"/>
        <v>0</v>
      </c>
      <c r="I85" s="404"/>
      <c r="J85" s="76"/>
    </row>
    <row r="86" spans="1:10" ht="17.100000000000001" hidden="1" customHeight="1">
      <c r="A86" s="785"/>
      <c r="B86" s="1160" t="s">
        <v>332</v>
      </c>
      <c r="C86" s="1139" t="s">
        <v>330</v>
      </c>
      <c r="D86" s="215" t="s">
        <v>146</v>
      </c>
      <c r="E86" s="265"/>
      <c r="F86" s="265"/>
      <c r="G86" s="265"/>
      <c r="H86" s="266">
        <f t="shared" si="21"/>
        <v>0</v>
      </c>
      <c r="I86" s="404"/>
      <c r="J86" s="76"/>
    </row>
    <row r="87" spans="1:10" ht="17.100000000000001" hidden="1" customHeight="1">
      <c r="A87" s="785"/>
      <c r="B87" s="1161"/>
      <c r="C87" s="1162"/>
      <c r="D87" s="215" t="s">
        <v>147</v>
      </c>
      <c r="E87" s="265"/>
      <c r="F87" s="265"/>
      <c r="G87" s="265"/>
      <c r="H87" s="266">
        <f t="shared" si="21"/>
        <v>0</v>
      </c>
      <c r="I87" s="404"/>
      <c r="J87" s="76"/>
    </row>
    <row r="88" spans="1:10" ht="17.100000000000001" hidden="1" customHeight="1">
      <c r="A88" s="785"/>
      <c r="B88" s="1160" t="s">
        <v>331</v>
      </c>
      <c r="C88" s="1139" t="s">
        <v>331</v>
      </c>
      <c r="D88" s="215" t="s">
        <v>148</v>
      </c>
      <c r="E88" s="265"/>
      <c r="F88" s="265"/>
      <c r="G88" s="265"/>
      <c r="H88" s="266">
        <f t="shared" si="21"/>
        <v>0</v>
      </c>
      <c r="I88" s="404"/>
      <c r="J88" s="76"/>
    </row>
    <row r="89" spans="1:10" ht="17.100000000000001" hidden="1" customHeight="1" thickBot="1">
      <c r="A89" s="785"/>
      <c r="B89" s="1163"/>
      <c r="C89" s="1140"/>
      <c r="D89" s="267" t="s">
        <v>149</v>
      </c>
      <c r="E89" s="264"/>
      <c r="F89" s="264"/>
      <c r="G89" s="264"/>
      <c r="H89" s="268">
        <f t="shared" si="21"/>
        <v>0</v>
      </c>
      <c r="I89" s="404"/>
      <c r="J89" s="76"/>
    </row>
    <row r="90" spans="1:10" ht="26.45" hidden="1" customHeight="1" thickBot="1">
      <c r="A90" s="786"/>
      <c r="B90" s="1155" t="s">
        <v>545</v>
      </c>
      <c r="C90" s="1155"/>
      <c r="D90" s="1155"/>
      <c r="E90" s="271">
        <f>SUM(E74:E89)</f>
        <v>0</v>
      </c>
      <c r="F90" s="271"/>
      <c r="G90" s="271">
        <f>SUM(G74:G89)</f>
        <v>0</v>
      </c>
      <c r="H90" s="271">
        <f>G90-E90</f>
        <v>0</v>
      </c>
      <c r="I90" s="263"/>
      <c r="J90" s="272"/>
    </row>
    <row r="91" spans="1:10" ht="33.6" customHeight="1" thickBot="1">
      <c r="A91" s="276" t="s">
        <v>369</v>
      </c>
      <c r="B91" s="1079" t="s">
        <v>562</v>
      </c>
      <c r="C91" s="1079"/>
      <c r="D91" s="1079"/>
      <c r="E91" s="1079"/>
      <c r="F91" s="1079"/>
      <c r="G91" s="1079"/>
      <c r="H91" s="1079"/>
      <c r="I91" s="1079"/>
      <c r="J91" s="1079"/>
    </row>
    <row r="92" spans="1:10" ht="17.100000000000001" customHeight="1">
      <c r="A92" s="1176" t="s">
        <v>170</v>
      </c>
      <c r="B92" s="1080" t="s">
        <v>16</v>
      </c>
      <c r="C92" s="1081"/>
      <c r="D92" s="1081"/>
      <c r="E92" s="1082" t="s">
        <v>596</v>
      </c>
      <c r="F92" s="1082" t="s">
        <v>299</v>
      </c>
      <c r="G92" s="1082" t="s">
        <v>296</v>
      </c>
      <c r="H92" s="1082" t="s">
        <v>74</v>
      </c>
      <c r="I92" s="1084" t="s">
        <v>62</v>
      </c>
      <c r="J92" s="1086" t="s">
        <v>174</v>
      </c>
    </row>
    <row r="93" spans="1:10" ht="17.100000000000001" customHeight="1" thickBot="1">
      <c r="A93" s="1177"/>
      <c r="B93" s="74" t="s">
        <v>0</v>
      </c>
      <c r="C93" s="75" t="s">
        <v>1</v>
      </c>
      <c r="D93" s="75" t="s">
        <v>2</v>
      </c>
      <c r="E93" s="1083"/>
      <c r="F93" s="1083"/>
      <c r="G93" s="1083"/>
      <c r="H93" s="1083"/>
      <c r="I93" s="1085"/>
      <c r="J93" s="1087"/>
    </row>
    <row r="94" spans="1:10" ht="17.100000000000001" customHeight="1">
      <c r="A94" s="1171" t="s">
        <v>171</v>
      </c>
      <c r="B94" s="1174" t="s">
        <v>233</v>
      </c>
      <c r="C94" s="1114" t="s">
        <v>234</v>
      </c>
      <c r="D94" s="259" t="s">
        <v>20</v>
      </c>
      <c r="E94" s="57">
        <f>SUM('1. 본부:3.부산'!D29)</f>
        <v>25200000</v>
      </c>
      <c r="F94" s="57">
        <f>SUM('1. 본부:3.부산'!E29)</f>
        <v>8400000</v>
      </c>
      <c r="G94" s="57">
        <f>SUM('1. 본부:3.부산'!F29)</f>
        <v>25200000</v>
      </c>
      <c r="H94" s="58">
        <f>G94-E94</f>
        <v>0</v>
      </c>
      <c r="I94" s="867">
        <f>H94/E94*100%</f>
        <v>0</v>
      </c>
      <c r="J94" s="854"/>
    </row>
    <row r="95" spans="1:10" ht="17.100000000000001" customHeight="1">
      <c r="A95" s="1172"/>
      <c r="B95" s="1174"/>
      <c r="C95" s="1115"/>
      <c r="D95" s="257" t="s">
        <v>21</v>
      </c>
      <c r="E95" s="275">
        <f>SUM('1. 본부:3.부산'!D30)</f>
        <v>2200000</v>
      </c>
      <c r="F95" s="275">
        <f>SUM('1. 본부:3.부산'!E30)</f>
        <v>733360</v>
      </c>
      <c r="G95" s="275">
        <f>SUM('1. 본부:3.부산'!F30)</f>
        <v>2200080</v>
      </c>
      <c r="H95" s="327">
        <f t="shared" ref="H95:H119" si="22">G95-E95</f>
        <v>80</v>
      </c>
      <c r="I95" s="868">
        <f t="shared" ref="I95:I119" si="23">H95/E95*100%</f>
        <v>3.6363636363636364E-5</v>
      </c>
      <c r="J95" s="855"/>
    </row>
    <row r="96" spans="1:10" ht="17.100000000000001" customHeight="1">
      <c r="A96" s="1172"/>
      <c r="B96" s="1174"/>
      <c r="C96" s="1115"/>
      <c r="D96" s="257" t="s">
        <v>22</v>
      </c>
      <c r="E96" s="275">
        <f>SUM('1. 본부:3.부산'!D31)</f>
        <v>2698680</v>
      </c>
      <c r="F96" s="275">
        <f>SUM('1. 본부:3.부산'!E31)</f>
        <v>886060</v>
      </c>
      <c r="G96" s="275">
        <f>SUM('1. 본부:3.부산'!F31)</f>
        <v>2698600</v>
      </c>
      <c r="H96" s="327">
        <f t="shared" si="22"/>
        <v>-80</v>
      </c>
      <c r="I96" s="868">
        <f t="shared" si="23"/>
        <v>-2.9644122311648659E-5</v>
      </c>
      <c r="J96" s="856"/>
    </row>
    <row r="97" spans="1:10" ht="17.100000000000001" customHeight="1">
      <c r="A97" s="1172"/>
      <c r="B97" s="1174"/>
      <c r="C97" s="1115"/>
      <c r="D97" s="257" t="s">
        <v>23</v>
      </c>
      <c r="E97" s="275">
        <f>SUM('1. 본부:3.부산'!D32)</f>
        <v>1200000</v>
      </c>
      <c r="F97" s="275">
        <f>SUM('1. 본부:3.부산'!E32)</f>
        <v>400000</v>
      </c>
      <c r="G97" s="275">
        <f>SUM('1. 본부:3.부산'!F32)</f>
        <v>1200000</v>
      </c>
      <c r="H97" s="327">
        <f t="shared" si="22"/>
        <v>0</v>
      </c>
      <c r="I97" s="868">
        <f t="shared" si="23"/>
        <v>0</v>
      </c>
      <c r="J97" s="857"/>
    </row>
    <row r="98" spans="1:10" ht="17.100000000000001" customHeight="1" thickBot="1">
      <c r="A98" s="1172"/>
      <c r="B98" s="1174"/>
      <c r="C98" s="1175"/>
      <c r="D98" s="809" t="s">
        <v>535</v>
      </c>
      <c r="E98" s="69">
        <f>SUM(E94:E97)</f>
        <v>31298680</v>
      </c>
      <c r="F98" s="69">
        <f t="shared" ref="F98:G98" si="24">SUM(F94:F97)</f>
        <v>10419420</v>
      </c>
      <c r="G98" s="69">
        <f t="shared" si="24"/>
        <v>31298680</v>
      </c>
      <c r="H98" s="328">
        <f t="shared" si="22"/>
        <v>0</v>
      </c>
      <c r="I98" s="869">
        <f t="shared" si="23"/>
        <v>0</v>
      </c>
      <c r="J98" s="858"/>
    </row>
    <row r="99" spans="1:10" ht="17.100000000000001" customHeight="1">
      <c r="A99" s="1172"/>
      <c r="B99" s="1174"/>
      <c r="C99" s="1114" t="s">
        <v>123</v>
      </c>
      <c r="D99" s="259" t="s">
        <v>24</v>
      </c>
      <c r="E99" s="57">
        <f>SUM('1. 본부:3.부산'!D34)</f>
        <v>50000</v>
      </c>
      <c r="F99" s="57">
        <f>SUM('1. 본부:3.부산'!E34)</f>
        <v>0</v>
      </c>
      <c r="G99" s="57">
        <f>SUM('1. 본부:3.부산'!F34)</f>
        <v>50000</v>
      </c>
      <c r="H99" s="58">
        <f t="shared" si="22"/>
        <v>0</v>
      </c>
      <c r="I99" s="867">
        <f t="shared" si="23"/>
        <v>0</v>
      </c>
      <c r="J99" s="859"/>
    </row>
    <row r="100" spans="1:10" ht="17.100000000000001" customHeight="1">
      <c r="A100" s="1172"/>
      <c r="B100" s="1174"/>
      <c r="C100" s="1115"/>
      <c r="D100" s="257" t="s">
        <v>25</v>
      </c>
      <c r="E100" s="275">
        <f>SUM('1. 본부:3.부산'!D35)</f>
        <v>0</v>
      </c>
      <c r="F100" s="275">
        <f>SUM('1. 본부:3.부산'!E35)</f>
        <v>0</v>
      </c>
      <c r="G100" s="275">
        <f>SUM('1. 본부:3.부산'!F35)</f>
        <v>0</v>
      </c>
      <c r="H100" s="327">
        <f t="shared" si="22"/>
        <v>0</v>
      </c>
      <c r="I100" s="868" t="s">
        <v>542</v>
      </c>
      <c r="J100" s="856"/>
    </row>
    <row r="101" spans="1:10" ht="17.100000000000001" customHeight="1" thickBot="1">
      <c r="A101" s="1172"/>
      <c r="B101" s="1174"/>
      <c r="C101" s="1175"/>
      <c r="D101" s="809" t="s">
        <v>535</v>
      </c>
      <c r="E101" s="69">
        <f>SUM(E99:E100)</f>
        <v>50000</v>
      </c>
      <c r="F101" s="69">
        <f t="shared" ref="F101:G101" si="25">SUM(F99:F100)</f>
        <v>0</v>
      </c>
      <c r="G101" s="69">
        <f t="shared" si="25"/>
        <v>50000</v>
      </c>
      <c r="H101" s="328">
        <f t="shared" si="22"/>
        <v>0</v>
      </c>
      <c r="I101" s="869">
        <f t="shared" si="23"/>
        <v>0</v>
      </c>
      <c r="J101" s="860"/>
    </row>
    <row r="102" spans="1:10" ht="17.100000000000001" customHeight="1">
      <c r="A102" s="1172"/>
      <c r="B102" s="1174"/>
      <c r="C102" s="1114" t="s">
        <v>335</v>
      </c>
      <c r="D102" s="259" t="s">
        <v>26</v>
      </c>
      <c r="E102" s="57">
        <f>SUM('1. 본부:3.부산'!D37)</f>
        <v>50000</v>
      </c>
      <c r="F102" s="57">
        <f>SUM('1. 본부:3.부산'!E37)</f>
        <v>0</v>
      </c>
      <c r="G102" s="57">
        <f>SUM('1. 본부:3.부산'!F37)</f>
        <v>50000</v>
      </c>
      <c r="H102" s="58">
        <f t="shared" si="22"/>
        <v>0</v>
      </c>
      <c r="I102" s="867">
        <f t="shared" si="23"/>
        <v>0</v>
      </c>
      <c r="J102" s="861"/>
    </row>
    <row r="103" spans="1:10" ht="17.100000000000001" customHeight="1">
      <c r="A103" s="1172"/>
      <c r="B103" s="1174"/>
      <c r="C103" s="1115"/>
      <c r="D103" s="257" t="s">
        <v>27</v>
      </c>
      <c r="E103" s="275">
        <f>SUM('1. 본부:3.부산'!D38)</f>
        <v>0</v>
      </c>
      <c r="F103" s="275">
        <f>SUM('1. 본부:3.부산'!E38)</f>
        <v>0</v>
      </c>
      <c r="G103" s="275">
        <f>SUM('1. 본부:3.부산'!F38)</f>
        <v>0</v>
      </c>
      <c r="H103" s="327">
        <f t="shared" si="22"/>
        <v>0</v>
      </c>
      <c r="I103" s="868" t="s">
        <v>542</v>
      </c>
      <c r="J103" s="856"/>
    </row>
    <row r="104" spans="1:10" ht="17.100000000000001" customHeight="1">
      <c r="A104" s="1172"/>
      <c r="B104" s="1174"/>
      <c r="C104" s="1115"/>
      <c r="D104" s="257" t="s">
        <v>28</v>
      </c>
      <c r="E104" s="275">
        <f>SUM('1. 본부:3.부산'!D39)</f>
        <v>50000</v>
      </c>
      <c r="F104" s="275">
        <f>SUM('1. 본부:3.부산'!E39)</f>
        <v>0</v>
      </c>
      <c r="G104" s="275">
        <f>SUM('1. 본부:3.부산'!F39)</f>
        <v>50000</v>
      </c>
      <c r="H104" s="327">
        <f t="shared" si="22"/>
        <v>0</v>
      </c>
      <c r="I104" s="868">
        <f t="shared" si="23"/>
        <v>0</v>
      </c>
      <c r="J104" s="856"/>
    </row>
    <row r="105" spans="1:10" ht="17.100000000000001" customHeight="1">
      <c r="A105" s="1172"/>
      <c r="B105" s="1174"/>
      <c r="C105" s="1115"/>
      <c r="D105" s="257" t="s">
        <v>29</v>
      </c>
      <c r="E105" s="275">
        <f>SUM('1. 본부:3.부산'!D40)</f>
        <v>0</v>
      </c>
      <c r="F105" s="275">
        <f>SUM('1. 본부:3.부산'!E40)</f>
        <v>0</v>
      </c>
      <c r="G105" s="275">
        <f>SUM('1. 본부:3.부산'!F40)</f>
        <v>0</v>
      </c>
      <c r="H105" s="327">
        <f t="shared" si="22"/>
        <v>0</v>
      </c>
      <c r="I105" s="868" t="s">
        <v>557</v>
      </c>
      <c r="J105" s="856"/>
    </row>
    <row r="106" spans="1:10" ht="17.100000000000001" customHeight="1">
      <c r="A106" s="1172"/>
      <c r="B106" s="1174"/>
      <c r="C106" s="1115"/>
      <c r="D106" s="257" t="s">
        <v>30</v>
      </c>
      <c r="E106" s="275">
        <f>SUM('1. 본부:3.부산'!D41)</f>
        <v>0</v>
      </c>
      <c r="F106" s="275">
        <f>SUM('1. 본부:3.부산'!E41)</f>
        <v>0</v>
      </c>
      <c r="G106" s="275">
        <f>SUM('1. 본부:3.부산'!F41)</f>
        <v>0</v>
      </c>
      <c r="H106" s="327">
        <f t="shared" si="22"/>
        <v>0</v>
      </c>
      <c r="I106" s="868" t="s">
        <v>542</v>
      </c>
      <c r="J106" s="857"/>
    </row>
    <row r="107" spans="1:10" ht="17.100000000000001" customHeight="1" thickBot="1">
      <c r="A107" s="1172"/>
      <c r="B107" s="1174"/>
      <c r="C107" s="1175"/>
      <c r="D107" s="809" t="s">
        <v>543</v>
      </c>
      <c r="E107" s="69">
        <f>SUM(E102:E106)</f>
        <v>100000</v>
      </c>
      <c r="F107" s="69">
        <f t="shared" ref="F107:G107" si="26">SUM(F102:F106)</f>
        <v>0</v>
      </c>
      <c r="G107" s="69">
        <f t="shared" si="26"/>
        <v>100000</v>
      </c>
      <c r="H107" s="328">
        <f t="shared" si="22"/>
        <v>0</v>
      </c>
      <c r="I107" s="869">
        <f>H107/E107*100%</f>
        <v>0</v>
      </c>
      <c r="J107" s="860"/>
    </row>
    <row r="108" spans="1:10" ht="17.100000000000001" customHeight="1" thickBot="1">
      <c r="A108" s="1172"/>
      <c r="B108" s="1151"/>
      <c r="C108" s="1149" t="s">
        <v>544</v>
      </c>
      <c r="D108" s="1149"/>
      <c r="E108" s="753">
        <f>SUM(E98,E101,E107)</f>
        <v>31448680</v>
      </c>
      <c r="F108" s="753">
        <f t="shared" ref="F108:G108" si="27">SUM(F98,F101,F107)</f>
        <v>10419420</v>
      </c>
      <c r="G108" s="753">
        <f t="shared" si="27"/>
        <v>31448680</v>
      </c>
      <c r="H108" s="754">
        <f t="shared" si="22"/>
        <v>0</v>
      </c>
      <c r="I108" s="870">
        <f t="shared" si="23"/>
        <v>0</v>
      </c>
      <c r="J108" s="862"/>
    </row>
    <row r="109" spans="1:10" ht="17.100000000000001" customHeight="1">
      <c r="A109" s="1172"/>
      <c r="B109" s="1150" t="s">
        <v>259</v>
      </c>
      <c r="C109" s="256" t="s">
        <v>258</v>
      </c>
      <c r="D109" s="256" t="s">
        <v>31</v>
      </c>
      <c r="E109" s="275">
        <f>SUM('1. 본부:3.부산'!D44)</f>
        <v>0</v>
      </c>
      <c r="F109" s="275">
        <f>SUM('1. 본부:3.부산'!E44)</f>
        <v>0</v>
      </c>
      <c r="G109" s="275">
        <f>SUM('1. 본부:3.부산'!F44)</f>
        <v>0</v>
      </c>
      <c r="H109" s="325">
        <f t="shared" si="22"/>
        <v>0</v>
      </c>
      <c r="I109" s="868" t="s">
        <v>542</v>
      </c>
      <c r="J109" s="863"/>
    </row>
    <row r="110" spans="1:10" ht="17.100000000000001" customHeight="1" thickBot="1">
      <c r="A110" s="1172"/>
      <c r="B110" s="1151"/>
      <c r="C110" s="1116" t="s">
        <v>14</v>
      </c>
      <c r="D110" s="1116"/>
      <c r="E110" s="69">
        <f>E109</f>
        <v>0</v>
      </c>
      <c r="F110" s="69">
        <f t="shared" ref="F110:G110" si="28">F109</f>
        <v>0</v>
      </c>
      <c r="G110" s="69">
        <f t="shared" si="28"/>
        <v>0</v>
      </c>
      <c r="H110" s="328">
        <f t="shared" si="22"/>
        <v>0</v>
      </c>
      <c r="I110" s="872" t="s">
        <v>558</v>
      </c>
      <c r="J110" s="860"/>
    </row>
    <row r="111" spans="1:10" ht="17.100000000000001" customHeight="1">
      <c r="A111" s="1172"/>
      <c r="B111" s="1150" t="s">
        <v>336</v>
      </c>
      <c r="C111" s="1114" t="s">
        <v>260</v>
      </c>
      <c r="D111" s="259" t="s">
        <v>32</v>
      </c>
      <c r="E111" s="275">
        <f>SUM('1. 본부:3.부산'!D46)</f>
        <v>0</v>
      </c>
      <c r="F111" s="275">
        <f>SUM('1. 본부:3.부산'!E46)</f>
        <v>0</v>
      </c>
      <c r="G111" s="275">
        <f>SUM('1. 본부:3.부산'!F46)</f>
        <v>0</v>
      </c>
      <c r="H111" s="58">
        <f t="shared" si="22"/>
        <v>0</v>
      </c>
      <c r="I111" s="867" t="s">
        <v>542</v>
      </c>
      <c r="J111" s="859"/>
    </row>
    <row r="112" spans="1:10" ht="17.100000000000001" customHeight="1">
      <c r="A112" s="1172"/>
      <c r="B112" s="1174"/>
      <c r="C112" s="1115"/>
      <c r="D112" s="257" t="s">
        <v>33</v>
      </c>
      <c r="E112" s="275">
        <f>SUM('1. 본부:3.부산'!D47)</f>
        <v>11725000</v>
      </c>
      <c r="F112" s="275">
        <f>SUM('1. 본부:3.부산'!E47)</f>
        <v>13000005</v>
      </c>
      <c r="G112" s="275">
        <f>SUM('1. 본부:3.부산'!F47)</f>
        <v>13000005</v>
      </c>
      <c r="H112" s="327">
        <f t="shared" si="22"/>
        <v>1275005</v>
      </c>
      <c r="I112" s="868">
        <f t="shared" si="23"/>
        <v>0.10874243070362473</v>
      </c>
      <c r="J112" s="856"/>
    </row>
    <row r="113" spans="1:10" ht="17.100000000000001" customHeight="1" thickBot="1">
      <c r="A113" s="1172"/>
      <c r="B113" s="1151"/>
      <c r="C113" s="1116" t="s">
        <v>14</v>
      </c>
      <c r="D113" s="1116"/>
      <c r="E113" s="69">
        <f>SUM(E111:E112)</f>
        <v>11725000</v>
      </c>
      <c r="F113" s="69">
        <f t="shared" ref="F113:G113" si="29">SUM(F111:F112)</f>
        <v>13000005</v>
      </c>
      <c r="G113" s="69">
        <f t="shared" si="29"/>
        <v>13000005</v>
      </c>
      <c r="H113" s="328">
        <f t="shared" si="22"/>
        <v>1275005</v>
      </c>
      <c r="I113" s="869">
        <f t="shared" si="23"/>
        <v>0.10874243070362473</v>
      </c>
      <c r="J113" s="858"/>
    </row>
    <row r="114" spans="1:10" ht="17.100000000000001" customHeight="1">
      <c r="A114" s="1172"/>
      <c r="B114" s="1150" t="s">
        <v>5</v>
      </c>
      <c r="C114" s="259" t="s">
        <v>337</v>
      </c>
      <c r="D114" s="259" t="s">
        <v>9</v>
      </c>
      <c r="E114" s="275">
        <f>SUM('1. 본부:3.부산'!D49)</f>
        <v>200000</v>
      </c>
      <c r="F114" s="275">
        <f>SUM('1. 본부:3.부산'!E49)</f>
        <v>159220</v>
      </c>
      <c r="G114" s="275">
        <f>SUM('1. 본부:3.부산'!F49)</f>
        <v>200000</v>
      </c>
      <c r="H114" s="58">
        <f t="shared" si="22"/>
        <v>0</v>
      </c>
      <c r="I114" s="868">
        <f t="shared" si="23"/>
        <v>0</v>
      </c>
      <c r="J114" s="864"/>
    </row>
    <row r="115" spans="1:10" ht="17.100000000000001" customHeight="1" thickBot="1">
      <c r="A115" s="1172"/>
      <c r="B115" s="1151"/>
      <c r="C115" s="1116" t="s">
        <v>14</v>
      </c>
      <c r="D115" s="1116"/>
      <c r="E115" s="69">
        <f>E114</f>
        <v>200000</v>
      </c>
      <c r="F115" s="69">
        <f t="shared" ref="F115:G115" si="30">F114</f>
        <v>159220</v>
      </c>
      <c r="G115" s="69">
        <f t="shared" si="30"/>
        <v>200000</v>
      </c>
      <c r="H115" s="328">
        <f t="shared" si="22"/>
        <v>0</v>
      </c>
      <c r="I115" s="872">
        <f t="shared" si="23"/>
        <v>0</v>
      </c>
      <c r="J115" s="858"/>
    </row>
    <row r="116" spans="1:10" ht="17.100000000000001" customHeight="1">
      <c r="A116" s="1172"/>
      <c r="B116" s="1150" t="s">
        <v>85</v>
      </c>
      <c r="C116" s="259" t="s">
        <v>338</v>
      </c>
      <c r="D116" s="259" t="s">
        <v>34</v>
      </c>
      <c r="E116" s="275">
        <f>SUM('1. 본부:3.부산'!D51)</f>
        <v>0</v>
      </c>
      <c r="F116" s="275">
        <f>SUM('1. 본부:3.부산'!E51)</f>
        <v>0</v>
      </c>
      <c r="G116" s="275">
        <f>SUM('1. 본부:3.부산'!F51)</f>
        <v>0</v>
      </c>
      <c r="H116" s="58">
        <f t="shared" si="22"/>
        <v>0</v>
      </c>
      <c r="I116" s="867" t="s">
        <v>542</v>
      </c>
      <c r="J116" s="865"/>
    </row>
    <row r="117" spans="1:10" ht="17.100000000000001" customHeight="1" thickBot="1">
      <c r="A117" s="1172"/>
      <c r="B117" s="1151"/>
      <c r="C117" s="260" t="s">
        <v>542</v>
      </c>
      <c r="D117" s="260"/>
      <c r="E117" s="69">
        <f>E116</f>
        <v>0</v>
      </c>
      <c r="F117" s="69">
        <f t="shared" ref="F117:G117" si="31">F116</f>
        <v>0</v>
      </c>
      <c r="G117" s="69">
        <f t="shared" si="31"/>
        <v>0</v>
      </c>
      <c r="H117" s="328">
        <f t="shared" si="22"/>
        <v>0</v>
      </c>
      <c r="I117" s="869" t="s">
        <v>542</v>
      </c>
      <c r="J117" s="860"/>
    </row>
    <row r="118" spans="1:10" ht="17.100000000000001" customHeight="1">
      <c r="A118" s="1172"/>
      <c r="B118" s="1150" t="s">
        <v>56</v>
      </c>
      <c r="C118" s="259" t="s">
        <v>35</v>
      </c>
      <c r="D118" s="259" t="s">
        <v>36</v>
      </c>
      <c r="E118" s="275">
        <f>SUM('1. 본부:3.부산'!D53)</f>
        <v>451320</v>
      </c>
      <c r="F118" s="275">
        <f>SUM('1. 본부:3.부산'!E53)</f>
        <v>0</v>
      </c>
      <c r="G118" s="275">
        <f>SUM('1. 본부:3.부산'!F53)</f>
        <v>591315</v>
      </c>
      <c r="H118" s="58">
        <f t="shared" si="22"/>
        <v>139995</v>
      </c>
      <c r="I118" s="868">
        <f t="shared" si="23"/>
        <v>0.3101901090135602</v>
      </c>
      <c r="J118" s="865"/>
    </row>
    <row r="119" spans="1:10" ht="17.100000000000001" customHeight="1" thickBot="1">
      <c r="A119" s="1172"/>
      <c r="B119" s="1151"/>
      <c r="C119" s="260" t="s">
        <v>542</v>
      </c>
      <c r="D119" s="260"/>
      <c r="E119" s="69">
        <f>E118</f>
        <v>451320</v>
      </c>
      <c r="F119" s="69">
        <f t="shared" ref="F119:G119" si="32">F118</f>
        <v>0</v>
      </c>
      <c r="G119" s="69">
        <f t="shared" si="32"/>
        <v>591315</v>
      </c>
      <c r="H119" s="328">
        <f t="shared" si="22"/>
        <v>139995</v>
      </c>
      <c r="I119" s="868">
        <f t="shared" si="23"/>
        <v>0.3101901090135602</v>
      </c>
      <c r="J119" s="860"/>
    </row>
    <row r="120" spans="1:10" ht="17.100000000000001" customHeight="1" thickBot="1">
      <c r="A120" s="1173"/>
      <c r="B120" s="1169" t="s">
        <v>541</v>
      </c>
      <c r="C120" s="1170"/>
      <c r="D120" s="1170"/>
      <c r="E120" s="395">
        <f>SUM(E108,E110,E113,E115,E117,E119)</f>
        <v>43825000</v>
      </c>
      <c r="F120" s="395">
        <f t="shared" ref="F120:G120" si="33">SUM(F108,F110,F113,F115,F117,F119)</f>
        <v>23578645</v>
      </c>
      <c r="G120" s="395">
        <f t="shared" si="33"/>
        <v>45240000</v>
      </c>
      <c r="H120" s="396">
        <f>G120-E120</f>
        <v>1415000</v>
      </c>
      <c r="I120" s="871">
        <f>H120/E120*100%</f>
        <v>3.2287507130633199E-2</v>
      </c>
      <c r="J120" s="866"/>
    </row>
    <row r="121" spans="1:10">
      <c r="B121" s="42"/>
      <c r="C121" s="43"/>
      <c r="D121" s="43"/>
      <c r="E121" s="43"/>
      <c r="F121" s="43"/>
      <c r="G121" s="43"/>
      <c r="H121" s="43"/>
      <c r="I121" s="66"/>
      <c r="J121" s="43"/>
    </row>
    <row r="122" spans="1:10" ht="20.25" thickBot="1">
      <c r="A122" s="788"/>
      <c r="B122" s="1079" t="s">
        <v>562</v>
      </c>
      <c r="C122" s="1079"/>
      <c r="D122" s="1079"/>
      <c r="E122" s="1079"/>
      <c r="F122" s="1079"/>
      <c r="G122" s="1079"/>
      <c r="H122" s="1079"/>
      <c r="I122" s="1079"/>
      <c r="J122" s="1079"/>
    </row>
    <row r="123" spans="1:10" ht="17.100000000000001" customHeight="1">
      <c r="A123" s="1184" t="s">
        <v>269</v>
      </c>
      <c r="B123" s="1080" t="s">
        <v>16</v>
      </c>
      <c r="C123" s="1081"/>
      <c r="D123" s="1081"/>
      <c r="E123" s="1082" t="s">
        <v>596</v>
      </c>
      <c r="F123" s="1082" t="s">
        <v>299</v>
      </c>
      <c r="G123" s="1082" t="s">
        <v>296</v>
      </c>
      <c r="H123" s="1082" t="s">
        <v>74</v>
      </c>
      <c r="I123" s="1108" t="s">
        <v>62</v>
      </c>
      <c r="J123" s="1110" t="s">
        <v>76</v>
      </c>
    </row>
    <row r="124" spans="1:10" ht="17.100000000000001" customHeight="1" thickBot="1">
      <c r="A124" s="1185"/>
      <c r="B124" s="74" t="s">
        <v>0</v>
      </c>
      <c r="C124" s="75" t="s">
        <v>1</v>
      </c>
      <c r="D124" s="75" t="s">
        <v>2</v>
      </c>
      <c r="E124" s="1083"/>
      <c r="F124" s="1083"/>
      <c r="G124" s="1083"/>
      <c r="H124" s="1083"/>
      <c r="I124" s="1109"/>
      <c r="J124" s="1111"/>
    </row>
    <row r="125" spans="1:10" ht="17.100000000000001" customHeight="1">
      <c r="A125" s="1186" t="s">
        <v>172</v>
      </c>
      <c r="B125" s="803" t="s">
        <v>233</v>
      </c>
      <c r="C125" s="1066" t="s">
        <v>234</v>
      </c>
      <c r="D125" s="789" t="s">
        <v>20</v>
      </c>
      <c r="E125" s="790">
        <f>SUM('4. 봉천복지관:9.울산씨밀레'!D52)</f>
        <v>2975474730</v>
      </c>
      <c r="F125" s="790">
        <f>SUM('4. 봉천복지관:9.울산씨밀레'!E52)</f>
        <v>927034584</v>
      </c>
      <c r="G125" s="790">
        <f>SUM('4. 봉천복지관:9.울산씨밀레'!F52)</f>
        <v>2931338130</v>
      </c>
      <c r="H125" s="790">
        <f>G125-E125</f>
        <v>-44136600</v>
      </c>
      <c r="I125" s="886">
        <f>H125/E125*100%</f>
        <v>-1.4833464910656459E-2</v>
      </c>
      <c r="J125" s="831"/>
    </row>
    <row r="126" spans="1:10" ht="17.100000000000001" customHeight="1">
      <c r="A126" s="1187"/>
      <c r="B126" s="416"/>
      <c r="C126" s="1067"/>
      <c r="D126" s="791" t="s">
        <v>40</v>
      </c>
      <c r="E126" s="792">
        <f>SUM('4. 봉천복지관:9.울산씨밀레'!D53)</f>
        <v>670396700</v>
      </c>
      <c r="F126" s="792">
        <f>SUM('4. 봉천복지관:9.울산씨밀레'!E53)</f>
        <v>209865327</v>
      </c>
      <c r="G126" s="792">
        <f>SUM('4. 봉천복지관:9.울산씨밀레'!F53)</f>
        <v>734033070</v>
      </c>
      <c r="H126" s="792">
        <f t="shared" ref="H126:H192" si="34">G126-E126</f>
        <v>63636370</v>
      </c>
      <c r="I126" s="887">
        <f t="shared" ref="I126:I190" si="35">H126/E126*100%</f>
        <v>9.492345353131959E-2</v>
      </c>
      <c r="J126" s="837"/>
    </row>
    <row r="127" spans="1:10" ht="17.100000000000001" customHeight="1">
      <c r="A127" s="1187"/>
      <c r="B127" s="416"/>
      <c r="C127" s="1067"/>
      <c r="D127" s="791" t="s">
        <v>227</v>
      </c>
      <c r="E127" s="792">
        <f>SUM('4. 봉천복지관:9.울산씨밀레'!D54)</f>
        <v>170453920</v>
      </c>
      <c r="F127" s="792">
        <f>SUM('4. 봉천복지관:9.울산씨밀레'!E54)</f>
        <v>55734060</v>
      </c>
      <c r="G127" s="792">
        <f>SUM('4. 봉천복지관:9.울산씨밀레'!F54)</f>
        <v>151567570</v>
      </c>
      <c r="H127" s="792">
        <f t="shared" si="34"/>
        <v>-18886350</v>
      </c>
      <c r="I127" s="887">
        <f t="shared" si="35"/>
        <v>-0.11080032656333161</v>
      </c>
      <c r="J127" s="837"/>
    </row>
    <row r="128" spans="1:10" ht="17.100000000000001" customHeight="1">
      <c r="A128" s="1187"/>
      <c r="B128" s="416"/>
      <c r="C128" s="1067"/>
      <c r="D128" s="791" t="s">
        <v>228</v>
      </c>
      <c r="E128" s="792">
        <f>SUM('4. 봉천복지관:9.울산씨밀레'!D55)</f>
        <v>444220010</v>
      </c>
      <c r="F128" s="792">
        <f>SUM('4. 봉천복지관:9.울산씨밀레'!E55)</f>
        <v>131051189</v>
      </c>
      <c r="G128" s="792">
        <f>SUM('4. 봉천복지관:9.울산씨밀레'!F55)</f>
        <v>427607440</v>
      </c>
      <c r="H128" s="792">
        <f t="shared" si="34"/>
        <v>-16612570</v>
      </c>
      <c r="I128" s="887">
        <f t="shared" si="35"/>
        <v>-3.7397167228013888E-2</v>
      </c>
      <c r="J128" s="837"/>
    </row>
    <row r="129" spans="1:10" ht="17.100000000000001" customHeight="1">
      <c r="A129" s="1187"/>
      <c r="B129" s="416"/>
      <c r="C129" s="1067"/>
      <c r="D129" s="791" t="s">
        <v>41</v>
      </c>
      <c r="E129" s="792">
        <f>SUM('4. 봉천복지관:9.울산씨밀레'!D56)</f>
        <v>364408260</v>
      </c>
      <c r="F129" s="792">
        <f>SUM('4. 봉천복지관:9.울산씨밀레'!E56)</f>
        <v>85512510</v>
      </c>
      <c r="G129" s="792">
        <f>SUM('4. 봉천복지관:9.울산씨밀레'!F56)</f>
        <v>377867180</v>
      </c>
      <c r="H129" s="792">
        <f t="shared" si="34"/>
        <v>13458920</v>
      </c>
      <c r="I129" s="887">
        <f t="shared" si="35"/>
        <v>3.6933630428684576E-2</v>
      </c>
      <c r="J129" s="837"/>
    </row>
    <row r="130" spans="1:10" ht="17.100000000000001" customHeight="1">
      <c r="A130" s="1187"/>
      <c r="B130" s="416"/>
      <c r="C130" s="1067"/>
      <c r="D130" s="791" t="s">
        <v>23</v>
      </c>
      <c r="E130" s="792">
        <f>SUM('4. 봉천복지관:9.울산씨밀레'!D57)</f>
        <v>2219491900</v>
      </c>
      <c r="F130" s="792">
        <f>SUM('4. 봉천복지관:9.울산씨밀레'!E57)</f>
        <v>694285375</v>
      </c>
      <c r="G130" s="792">
        <f>SUM('4. 봉천복지관:9.울산씨밀레'!F57)</f>
        <v>1873779760</v>
      </c>
      <c r="H130" s="792">
        <f t="shared" si="34"/>
        <v>-345712140</v>
      </c>
      <c r="I130" s="887">
        <f t="shared" si="35"/>
        <v>-0.15576183900468391</v>
      </c>
      <c r="J130" s="837"/>
    </row>
    <row r="131" spans="1:10" ht="17.100000000000001" customHeight="1" thickBot="1">
      <c r="A131" s="1187"/>
      <c r="B131" s="416"/>
      <c r="C131" s="1178"/>
      <c r="D131" s="811" t="s">
        <v>535</v>
      </c>
      <c r="E131" s="793">
        <f>SUM('6. 강서복지관(총괄):9.울산씨밀레'!D58)</f>
        <v>3904521400</v>
      </c>
      <c r="F131" s="793">
        <f>SUM('6. 강서복지관(총괄):9.울산씨밀레'!E58)</f>
        <v>1167589700</v>
      </c>
      <c r="G131" s="793">
        <f>SUM('6. 강서복지관(총괄):9.울산씨밀레'!F58)</f>
        <v>3985154910</v>
      </c>
      <c r="H131" s="794">
        <f t="shared" si="34"/>
        <v>80633510</v>
      </c>
      <c r="I131" s="888">
        <f t="shared" si="35"/>
        <v>2.0651317213935618E-2</v>
      </c>
      <c r="J131" s="873"/>
    </row>
    <row r="132" spans="1:10" ht="17.100000000000001" customHeight="1">
      <c r="A132" s="1187"/>
      <c r="B132" s="416"/>
      <c r="C132" s="1066" t="s">
        <v>235</v>
      </c>
      <c r="D132" s="806" t="s">
        <v>24</v>
      </c>
      <c r="E132" s="790">
        <f>SUM('4. 봉천복지관:9.울산씨밀레'!D59)</f>
        <v>148446420</v>
      </c>
      <c r="F132" s="795">
        <f>SUM('4. 봉천복지관:9.울산씨밀레'!E59)</f>
        <v>49560020</v>
      </c>
      <c r="G132" s="795">
        <f>SUM('4. 봉천복지관:9.울산씨밀레'!F59)</f>
        <v>151616430</v>
      </c>
      <c r="H132" s="796">
        <f t="shared" si="34"/>
        <v>3170010</v>
      </c>
      <c r="I132" s="889">
        <f t="shared" si="35"/>
        <v>2.135457358958202E-2</v>
      </c>
      <c r="J132" s="874"/>
    </row>
    <row r="133" spans="1:10" ht="17.100000000000001" customHeight="1">
      <c r="A133" s="1187"/>
      <c r="B133" s="416"/>
      <c r="C133" s="1067"/>
      <c r="D133" s="791" t="s">
        <v>229</v>
      </c>
      <c r="E133" s="792">
        <f>SUM('4. 봉천복지관:9.울산씨밀레'!D60)</f>
        <v>17690000</v>
      </c>
      <c r="F133" s="797">
        <f>SUM('4. 봉천복지관:9.울산씨밀레'!E60)</f>
        <v>4189150</v>
      </c>
      <c r="G133" s="797">
        <f>SUM('4. 봉천복지관:9.울산씨밀레'!F60)</f>
        <v>17440000</v>
      </c>
      <c r="H133" s="792">
        <f t="shared" si="34"/>
        <v>-250000</v>
      </c>
      <c r="I133" s="890">
        <f t="shared" si="35"/>
        <v>-1.4132278123233465E-2</v>
      </c>
      <c r="J133" s="835"/>
    </row>
    <row r="134" spans="1:10" ht="17.100000000000001" customHeight="1">
      <c r="A134" s="1187"/>
      <c r="B134" s="416"/>
      <c r="C134" s="1067"/>
      <c r="D134" s="791" t="s">
        <v>25</v>
      </c>
      <c r="E134" s="792">
        <f>SUM('4. 봉천복지관:9.울산씨밀레'!D61)</f>
        <v>59790000</v>
      </c>
      <c r="F134" s="797">
        <f>SUM('4. 봉천복지관:9.울산씨밀레'!E61)</f>
        <v>7675850</v>
      </c>
      <c r="G134" s="797">
        <f>SUM('4. 봉천복지관:9.울산씨밀레'!F61)</f>
        <v>66010000</v>
      </c>
      <c r="H134" s="798">
        <f t="shared" si="34"/>
        <v>6220000</v>
      </c>
      <c r="I134" s="890">
        <f t="shared" si="35"/>
        <v>0.10403077437698612</v>
      </c>
      <c r="J134" s="835"/>
    </row>
    <row r="135" spans="1:10" ht="17.100000000000001" customHeight="1" thickBot="1">
      <c r="A135" s="1187"/>
      <c r="B135" s="416"/>
      <c r="C135" s="1178"/>
      <c r="D135" s="811" t="s">
        <v>535</v>
      </c>
      <c r="E135" s="793">
        <f>SUM('6. 강서복지관(총괄):9.울산씨밀레'!D62)</f>
        <v>68328000</v>
      </c>
      <c r="F135" s="793">
        <f>SUM('6. 강서복지관(총괄):9.울산씨밀레'!E62)</f>
        <v>9351510</v>
      </c>
      <c r="G135" s="793">
        <f>SUM('6. 강서복지관(총괄):9.울산씨밀레'!F62)</f>
        <v>77798000</v>
      </c>
      <c r="H135" s="621">
        <f t="shared" si="34"/>
        <v>9470000</v>
      </c>
      <c r="I135" s="891">
        <f t="shared" si="35"/>
        <v>0.13859618311673105</v>
      </c>
      <c r="J135" s="875"/>
    </row>
    <row r="136" spans="1:10" ht="17.100000000000001" customHeight="1">
      <c r="A136" s="1187"/>
      <c r="B136" s="416"/>
      <c r="C136" s="1066" t="s">
        <v>236</v>
      </c>
      <c r="D136" s="789" t="s">
        <v>26</v>
      </c>
      <c r="E136" s="790">
        <f>SUM('4. 봉천복지관:9.울산씨밀레'!D63)</f>
        <v>75436160</v>
      </c>
      <c r="F136" s="790">
        <f>SUM('4. 봉천복지관:9.울산씨밀레'!E63)</f>
        <v>18565677</v>
      </c>
      <c r="G136" s="790">
        <f>SUM('4. 봉천복지관:9.울산씨밀레'!F63)</f>
        <v>75412602</v>
      </c>
      <c r="H136" s="790">
        <f t="shared" si="34"/>
        <v>-23558</v>
      </c>
      <c r="I136" s="889">
        <f t="shared" si="35"/>
        <v>-3.1229055137483138E-4</v>
      </c>
      <c r="J136" s="874"/>
    </row>
    <row r="137" spans="1:10" ht="17.100000000000001" customHeight="1">
      <c r="A137" s="1187"/>
      <c r="B137" s="416"/>
      <c r="C137" s="1067"/>
      <c r="D137" s="791" t="s">
        <v>42</v>
      </c>
      <c r="E137" s="792">
        <f>SUM('4. 봉천복지관:9.울산씨밀레'!D64)</f>
        <v>151618160</v>
      </c>
      <c r="F137" s="792">
        <f>SUM('4. 봉천복지관:9.울산씨밀레'!E64)</f>
        <v>34111333</v>
      </c>
      <c r="G137" s="792">
        <f>SUM('4. 봉천복지관:9.울산씨밀레'!F64)</f>
        <v>160330602</v>
      </c>
      <c r="H137" s="792">
        <f t="shared" si="34"/>
        <v>8712442</v>
      </c>
      <c r="I137" s="890">
        <f t="shared" si="35"/>
        <v>5.7463050600271105E-2</v>
      </c>
      <c r="J137" s="835"/>
    </row>
    <row r="138" spans="1:10" ht="17.100000000000001" customHeight="1">
      <c r="A138" s="1187"/>
      <c r="B138" s="416"/>
      <c r="C138" s="1067"/>
      <c r="D138" s="791" t="s">
        <v>28</v>
      </c>
      <c r="E138" s="792">
        <f>SUM('4. 봉천복지관:9.울산씨밀레'!D65)</f>
        <v>266835650</v>
      </c>
      <c r="F138" s="792">
        <f>SUM('4. 봉천복지관:9.울산씨밀레'!E65)</f>
        <v>84458873</v>
      </c>
      <c r="G138" s="792">
        <f>SUM('4. 봉천복지관:9.울산씨밀레'!F65)</f>
        <v>354483090</v>
      </c>
      <c r="H138" s="792">
        <f t="shared" si="34"/>
        <v>87647440</v>
      </c>
      <c r="I138" s="890">
        <f t="shared" si="35"/>
        <v>0.32846975282350765</v>
      </c>
      <c r="J138" s="835"/>
    </row>
    <row r="139" spans="1:10" ht="17.100000000000001" customHeight="1">
      <c r="A139" s="1187"/>
      <c r="B139" s="416"/>
      <c r="C139" s="1067"/>
      <c r="D139" s="791" t="s">
        <v>29</v>
      </c>
      <c r="E139" s="792">
        <f>SUM('4. 봉천복지관:9.울산씨밀레'!D66)</f>
        <v>62656210</v>
      </c>
      <c r="F139" s="792">
        <f>SUM('4. 봉천복지관:9.울산씨밀레'!E66)</f>
        <v>21667394</v>
      </c>
      <c r="G139" s="792">
        <f>SUM('4. 봉천복지관:9.울산씨밀레'!F66)</f>
        <v>64044590</v>
      </c>
      <c r="H139" s="792">
        <f t="shared" si="34"/>
        <v>1388380</v>
      </c>
      <c r="I139" s="890">
        <f t="shared" si="35"/>
        <v>2.2158697437971431E-2</v>
      </c>
      <c r="J139" s="835"/>
    </row>
    <row r="140" spans="1:10" ht="17.100000000000001" customHeight="1">
      <c r="A140" s="1187"/>
      <c r="B140" s="812"/>
      <c r="C140" s="1067"/>
      <c r="D140" s="791" t="s">
        <v>43</v>
      </c>
      <c r="E140" s="792">
        <f>SUM('4. 봉천복지관:9.울산씨밀레'!D67)</f>
        <v>81187560</v>
      </c>
      <c r="F140" s="792">
        <f>SUM('4. 봉천복지관:9.울산씨밀레'!E67)</f>
        <v>11368683</v>
      </c>
      <c r="G140" s="792">
        <f>SUM('4. 봉천복지관:9.울산씨밀레'!F67)</f>
        <v>83090500</v>
      </c>
      <c r="H140" s="792">
        <f t="shared" si="34"/>
        <v>1902940</v>
      </c>
      <c r="I140" s="890">
        <f t="shared" si="35"/>
        <v>2.3438812547143924E-2</v>
      </c>
      <c r="J140" s="876"/>
    </row>
    <row r="141" spans="1:10" ht="17.100000000000001" customHeight="1">
      <c r="A141" s="1187"/>
      <c r="B141" s="812"/>
      <c r="C141" s="1067"/>
      <c r="D141" s="807" t="s">
        <v>232</v>
      </c>
      <c r="E141" s="792">
        <f>SUM('4. 봉천복지관:9.울산씨밀레'!D68)</f>
        <v>64345000</v>
      </c>
      <c r="F141" s="792">
        <f>SUM('4. 봉천복지관:9.울산씨밀레'!E68)</f>
        <v>27812090</v>
      </c>
      <c r="G141" s="792">
        <f>SUM('4. 봉천복지관:9.울산씨밀레'!F68)</f>
        <v>66878000</v>
      </c>
      <c r="H141" s="799">
        <f t="shared" si="34"/>
        <v>2533000</v>
      </c>
      <c r="I141" s="890">
        <f t="shared" si="35"/>
        <v>3.9365918097754291E-2</v>
      </c>
      <c r="J141" s="837"/>
    </row>
    <row r="142" spans="1:10" ht="17.100000000000001" customHeight="1">
      <c r="A142" s="1187"/>
      <c r="B142" s="812"/>
      <c r="C142" s="1067"/>
      <c r="D142" s="807" t="s">
        <v>44</v>
      </c>
      <c r="E142" s="792">
        <f>SUM('4. 봉천복지관:9.울산씨밀레'!D69)</f>
        <v>377859370</v>
      </c>
      <c r="F142" s="792">
        <f>SUM('4. 봉천복지관:9.울산씨밀레'!E69)</f>
        <v>99332541</v>
      </c>
      <c r="G142" s="792">
        <f>SUM('4. 봉천복지관:9.울산씨밀레'!F69)</f>
        <v>412256192</v>
      </c>
      <c r="H142" s="800">
        <f t="shared" si="34"/>
        <v>34396822</v>
      </c>
      <c r="I142" s="890">
        <f t="shared" si="35"/>
        <v>9.1030750408544844E-2</v>
      </c>
      <c r="J142" s="837"/>
    </row>
    <row r="143" spans="1:10" ht="17.100000000000001" customHeight="1" thickBot="1">
      <c r="A143" s="1187"/>
      <c r="B143" s="812"/>
      <c r="C143" s="1178"/>
      <c r="D143" s="811" t="s">
        <v>536</v>
      </c>
      <c r="E143" s="674">
        <f>SUM('6. 강서복지관(총괄):9.울산씨밀레'!D70)</f>
        <v>3090453800</v>
      </c>
      <c r="F143" s="674">
        <f>SUM('6. 강서복지관(총괄):9.울산씨밀레'!E70)</f>
        <v>924381075</v>
      </c>
      <c r="G143" s="674">
        <f>SUM('6. 강서복지관(총괄):9.울산씨밀레'!F70)</f>
        <v>2876976804</v>
      </c>
      <c r="H143" s="621">
        <f t="shared" si="34"/>
        <v>-213476996</v>
      </c>
      <c r="I143" s="891">
        <f t="shared" si="35"/>
        <v>-6.9076261874550599E-2</v>
      </c>
      <c r="J143" s="836"/>
    </row>
    <row r="144" spans="1:10" ht="17.100000000000001" customHeight="1" thickBot="1">
      <c r="A144" s="1187"/>
      <c r="B144" s="488" t="s">
        <v>167</v>
      </c>
      <c r="C144" s="1179" t="s">
        <v>534</v>
      </c>
      <c r="D144" s="1180"/>
      <c r="E144" s="620">
        <f>SUM('6. 강서복지관(총괄):9.울산씨밀레'!D71)</f>
        <v>4618718770</v>
      </c>
      <c r="F144" s="620">
        <f>SUM('6. 강서복지관(총괄):9.울산씨밀레'!E71)</f>
        <v>1334964429</v>
      </c>
      <c r="G144" s="620">
        <f>SUM('6. 강서복지관(총괄):9.울산씨밀레'!F71)</f>
        <v>4858019402</v>
      </c>
      <c r="H144" s="664">
        <f t="shared" si="34"/>
        <v>239300632</v>
      </c>
      <c r="I144" s="891">
        <f t="shared" si="35"/>
        <v>5.1811041961318638E-2</v>
      </c>
      <c r="J144" s="875"/>
    </row>
    <row r="145" spans="1:10" ht="17.100000000000001" customHeight="1">
      <c r="A145" s="1187"/>
      <c r="B145" s="1141" t="s">
        <v>237</v>
      </c>
      <c r="C145" s="1073" t="s">
        <v>238</v>
      </c>
      <c r="D145" s="808" t="s">
        <v>13</v>
      </c>
      <c r="E145" s="44">
        <f>SUM('4. 봉천복지관:9.울산씨밀레'!D72)</f>
        <v>220913420</v>
      </c>
      <c r="F145" s="44">
        <f>SUM('4. 봉천복지관:9.울산씨밀레'!E72)</f>
        <v>69315170</v>
      </c>
      <c r="G145" s="44">
        <f>SUM('4. 봉천복지관:9.울산씨밀레'!F72)</f>
        <v>246016730</v>
      </c>
      <c r="H145" s="45">
        <f t="shared" si="34"/>
        <v>25103310</v>
      </c>
      <c r="I145" s="890">
        <f t="shared" si="35"/>
        <v>0.11363415586069874</v>
      </c>
      <c r="J145" s="835"/>
    </row>
    <row r="146" spans="1:10" ht="17.100000000000001" customHeight="1">
      <c r="A146" s="1187"/>
      <c r="B146" s="1141"/>
      <c r="C146" s="1073"/>
      <c r="D146" s="808" t="s">
        <v>518</v>
      </c>
      <c r="E146" s="44">
        <f>SUM('4. 봉천복지관:9.울산씨밀레'!D73)</f>
        <v>69995000</v>
      </c>
      <c r="F146" s="44">
        <f>SUM('4. 봉천복지관:9.울산씨밀레'!E73)</f>
        <v>7081300</v>
      </c>
      <c r="G146" s="44">
        <f>SUM('4. 봉천복지관:9.울산씨밀레'!F73)</f>
        <v>87058300</v>
      </c>
      <c r="H146" s="45"/>
      <c r="I146" s="890"/>
      <c r="J146" s="835"/>
    </row>
    <row r="147" spans="1:10" ht="17.100000000000001" customHeight="1">
      <c r="A147" s="1187"/>
      <c r="B147" s="1134"/>
      <c r="C147" s="1067"/>
      <c r="D147" s="807" t="s">
        <v>45</v>
      </c>
      <c r="E147" s="44">
        <f>SUM('4. 봉천복지관:9.울산씨밀레'!D74)</f>
        <v>89588857</v>
      </c>
      <c r="F147" s="44">
        <f>SUM('4. 봉천복지관:9.울산씨밀레'!E74)</f>
        <v>14469240</v>
      </c>
      <c r="G147" s="44">
        <f>SUM('4. 봉천복지관:9.울산씨밀레'!F74)</f>
        <v>92842996</v>
      </c>
      <c r="H147" s="45">
        <f t="shared" si="34"/>
        <v>3254139</v>
      </c>
      <c r="I147" s="890">
        <f t="shared" si="35"/>
        <v>3.6323032896825549E-2</v>
      </c>
      <c r="J147" s="835"/>
    </row>
    <row r="148" spans="1:10" ht="17.100000000000001" customHeight="1" thickBot="1">
      <c r="A148" s="1187"/>
      <c r="B148" s="1135"/>
      <c r="C148" s="1189" t="s">
        <v>534</v>
      </c>
      <c r="D148" s="1190"/>
      <c r="E148" s="674">
        <f>SUM('6. 강서복지관(총괄):9.울산씨밀레'!D75)</f>
        <v>181338857</v>
      </c>
      <c r="F148" s="674">
        <f>SUM('6. 강서복지관(총괄):9.울산씨밀레'!E75)</f>
        <v>17335540</v>
      </c>
      <c r="G148" s="674">
        <f>SUM('6. 강서복지관(총괄):9.울산씨밀레'!F75)</f>
        <v>207526296</v>
      </c>
      <c r="H148" s="578">
        <f t="shared" si="34"/>
        <v>26187439</v>
      </c>
      <c r="I148" s="894">
        <f t="shared" si="35"/>
        <v>0.14441162491721232</v>
      </c>
      <c r="J148" s="836"/>
    </row>
    <row r="149" spans="1:10" ht="17.100000000000001" customHeight="1">
      <c r="A149" s="1187"/>
      <c r="B149" s="1074" t="s">
        <v>339</v>
      </c>
      <c r="C149" s="1191" t="s">
        <v>175</v>
      </c>
      <c r="D149" s="813" t="s">
        <v>176</v>
      </c>
      <c r="E149" s="44">
        <f>SUM('4. 봉천복지관:9.울산씨밀레'!D76)</f>
        <v>195925500</v>
      </c>
      <c r="F149" s="44">
        <f>SUM('4. 봉천복지관:9.울산씨밀레'!E76)</f>
        <v>49788252</v>
      </c>
      <c r="G149" s="44">
        <f>SUM('4. 봉천복지관:9.울산씨밀레'!F76)</f>
        <v>196402980</v>
      </c>
      <c r="H149" s="82">
        <f t="shared" si="34"/>
        <v>477480</v>
      </c>
      <c r="I149" s="896">
        <f t="shared" si="35"/>
        <v>2.4370487761929916E-3</v>
      </c>
      <c r="J149" s="838"/>
    </row>
    <row r="150" spans="1:10" ht="17.100000000000001" customHeight="1">
      <c r="A150" s="1187"/>
      <c r="B150" s="1075"/>
      <c r="C150" s="1191"/>
      <c r="D150" s="813" t="s">
        <v>177</v>
      </c>
      <c r="E150" s="44">
        <f>SUM('4. 봉천복지관:9.울산씨밀레'!D77)</f>
        <v>50080000</v>
      </c>
      <c r="F150" s="44">
        <f>SUM('4. 봉천복지관:9.울산씨밀레'!E77)</f>
        <v>6507180</v>
      </c>
      <c r="G150" s="44">
        <f>SUM('4. 봉천복지관:9.울산씨밀레'!F77)</f>
        <v>55080000</v>
      </c>
      <c r="H150" s="79">
        <f t="shared" si="34"/>
        <v>5000000</v>
      </c>
      <c r="I150" s="890">
        <f t="shared" si="35"/>
        <v>9.9840255591054319E-2</v>
      </c>
      <c r="J150" s="838"/>
    </row>
    <row r="151" spans="1:10" ht="17.100000000000001" customHeight="1">
      <c r="A151" s="1187"/>
      <c r="B151" s="1075"/>
      <c r="C151" s="1191"/>
      <c r="D151" s="813" t="s">
        <v>242</v>
      </c>
      <c r="E151" s="44">
        <f>SUM('4. 봉천복지관:9.울산씨밀레'!D78)</f>
        <v>550000</v>
      </c>
      <c r="F151" s="44">
        <f>SUM('4. 봉천복지관:9.울산씨밀레'!E78)</f>
        <v>0</v>
      </c>
      <c r="G151" s="44">
        <f>SUM('4. 봉천복지관:9.울산씨밀레'!F78)</f>
        <v>550000</v>
      </c>
      <c r="H151" s="79">
        <f t="shared" si="34"/>
        <v>0</v>
      </c>
      <c r="I151" s="890">
        <f t="shared" si="35"/>
        <v>0</v>
      </c>
      <c r="J151" s="838"/>
    </row>
    <row r="152" spans="1:10" ht="17.100000000000001" customHeight="1">
      <c r="A152" s="1187"/>
      <c r="B152" s="1075"/>
      <c r="C152" s="1191"/>
      <c r="D152" s="301" t="s">
        <v>178</v>
      </c>
      <c r="E152" s="44">
        <f>SUM('4. 봉천복지관:9.울산씨밀레'!D79)</f>
        <v>17800000</v>
      </c>
      <c r="F152" s="44">
        <f>SUM('4. 봉천복지관:9.울산씨밀레'!E79)</f>
        <v>1097120</v>
      </c>
      <c r="G152" s="44">
        <f>SUM('4. 봉천복지관:9.울산씨밀레'!F79)</f>
        <v>21000000</v>
      </c>
      <c r="H152" s="79">
        <f t="shared" si="34"/>
        <v>3200000</v>
      </c>
      <c r="I152" s="890">
        <f t="shared" si="35"/>
        <v>0.1797752808988764</v>
      </c>
      <c r="J152" s="837"/>
    </row>
    <row r="153" spans="1:10" ht="17.100000000000001" customHeight="1">
      <c r="A153" s="1187"/>
      <c r="B153" s="1075"/>
      <c r="C153" s="1191"/>
      <c r="D153" s="301" t="s">
        <v>510</v>
      </c>
      <c r="E153" s="44">
        <f>SUM('4. 봉천복지관:9.울산씨밀레'!D80)</f>
        <v>69700000</v>
      </c>
      <c r="F153" s="44">
        <f>SUM('4. 봉천복지관:9.울산씨밀레'!E80)</f>
        <v>6687710</v>
      </c>
      <c r="G153" s="44">
        <f>SUM('4. 봉천복지관:9.울산씨밀레'!F80)</f>
        <v>70700000</v>
      </c>
      <c r="H153" s="79"/>
      <c r="I153" s="890"/>
      <c r="J153" s="837"/>
    </row>
    <row r="154" spans="1:10" ht="17.100000000000001" customHeight="1">
      <c r="A154" s="1187"/>
      <c r="B154" s="1075"/>
      <c r="C154" s="1191"/>
      <c r="D154" s="301" t="s">
        <v>243</v>
      </c>
      <c r="E154" s="44">
        <f>SUM('4. 봉천복지관:9.울산씨밀레'!D81)</f>
        <v>290776000</v>
      </c>
      <c r="F154" s="44">
        <f>SUM('4. 봉천복지관:9.울산씨밀레'!E81)</f>
        <v>69993239</v>
      </c>
      <c r="G154" s="44">
        <f>SUM('4. 봉천복지관:9.울산씨밀레'!F81)</f>
        <v>318438820</v>
      </c>
      <c r="H154" s="79">
        <f t="shared" si="34"/>
        <v>27662820</v>
      </c>
      <c r="I154" s="890">
        <f t="shared" si="35"/>
        <v>9.5134467769004319E-2</v>
      </c>
      <c r="J154" s="837"/>
    </row>
    <row r="155" spans="1:10" ht="17.100000000000001" customHeight="1" thickBot="1">
      <c r="A155" s="1187"/>
      <c r="B155" s="1075"/>
      <c r="C155" s="1192"/>
      <c r="D155" s="805" t="s">
        <v>537</v>
      </c>
      <c r="E155" s="623">
        <f>SUM('6. 강서복지관(총괄):9.울산씨밀레'!D82)</f>
        <v>514714500</v>
      </c>
      <c r="F155" s="623">
        <f>SUM('6. 강서복지관(총괄):9.울산씨밀레'!E82)</f>
        <v>118004002</v>
      </c>
      <c r="G155" s="623">
        <f>SUM('6. 강서복지관(총괄):9.울산씨밀레'!F82)</f>
        <v>533620760</v>
      </c>
      <c r="H155" s="623">
        <f t="shared" si="34"/>
        <v>18906260</v>
      </c>
      <c r="I155" s="891">
        <f t="shared" si="35"/>
        <v>3.6731547294665295E-2</v>
      </c>
      <c r="J155" s="833"/>
    </row>
    <row r="156" spans="1:10" ht="17.100000000000001" customHeight="1">
      <c r="A156" s="1187"/>
      <c r="B156" s="1075"/>
      <c r="C156" s="1128" t="s">
        <v>530</v>
      </c>
      <c r="D156" s="808" t="s">
        <v>211</v>
      </c>
      <c r="E156" s="44">
        <f>SUM('4. 봉천복지관:9.울산씨밀레'!D83)</f>
        <v>36100000</v>
      </c>
      <c r="F156" s="44">
        <f>SUM('4. 봉천복지관:9.울산씨밀레'!E83)</f>
        <v>3562210</v>
      </c>
      <c r="G156" s="44">
        <f>SUM('4. 봉천복지관:9.울산씨밀레'!F83)</f>
        <v>37100000</v>
      </c>
      <c r="H156" s="82">
        <f t="shared" si="34"/>
        <v>1000000</v>
      </c>
      <c r="I156" s="890">
        <f t="shared" si="35"/>
        <v>2.7700831024930747E-2</v>
      </c>
      <c r="J156" s="838"/>
    </row>
    <row r="157" spans="1:10" ht="17.100000000000001" customHeight="1">
      <c r="A157" s="1187"/>
      <c r="B157" s="1075"/>
      <c r="C157" s="1128"/>
      <c r="D157" s="807" t="s">
        <v>239</v>
      </c>
      <c r="E157" s="44">
        <f>SUM('4. 봉천복지관:9.울산씨밀레'!D84)</f>
        <v>256171000</v>
      </c>
      <c r="F157" s="44">
        <f>SUM('4. 봉천복지관:9.울산씨밀레'!E84)</f>
        <v>67083239</v>
      </c>
      <c r="G157" s="44">
        <f>SUM('4. 봉천복지관:9.울산씨밀레'!F84)</f>
        <v>283833820</v>
      </c>
      <c r="H157" s="79">
        <f t="shared" si="34"/>
        <v>27662820</v>
      </c>
      <c r="I157" s="890">
        <f t="shared" si="35"/>
        <v>0.10798575951220084</v>
      </c>
      <c r="J157" s="837"/>
    </row>
    <row r="158" spans="1:10" ht="17.100000000000001" customHeight="1">
      <c r="A158" s="1187"/>
      <c r="B158" s="1075"/>
      <c r="C158" s="1128"/>
      <c r="D158" s="807" t="s">
        <v>240</v>
      </c>
      <c r="E158" s="44">
        <f>SUM('4. 봉천복지관:9.울산씨밀레'!D85)</f>
        <v>260234000</v>
      </c>
      <c r="F158" s="44">
        <f>SUM('4. 봉천복지관:9.울산씨밀레'!E85)</f>
        <v>108055992</v>
      </c>
      <c r="G158" s="44">
        <f>SUM('4. 봉천복지관:9.울산씨밀레'!F85)</f>
        <v>296812480</v>
      </c>
      <c r="H158" s="79">
        <f t="shared" si="34"/>
        <v>36578480</v>
      </c>
      <c r="I158" s="890">
        <f t="shared" si="35"/>
        <v>0.14055995757664255</v>
      </c>
      <c r="J158" s="837"/>
    </row>
    <row r="159" spans="1:10" ht="17.100000000000001" customHeight="1">
      <c r="A159" s="1187"/>
      <c r="B159" s="1075"/>
      <c r="C159" s="1128"/>
      <c r="D159" s="807" t="s">
        <v>185</v>
      </c>
      <c r="E159" s="44">
        <f>SUM('4. 봉천복지관:9.울산씨밀레'!D86)</f>
        <v>30602000</v>
      </c>
      <c r="F159" s="44">
        <f>SUM('4. 봉천복지관:9.울산씨밀레'!E86)</f>
        <v>7697840</v>
      </c>
      <c r="G159" s="44">
        <f>SUM('4. 봉천복지관:9.울산씨밀레'!F86)</f>
        <v>35132440</v>
      </c>
      <c r="H159" s="79">
        <f t="shared" si="34"/>
        <v>4530440</v>
      </c>
      <c r="I159" s="890" t="s">
        <v>560</v>
      </c>
      <c r="J159" s="837"/>
    </row>
    <row r="160" spans="1:10" ht="17.100000000000001" customHeight="1">
      <c r="A160" s="1187"/>
      <c r="B160" s="1075"/>
      <c r="C160" s="1128"/>
      <c r="D160" s="807" t="s">
        <v>182</v>
      </c>
      <c r="E160" s="44">
        <f>SUM('4. 봉천복지관:9.울산씨밀레'!D87)</f>
        <v>11717000</v>
      </c>
      <c r="F160" s="44">
        <f>SUM('4. 봉천복지관:9.울산씨밀레'!E87)</f>
        <v>2769690</v>
      </c>
      <c r="G160" s="44">
        <f>SUM('4. 봉천복지관:9.울산씨밀레'!F87)</f>
        <v>16959700</v>
      </c>
      <c r="H160" s="79">
        <f t="shared" si="34"/>
        <v>5242700</v>
      </c>
      <c r="I160" s="890">
        <f t="shared" si="35"/>
        <v>0.44744388495348641</v>
      </c>
      <c r="J160" s="837"/>
    </row>
    <row r="161" spans="1:10" ht="17.100000000000001" customHeight="1">
      <c r="A161" s="1187"/>
      <c r="B161" s="1075"/>
      <c r="C161" s="1128"/>
      <c r="D161" s="807" t="s">
        <v>186</v>
      </c>
      <c r="E161" s="44">
        <f>SUM('4. 봉천복지관:9.울산씨밀레'!D88)</f>
        <v>78080000</v>
      </c>
      <c r="F161" s="44">
        <f>SUM('4. 봉천복지관:9.울산씨밀레'!E88)</f>
        <v>53480042</v>
      </c>
      <c r="G161" s="44">
        <f>SUM('4. 봉천복지관:9.울산씨밀레'!F88)</f>
        <v>104429700</v>
      </c>
      <c r="H161" s="79">
        <f t="shared" si="34"/>
        <v>26349700</v>
      </c>
      <c r="I161" s="890">
        <f t="shared" si="35"/>
        <v>0.3374705430327869</v>
      </c>
      <c r="J161" s="837"/>
    </row>
    <row r="162" spans="1:10" ht="17.100000000000001" customHeight="1">
      <c r="A162" s="1187"/>
      <c r="B162" s="1075"/>
      <c r="C162" s="1128"/>
      <c r="D162" s="807" t="s">
        <v>183</v>
      </c>
      <c r="E162" s="44">
        <f>SUM('4. 봉천복지관:9.울산씨밀레'!D89)</f>
        <v>21197000</v>
      </c>
      <c r="F162" s="44">
        <f>SUM('4. 봉천복지관:9.울산씨밀레'!E89)</f>
        <v>4928150</v>
      </c>
      <c r="G162" s="44">
        <f>SUM('4. 봉천복지관:9.울산씨밀레'!F89)</f>
        <v>20882740</v>
      </c>
      <c r="H162" s="53">
        <f t="shared" si="34"/>
        <v>-314260</v>
      </c>
      <c r="I162" s="890">
        <f t="shared" si="35"/>
        <v>-1.4825682879652781E-2</v>
      </c>
      <c r="J162" s="837"/>
    </row>
    <row r="163" spans="1:10" ht="17.100000000000001" customHeight="1">
      <c r="A163" s="1187"/>
      <c r="B163" s="1075"/>
      <c r="C163" s="1128"/>
      <c r="D163" s="807" t="s">
        <v>184</v>
      </c>
      <c r="E163" s="44">
        <f>SUM('4. 봉천복지관:9.울산씨밀레'!D90)</f>
        <v>2312000</v>
      </c>
      <c r="F163" s="44">
        <f>SUM('4. 봉천복지관:9.울산씨밀레'!E90)</f>
        <v>0</v>
      </c>
      <c r="G163" s="44">
        <f>SUM('4. 봉천복지관:9.울산씨밀레'!F90)</f>
        <v>2710000</v>
      </c>
      <c r="H163" s="79">
        <f t="shared" si="34"/>
        <v>398000</v>
      </c>
      <c r="I163" s="890">
        <f t="shared" si="35"/>
        <v>0.17214532871972318</v>
      </c>
      <c r="J163" s="837"/>
    </row>
    <row r="164" spans="1:10" ht="17.100000000000001" customHeight="1">
      <c r="A164" s="1187"/>
      <c r="B164" s="1075"/>
      <c r="C164" s="1128"/>
      <c r="D164" s="807" t="s">
        <v>181</v>
      </c>
      <c r="E164" s="44">
        <f>SUM('4. 봉천복지관:9.울산씨밀레'!D91)</f>
        <v>0</v>
      </c>
      <c r="F164" s="44">
        <f>SUM('4. 봉천복지관:9.울산씨밀레'!E91)</f>
        <v>0</v>
      </c>
      <c r="G164" s="44">
        <f>SUM('4. 봉천복지관:9.울산씨밀레'!F91)</f>
        <v>0</v>
      </c>
      <c r="H164" s="79">
        <f t="shared" si="34"/>
        <v>0</v>
      </c>
      <c r="I164" s="890" t="s">
        <v>555</v>
      </c>
      <c r="J164" s="837"/>
    </row>
    <row r="165" spans="1:10" ht="17.100000000000001" customHeight="1">
      <c r="A165" s="1187"/>
      <c r="B165" s="1075"/>
      <c r="C165" s="1128"/>
      <c r="D165" s="807" t="s">
        <v>180</v>
      </c>
      <c r="E165" s="44">
        <f>SUM('4. 봉천복지관:9.울산씨밀레'!D92)</f>
        <v>21000000</v>
      </c>
      <c r="F165" s="44">
        <f>SUM('4. 봉천복지관:9.울산씨밀레'!E92)</f>
        <v>1528700</v>
      </c>
      <c r="G165" s="44">
        <f>SUM('4. 봉천복지관:9.울산씨밀레'!F92)</f>
        <v>14000000</v>
      </c>
      <c r="H165" s="79">
        <f t="shared" si="34"/>
        <v>-7000000</v>
      </c>
      <c r="I165" s="890">
        <f t="shared" si="35"/>
        <v>-0.33333333333333331</v>
      </c>
      <c r="J165" s="837"/>
    </row>
    <row r="166" spans="1:10" ht="17.100000000000001" customHeight="1">
      <c r="A166" s="1187"/>
      <c r="B166" s="1075"/>
      <c r="C166" s="1128"/>
      <c r="D166" s="807" t="s">
        <v>290</v>
      </c>
      <c r="E166" s="44">
        <f>SUM('4. 봉천복지관:9.울산씨밀레'!D93)</f>
        <v>141442600</v>
      </c>
      <c r="F166" s="44">
        <f>SUM('4. 봉천복지관:9.울산씨밀레'!E93)</f>
        <v>27313630</v>
      </c>
      <c r="G166" s="44">
        <f>SUM('4. 봉천복지관:9.울산씨밀레'!F93)</f>
        <v>171016000</v>
      </c>
      <c r="H166" s="53">
        <f t="shared" si="34"/>
        <v>29573400</v>
      </c>
      <c r="I166" s="890">
        <f t="shared" si="35"/>
        <v>0.20908410903080119</v>
      </c>
      <c r="J166" s="837"/>
    </row>
    <row r="167" spans="1:10" ht="17.100000000000001" customHeight="1">
      <c r="A167" s="1187"/>
      <c r="B167" s="1075"/>
      <c r="C167" s="1128"/>
      <c r="D167" s="807" t="s">
        <v>300</v>
      </c>
      <c r="E167" s="44">
        <f>SUM('4. 봉천복지관:9.울산씨밀레'!D94)</f>
        <v>4300000</v>
      </c>
      <c r="F167" s="44">
        <f>SUM('4. 봉천복지관:9.울산씨밀레'!E94)</f>
        <v>0</v>
      </c>
      <c r="G167" s="44">
        <f>SUM('4. 봉천복지관:9.울산씨밀레'!F94)</f>
        <v>4300000</v>
      </c>
      <c r="H167" s="79">
        <f t="shared" si="34"/>
        <v>0</v>
      </c>
      <c r="I167" s="890">
        <f t="shared" si="35"/>
        <v>0</v>
      </c>
      <c r="J167" s="837"/>
    </row>
    <row r="168" spans="1:10" ht="17.100000000000001" customHeight="1">
      <c r="A168" s="1187"/>
      <c r="B168" s="1075"/>
      <c r="C168" s="1128"/>
      <c r="D168" s="807" t="s">
        <v>301</v>
      </c>
      <c r="E168" s="44">
        <f>SUM('4. 봉천복지관:9.울산씨밀레'!D95)</f>
        <v>19300000</v>
      </c>
      <c r="F168" s="44">
        <f>SUM('4. 봉천복지관:9.울산씨밀레'!E95)</f>
        <v>0</v>
      </c>
      <c r="G168" s="44">
        <f>SUM('4. 봉천복지관:9.울산씨밀레'!F95)</f>
        <v>25300000</v>
      </c>
      <c r="H168" s="79">
        <f t="shared" si="34"/>
        <v>6000000</v>
      </c>
      <c r="I168" s="890">
        <f t="shared" si="35"/>
        <v>0.31088082901554404</v>
      </c>
      <c r="J168" s="837"/>
    </row>
    <row r="169" spans="1:10" ht="17.100000000000001" customHeight="1">
      <c r="A169" s="1187"/>
      <c r="B169" s="1075"/>
      <c r="C169" s="1128"/>
      <c r="D169" s="807" t="s">
        <v>302</v>
      </c>
      <c r="E169" s="44">
        <f>SUM('4. 봉천복지관:9.울산씨밀레'!D96)</f>
        <v>33442600</v>
      </c>
      <c r="F169" s="44">
        <f>SUM('4. 봉천복지관:9.울산씨밀레'!E96)</f>
        <v>2706940</v>
      </c>
      <c r="G169" s="44">
        <f>SUM('4. 봉천복지관:9.울산씨밀레'!F96)</f>
        <v>70576000</v>
      </c>
      <c r="H169" s="79">
        <f t="shared" si="34"/>
        <v>37133400</v>
      </c>
      <c r="I169" s="890">
        <f t="shared" si="35"/>
        <v>1.1103622326015321</v>
      </c>
      <c r="J169" s="837"/>
    </row>
    <row r="170" spans="1:10" ht="17.100000000000001" customHeight="1">
      <c r="A170" s="1187"/>
      <c r="B170" s="1075"/>
      <c r="C170" s="1128"/>
      <c r="D170" s="807" t="s">
        <v>303</v>
      </c>
      <c r="E170" s="44">
        <f>SUM('4. 봉천복지관:9.울산씨밀레'!D97)</f>
        <v>68080000</v>
      </c>
      <c r="F170" s="44">
        <f>SUM('4. 봉천복지관:9.울산씨밀레'!E97)</f>
        <v>526900</v>
      </c>
      <c r="G170" s="44">
        <f>SUM('4. 봉천복지관:9.울산씨밀레'!F97)</f>
        <v>76080000</v>
      </c>
      <c r="H170" s="79">
        <f t="shared" si="34"/>
        <v>8000000</v>
      </c>
      <c r="I170" s="890">
        <f t="shared" si="35"/>
        <v>0.11750881316098707</v>
      </c>
      <c r="J170" s="837"/>
    </row>
    <row r="171" spans="1:10" ht="17.100000000000001" customHeight="1">
      <c r="A171" s="1187"/>
      <c r="B171" s="1075"/>
      <c r="C171" s="1128"/>
      <c r="D171" s="807" t="s">
        <v>304</v>
      </c>
      <c r="E171" s="44">
        <f>SUM('4. 봉천복지관:9.울산씨밀레'!D98)</f>
        <v>2000000</v>
      </c>
      <c r="F171" s="44">
        <f>SUM('4. 봉천복지관:9.울산씨밀레'!E98)</f>
        <v>0</v>
      </c>
      <c r="G171" s="44">
        <f>SUM('4. 봉천복지관:9.울산씨밀레'!F98)</f>
        <v>6000000</v>
      </c>
      <c r="H171" s="79">
        <f t="shared" si="34"/>
        <v>4000000</v>
      </c>
      <c r="I171" s="890">
        <f t="shared" si="35"/>
        <v>2</v>
      </c>
      <c r="J171" s="837"/>
    </row>
    <row r="172" spans="1:10" ht="17.100000000000001" customHeight="1">
      <c r="A172" s="1187"/>
      <c r="B172" s="1075"/>
      <c r="C172" s="1128"/>
      <c r="D172" s="807" t="s">
        <v>305</v>
      </c>
      <c r="E172" s="44">
        <f>SUM('4. 봉천복지관:9.울산씨밀레'!D99)</f>
        <v>478864000</v>
      </c>
      <c r="F172" s="44">
        <f>SUM('4. 봉천복지관:9.울산씨밀레'!E99)</f>
        <v>50275855</v>
      </c>
      <c r="G172" s="44">
        <f>SUM('4. 봉천복지관:9.울산씨밀레'!F99)</f>
        <v>478864000</v>
      </c>
      <c r="H172" s="79">
        <f t="shared" si="34"/>
        <v>0</v>
      </c>
      <c r="I172" s="890">
        <f t="shared" si="35"/>
        <v>0</v>
      </c>
      <c r="J172" s="837"/>
    </row>
    <row r="173" spans="1:10" ht="17.100000000000001" customHeight="1">
      <c r="A173" s="1187"/>
      <c r="B173" s="1075"/>
      <c r="C173" s="1128"/>
      <c r="D173" s="807" t="s">
        <v>306</v>
      </c>
      <c r="E173" s="44">
        <f>SUM('4. 봉천복지관:9.울산씨밀레'!D100)</f>
        <v>32000000</v>
      </c>
      <c r="F173" s="44">
        <f>SUM('4. 봉천복지관:9.울산씨밀레'!E100)</f>
        <v>1384950</v>
      </c>
      <c r="G173" s="44">
        <f>SUM('4. 봉천복지관:9.울산씨밀레'!F100)</f>
        <v>36300000</v>
      </c>
      <c r="H173" s="79">
        <f t="shared" si="34"/>
        <v>4300000</v>
      </c>
      <c r="I173" s="890">
        <f t="shared" si="35"/>
        <v>0.13437499999999999</v>
      </c>
      <c r="J173" s="837"/>
    </row>
    <row r="174" spans="1:10" ht="17.100000000000001" customHeight="1">
      <c r="A174" s="1187"/>
      <c r="B174" s="1075"/>
      <c r="C174" s="1128"/>
      <c r="D174" s="807" t="s">
        <v>291</v>
      </c>
      <c r="E174" s="44">
        <f>SUM('4. 봉천복지관:9.울산씨밀레'!D101)</f>
        <v>6795000</v>
      </c>
      <c r="F174" s="44">
        <f>SUM('4. 봉천복지관:9.울산씨밀레'!E101)</f>
        <v>734340</v>
      </c>
      <c r="G174" s="44">
        <f>SUM('4. 봉천복지관:9.울산씨밀레'!F101)</f>
        <v>9605000</v>
      </c>
      <c r="H174" s="79">
        <f t="shared" si="34"/>
        <v>2810000</v>
      </c>
      <c r="I174" s="890">
        <f t="shared" si="35"/>
        <v>0.41353936718175127</v>
      </c>
      <c r="J174" s="837"/>
    </row>
    <row r="175" spans="1:10" ht="17.100000000000001" customHeight="1">
      <c r="A175" s="1187"/>
      <c r="B175" s="1075"/>
      <c r="C175" s="1128"/>
      <c r="D175" s="807" t="s">
        <v>292</v>
      </c>
      <c r="E175" s="44">
        <f>SUM('4. 봉천복지관:9.울산씨밀레'!D102)</f>
        <v>622346600</v>
      </c>
      <c r="F175" s="44">
        <f>SUM('4. 봉천복지관:9.울산씨밀레'!E102)</f>
        <v>188849451</v>
      </c>
      <c r="G175" s="44">
        <f>SUM('4. 봉천복지관:9.울산씨밀레'!F102)</f>
        <v>733315040</v>
      </c>
      <c r="H175" s="79">
        <f t="shared" si="34"/>
        <v>110968440</v>
      </c>
      <c r="I175" s="890">
        <f t="shared" si="35"/>
        <v>0.1783064935198489</v>
      </c>
      <c r="J175" s="837"/>
    </row>
    <row r="176" spans="1:10" ht="17.100000000000001" customHeight="1">
      <c r="A176" s="1187"/>
      <c r="B176" s="1075"/>
      <c r="C176" s="1128"/>
      <c r="D176" s="807" t="s">
        <v>293</v>
      </c>
      <c r="E176" s="44">
        <f>SUM('4. 봉천복지관:9.울산씨밀레'!D103)</f>
        <v>605756600</v>
      </c>
      <c r="F176" s="44">
        <f>SUM('4. 봉천복지관:9.울산씨밀레'!E103)</f>
        <v>186266331</v>
      </c>
      <c r="G176" s="44">
        <f>SUM('4. 봉천복지관:9.울산씨밀레'!F103)</f>
        <v>709715040</v>
      </c>
      <c r="H176" s="79">
        <f t="shared" si="34"/>
        <v>103958440</v>
      </c>
      <c r="I176" s="890">
        <f t="shared" si="35"/>
        <v>0.17161751105972267</v>
      </c>
      <c r="J176" s="837"/>
    </row>
    <row r="177" spans="1:10" ht="17.100000000000001" customHeight="1">
      <c r="A177" s="1187"/>
      <c r="B177" s="1075"/>
      <c r="C177" s="1128"/>
      <c r="D177" s="807" t="s">
        <v>294</v>
      </c>
      <c r="E177" s="44">
        <f>SUM('4. 봉천복지관:9.울산씨밀레'!D104)</f>
        <v>35200000</v>
      </c>
      <c r="F177" s="44">
        <f>SUM('4. 봉천복지관:9.울산씨밀레'!E104)</f>
        <v>5210390</v>
      </c>
      <c r="G177" s="44">
        <f>SUM('4. 봉천복지관:9.울산씨밀레'!F104)</f>
        <v>31244700</v>
      </c>
      <c r="H177" s="79">
        <f t="shared" si="34"/>
        <v>-3955300</v>
      </c>
      <c r="I177" s="890">
        <f t="shared" si="35"/>
        <v>-0.11236647727272728</v>
      </c>
      <c r="J177" s="837"/>
    </row>
    <row r="178" spans="1:10" ht="17.100000000000001" customHeight="1" thickBot="1">
      <c r="A178" s="1187"/>
      <c r="B178" s="1075"/>
      <c r="C178" s="1193"/>
      <c r="D178" s="811" t="s">
        <v>538</v>
      </c>
      <c r="E178" s="623">
        <f>SUM('6. 강서복지관(총괄):9.울산씨밀레'!D105)</f>
        <v>1401190600</v>
      </c>
      <c r="F178" s="623">
        <f>SUM('6. 강서복지관(총괄):9.울산씨밀레'!E105)</f>
        <v>274498666</v>
      </c>
      <c r="G178" s="623">
        <f>SUM('6. 강서복지관(총괄):9.울산씨밀레'!F105)</f>
        <v>1535098440</v>
      </c>
      <c r="H178" s="623">
        <f t="shared" si="34"/>
        <v>133907840</v>
      </c>
      <c r="I178" s="891">
        <f t="shared" si="35"/>
        <v>9.5567184079025369E-2</v>
      </c>
      <c r="J178" s="833"/>
    </row>
    <row r="179" spans="1:10" ht="17.100000000000001" customHeight="1" thickBot="1">
      <c r="A179" s="1187"/>
      <c r="B179" s="1076"/>
      <c r="C179" s="1194" t="s">
        <v>534</v>
      </c>
      <c r="D179" s="1194"/>
      <c r="E179" s="758">
        <f>SUM('6. 강서복지관(총괄):9.울산씨밀레'!D106)</f>
        <v>1886921797</v>
      </c>
      <c r="F179" s="758">
        <f>SUM('6. 강서복지관(총괄):9.울산씨밀레'!E106)</f>
        <v>333628328</v>
      </c>
      <c r="G179" s="758">
        <f>SUM('6. 강서복지관(총괄):9.울산씨밀레'!F106)</f>
        <v>2091806039</v>
      </c>
      <c r="H179" s="759">
        <f t="shared" si="34"/>
        <v>204884242</v>
      </c>
      <c r="I179" s="892">
        <f t="shared" si="35"/>
        <v>0.10858120475673322</v>
      </c>
      <c r="J179" s="877"/>
    </row>
    <row r="180" spans="1:10" ht="17.100000000000001" customHeight="1">
      <c r="A180" s="1187"/>
      <c r="B180" s="1075" t="s">
        <v>337</v>
      </c>
      <c r="C180" s="804" t="s">
        <v>5</v>
      </c>
      <c r="D180" s="415" t="s">
        <v>9</v>
      </c>
      <c r="E180" s="44">
        <f>SUM('4. 봉천복지관:9.울산씨밀레'!D107)</f>
        <v>7404653</v>
      </c>
      <c r="F180" s="44">
        <f>SUM('4. 봉천복지관:9.울산씨밀레'!E107)</f>
        <v>281161</v>
      </c>
      <c r="G180" s="44">
        <f>SUM('4. 봉천복지관:9.울산씨밀레'!F107)</f>
        <v>8568729</v>
      </c>
      <c r="H180" s="45">
        <f t="shared" si="34"/>
        <v>1164076</v>
      </c>
      <c r="I180" s="890">
        <f t="shared" si="35"/>
        <v>0.15720871727547531</v>
      </c>
      <c r="J180" s="835"/>
    </row>
    <row r="181" spans="1:10" ht="17.100000000000001" customHeight="1" thickBot="1">
      <c r="A181" s="1187"/>
      <c r="B181" s="1076"/>
      <c r="C181" s="1077" t="s">
        <v>534</v>
      </c>
      <c r="D181" s="1078"/>
      <c r="E181" s="674">
        <f>SUM('6. 강서복지관(총괄):9.울산씨밀레'!D108)</f>
        <v>261546350</v>
      </c>
      <c r="F181" s="674">
        <f>SUM('6. 강서복지관(총괄):9.울산씨밀레'!E108)</f>
        <v>281161</v>
      </c>
      <c r="G181" s="674">
        <f>SUM('6. 강서복지관(총괄):9.울산씨밀레'!F108)</f>
        <v>254113658</v>
      </c>
      <c r="H181" s="734">
        <f t="shared" si="34"/>
        <v>-7432692</v>
      </c>
      <c r="I181" s="894">
        <f t="shared" si="35"/>
        <v>-2.8418259325737102E-2</v>
      </c>
      <c r="J181" s="836"/>
    </row>
    <row r="182" spans="1:10" ht="17.100000000000001" customHeight="1">
      <c r="A182" s="1187"/>
      <c r="B182" s="1196" t="s">
        <v>340</v>
      </c>
      <c r="C182" s="1073" t="s">
        <v>264</v>
      </c>
      <c r="D182" s="808" t="s">
        <v>85</v>
      </c>
      <c r="E182" s="44">
        <f>SUM('4. 봉천복지관:9.울산씨밀레'!D109)</f>
        <v>205546970</v>
      </c>
      <c r="F182" s="44">
        <f>SUM('4. 봉천복지관:9.울산씨밀레'!E109)</f>
        <v>5414510</v>
      </c>
      <c r="G182" s="44">
        <f>SUM('4. 봉천복지관:9.울산씨밀레'!F109)</f>
        <v>251248884</v>
      </c>
      <c r="H182" s="735">
        <f t="shared" si="34"/>
        <v>45701914</v>
      </c>
      <c r="I182" s="895">
        <f t="shared" si="35"/>
        <v>0.22234292239871015</v>
      </c>
      <c r="J182" s="878"/>
    </row>
    <row r="183" spans="1:10" ht="17.100000000000001" customHeight="1">
      <c r="A183" s="1187"/>
      <c r="B183" s="1196"/>
      <c r="C183" s="1067"/>
      <c r="D183" s="807" t="s">
        <v>46</v>
      </c>
      <c r="E183" s="44">
        <f>SUM('4. 봉천복지관:9.울산씨밀레'!D110)</f>
        <v>2364296193</v>
      </c>
      <c r="F183" s="44">
        <f>SUM('4. 봉천복지관:9.울산씨밀레'!E110)</f>
        <v>712165171</v>
      </c>
      <c r="G183" s="44">
        <f>SUM('4. 봉천복지관:9.울산씨밀레'!F110)</f>
        <v>2514012725</v>
      </c>
      <c r="H183" s="45">
        <f t="shared" si="34"/>
        <v>149716532</v>
      </c>
      <c r="I183" s="890">
        <f t="shared" si="35"/>
        <v>6.332393227348905E-2</v>
      </c>
      <c r="J183" s="879"/>
    </row>
    <row r="184" spans="1:10" ht="17.100000000000001" customHeight="1" thickBot="1">
      <c r="A184" s="1187"/>
      <c r="B184" s="1197"/>
      <c r="C184" s="1179" t="s">
        <v>539</v>
      </c>
      <c r="D184" s="1180"/>
      <c r="E184" s="620">
        <f>SUM('6. 강서복지관(총괄):9.울산씨밀레'!D111)</f>
        <v>205961623</v>
      </c>
      <c r="F184" s="620">
        <f>SUM('6. 강서복지관(총괄):9.울산씨밀레'!E111)</f>
        <v>29158147</v>
      </c>
      <c r="G184" s="620">
        <f>SUM('6. 강서복지관(총괄):9.울산씨밀레'!F111)</f>
        <v>276484259</v>
      </c>
      <c r="H184" s="578">
        <f t="shared" si="34"/>
        <v>70522636</v>
      </c>
      <c r="I184" s="891">
        <f t="shared" si="35"/>
        <v>0.34240668223904996</v>
      </c>
      <c r="J184" s="880"/>
    </row>
    <row r="185" spans="1:10" ht="17.100000000000001" customHeight="1">
      <c r="A185" s="1187"/>
      <c r="B185" s="1068" t="s">
        <v>559</v>
      </c>
      <c r="C185" s="1066" t="s">
        <v>389</v>
      </c>
      <c r="D185" s="631" t="s">
        <v>394</v>
      </c>
      <c r="E185" s="731">
        <f>SUM('4. 봉천복지관:9.울산씨밀레'!D112)</f>
        <v>172105000</v>
      </c>
      <c r="F185" s="790">
        <f>SUM('4. 봉천복지관:9.울산씨밀레'!E112)</f>
        <v>62915070</v>
      </c>
      <c r="G185" s="790">
        <f>SUM('4. 봉천복지관:9.울산씨밀레'!F112)</f>
        <v>179806000</v>
      </c>
      <c r="H185" s="84">
        <f t="shared" si="34"/>
        <v>7701000</v>
      </c>
      <c r="I185" s="886">
        <f t="shared" si="35"/>
        <v>4.4745939978501494E-2</v>
      </c>
      <c r="J185" s="881"/>
    </row>
    <row r="186" spans="1:10" ht="17.100000000000001" customHeight="1">
      <c r="A186" s="1187"/>
      <c r="B186" s="1069"/>
      <c r="C186" s="1067"/>
      <c r="D186" s="301" t="s">
        <v>391</v>
      </c>
      <c r="E186" s="799">
        <f>SUM('4. 봉천복지관:9.울산씨밀레'!D113)</f>
        <v>24000000</v>
      </c>
      <c r="F186" s="792">
        <f>SUM('4. 봉천복지관:9.울산씨밀레'!E113)</f>
        <v>8000000</v>
      </c>
      <c r="G186" s="792">
        <f>SUM('4. 봉천복지관:9.울산씨밀레'!F113)</f>
        <v>24000000</v>
      </c>
      <c r="H186" s="79">
        <f t="shared" si="34"/>
        <v>0</v>
      </c>
      <c r="I186" s="887">
        <f t="shared" si="35"/>
        <v>0</v>
      </c>
      <c r="J186" s="882"/>
    </row>
    <row r="187" spans="1:10" ht="17.100000000000001" customHeight="1" thickBot="1">
      <c r="A187" s="1187"/>
      <c r="B187" s="1070"/>
      <c r="C187" s="1195" t="s">
        <v>539</v>
      </c>
      <c r="D187" s="1195"/>
      <c r="E187" s="726">
        <f>SUM('6. 강서복지관(총괄):9.울산씨밀레'!D114)</f>
        <v>48000000</v>
      </c>
      <c r="F187" s="726">
        <f>SUM('6. 강서복지관(총괄):9.울산씨밀레'!E114)</f>
        <v>16000000</v>
      </c>
      <c r="G187" s="726">
        <f>SUM('6. 강서복지관(총괄):9.울산씨밀레'!F114)</f>
        <v>48000000</v>
      </c>
      <c r="H187" s="726">
        <f t="shared" si="34"/>
        <v>0</v>
      </c>
      <c r="I187" s="891">
        <f t="shared" si="35"/>
        <v>0</v>
      </c>
      <c r="J187" s="880"/>
    </row>
    <row r="188" spans="1:10" ht="17.100000000000001" customHeight="1">
      <c r="A188" s="1187"/>
      <c r="B188" s="1068" t="s">
        <v>393</v>
      </c>
      <c r="C188" s="1066" t="s">
        <v>389</v>
      </c>
      <c r="D188" s="631" t="s">
        <v>390</v>
      </c>
      <c r="E188" s="731">
        <f>SUM('4. 봉천복지관:9.울산씨밀레'!D115)</f>
        <v>233668451</v>
      </c>
      <c r="F188" s="790">
        <f>SUM('4. 봉천복지관:9.울산씨밀레'!E115)</f>
        <v>0</v>
      </c>
      <c r="G188" s="801">
        <f>SUM('4. 봉천복지관:9.울산씨밀레'!F115)</f>
        <v>233947578</v>
      </c>
      <c r="H188" s="84">
        <f t="shared" si="34"/>
        <v>279127</v>
      </c>
      <c r="I188" s="889">
        <f t="shared" si="35"/>
        <v>1.1945429466642032E-3</v>
      </c>
      <c r="J188" s="881"/>
    </row>
    <row r="189" spans="1:10" ht="17.100000000000001" customHeight="1">
      <c r="A189" s="1187"/>
      <c r="B189" s="1069"/>
      <c r="C189" s="1067"/>
      <c r="D189" s="301" t="s">
        <v>391</v>
      </c>
      <c r="E189" s="799">
        <f>SUM('4. 봉천복지관:9.울산씨밀레'!D116)</f>
        <v>227290436</v>
      </c>
      <c r="F189" s="792">
        <f>SUM('4. 봉천복지관:9.울산씨밀레'!E116)</f>
        <v>0</v>
      </c>
      <c r="G189" s="802">
        <f>SUM('4. 봉천복지관:9.울산씨밀레'!F116)</f>
        <v>227558398</v>
      </c>
      <c r="H189" s="79">
        <f t="shared" si="34"/>
        <v>267962</v>
      </c>
      <c r="I189" s="890">
        <f t="shared" si="35"/>
        <v>1.1789409388083536E-3</v>
      </c>
      <c r="J189" s="882"/>
    </row>
    <row r="190" spans="1:10" ht="17.100000000000001" customHeight="1" thickBot="1">
      <c r="A190" s="1187"/>
      <c r="B190" s="1070"/>
      <c r="C190" s="1195" t="s">
        <v>540</v>
      </c>
      <c r="D190" s="1195"/>
      <c r="E190" s="623">
        <f>SUM('6. 강서복지관(총괄):9.울산씨밀레'!D117)</f>
        <v>460958887</v>
      </c>
      <c r="F190" s="623">
        <f>SUM('6. 강서복지관(총괄):9.울산씨밀레'!E117)</f>
        <v>0</v>
      </c>
      <c r="G190" s="623">
        <f>SUM('6. 강서복지관(총괄):9.울산씨밀레'!F117)</f>
        <v>461505976</v>
      </c>
      <c r="H190" s="623">
        <f t="shared" si="34"/>
        <v>547089</v>
      </c>
      <c r="I190" s="891">
        <f t="shared" si="35"/>
        <v>1.1868498806055126E-3</v>
      </c>
      <c r="J190" s="883"/>
    </row>
    <row r="191" spans="1:10" ht="17.100000000000001" customHeight="1" thickBot="1">
      <c r="A191" s="1187"/>
      <c r="B191" s="418" t="s">
        <v>56</v>
      </c>
      <c r="C191" s="761" t="s">
        <v>56</v>
      </c>
      <c r="D191" s="761" t="s">
        <v>93</v>
      </c>
      <c r="E191" s="44">
        <f>SUM('4. 봉천복지관:9.울산씨밀레'!D118)</f>
        <v>1103400000</v>
      </c>
      <c r="F191" s="44">
        <f>SUM('4. 봉천복지관:9.울산씨밀레'!E118)</f>
        <v>1860262690</v>
      </c>
      <c r="G191" s="44">
        <f>SUM('4. 봉천복지관:9.울산씨밀레'!F118)</f>
        <v>645114610</v>
      </c>
      <c r="H191" s="82">
        <f t="shared" si="34"/>
        <v>-458285390</v>
      </c>
      <c r="I191" s="890" t="s">
        <v>542</v>
      </c>
      <c r="J191" s="880"/>
    </row>
    <row r="192" spans="1:10" ht="21.6" customHeight="1" thickBot="1">
      <c r="A192" s="1188"/>
      <c r="B192" s="1181" t="s">
        <v>532</v>
      </c>
      <c r="C192" s="1182"/>
      <c r="D192" s="1183"/>
      <c r="E192" s="760">
        <f>SUM(E144,E148,E179,E181,E184,E187,E190,E191)</f>
        <v>8766846284</v>
      </c>
      <c r="F192" s="760">
        <f t="shared" ref="F192:G192" si="36">SUM(F144,F148,F179,F181,F184,F187,F190,F191)</f>
        <v>3591630295</v>
      </c>
      <c r="G192" s="760">
        <f t="shared" si="36"/>
        <v>8842570240</v>
      </c>
      <c r="H192" s="760">
        <f t="shared" si="34"/>
        <v>75723956</v>
      </c>
      <c r="I192" s="893">
        <f t="shared" ref="I192" si="37">H192/E192*100%</f>
        <v>8.6375366405363561E-3</v>
      </c>
      <c r="J192" s="884"/>
    </row>
    <row r="193" spans="1:10" ht="20.25" hidden="1" thickBot="1">
      <c r="B193" s="885" t="s">
        <v>371</v>
      </c>
      <c r="C193" s="885"/>
      <c r="D193" s="885"/>
    </row>
    <row r="194" spans="1:10" ht="17.45" hidden="1" customHeight="1">
      <c r="A194" s="1176" t="s">
        <v>170</v>
      </c>
      <c r="B194" s="1209" t="s">
        <v>16</v>
      </c>
      <c r="C194" s="1210"/>
      <c r="D194" s="1210"/>
      <c r="E194" s="1082" t="s">
        <v>298</v>
      </c>
      <c r="F194" s="1082" t="s">
        <v>299</v>
      </c>
      <c r="G194" s="1082" t="s">
        <v>296</v>
      </c>
      <c r="H194" s="1082" t="s">
        <v>74</v>
      </c>
      <c r="I194" s="1152" t="s">
        <v>62</v>
      </c>
      <c r="J194" s="1147" t="s">
        <v>76</v>
      </c>
    </row>
    <row r="195" spans="1:10" ht="16.5" hidden="1" customHeight="1" thickBot="1">
      <c r="A195" s="1177"/>
      <c r="B195" s="500" t="s">
        <v>0</v>
      </c>
      <c r="C195" s="501" t="s">
        <v>1</v>
      </c>
      <c r="D195" s="502" t="s">
        <v>2</v>
      </c>
      <c r="E195" s="1083"/>
      <c r="F195" s="1083"/>
      <c r="G195" s="1083"/>
      <c r="H195" s="1083"/>
      <c r="I195" s="1153"/>
      <c r="J195" s="1148"/>
    </row>
    <row r="196" spans="1:10" ht="17.25" hidden="1" customHeight="1" thickBot="1">
      <c r="A196" s="1216" t="s">
        <v>289</v>
      </c>
      <c r="B196" s="1198" t="s">
        <v>255</v>
      </c>
      <c r="C196" s="489" t="s">
        <v>270</v>
      </c>
      <c r="D196" s="490" t="s">
        <v>112</v>
      </c>
      <c r="E196" s="101"/>
      <c r="F196" s="101"/>
      <c r="G196" s="102"/>
      <c r="H196" s="102">
        <f>G196-E196</f>
        <v>0</v>
      </c>
      <c r="I196" s="183" t="e">
        <f>H196/E196*100%</f>
        <v>#DIV/0!</v>
      </c>
      <c r="J196" s="8"/>
    </row>
    <row r="197" spans="1:10" ht="20.25" hidden="1" customHeight="1" thickBot="1">
      <c r="A197" s="1217"/>
      <c r="B197" s="1198"/>
      <c r="C197" s="1200" t="s">
        <v>271</v>
      </c>
      <c r="D197" s="489" t="s">
        <v>113</v>
      </c>
      <c r="E197" s="16"/>
      <c r="F197" s="16"/>
      <c r="G197" s="17"/>
      <c r="H197" s="17">
        <f t="shared" ref="H197:H240" si="38">G197-E197</f>
        <v>0</v>
      </c>
      <c r="I197" s="183" t="e">
        <f t="shared" ref="I197:I239" si="39">H197/E197*100%</f>
        <v>#DIV/0!</v>
      </c>
      <c r="J197" s="18"/>
    </row>
    <row r="198" spans="1:10" ht="16.5" hidden="1" customHeight="1" thickBot="1">
      <c r="A198" s="1217"/>
      <c r="B198" s="1198"/>
      <c r="C198" s="1200"/>
      <c r="D198" s="489" t="s">
        <v>114</v>
      </c>
      <c r="E198" s="19"/>
      <c r="F198" s="19"/>
      <c r="G198" s="20"/>
      <c r="H198" s="17">
        <f t="shared" si="38"/>
        <v>0</v>
      </c>
      <c r="I198" s="183" t="e">
        <f t="shared" si="39"/>
        <v>#DIV/0!</v>
      </c>
      <c r="J198" s="18"/>
    </row>
    <row r="199" spans="1:10" ht="17.25" hidden="1" thickBot="1">
      <c r="A199" s="1217"/>
      <c r="B199" s="1198"/>
      <c r="C199" s="489" t="s">
        <v>272</v>
      </c>
      <c r="D199" s="489" t="s">
        <v>115</v>
      </c>
      <c r="E199" s="16"/>
      <c r="F199" s="16"/>
      <c r="G199" s="17"/>
      <c r="H199" s="17">
        <f t="shared" si="38"/>
        <v>0</v>
      </c>
      <c r="I199" s="183" t="e">
        <f t="shared" si="39"/>
        <v>#DIV/0!</v>
      </c>
      <c r="J199" s="18"/>
    </row>
    <row r="200" spans="1:10" ht="17.25" hidden="1" thickBot="1">
      <c r="A200" s="1217"/>
      <c r="B200" s="1198"/>
      <c r="C200" s="1200" t="s">
        <v>273</v>
      </c>
      <c r="D200" s="489" t="s">
        <v>116</v>
      </c>
      <c r="E200" s="16"/>
      <c r="F200" s="16"/>
      <c r="G200" s="17"/>
      <c r="H200" s="17">
        <f t="shared" si="38"/>
        <v>0</v>
      </c>
      <c r="I200" s="183" t="e">
        <f t="shared" si="39"/>
        <v>#DIV/0!</v>
      </c>
      <c r="J200" s="18"/>
    </row>
    <row r="201" spans="1:10" ht="16.5" hidden="1" customHeight="1" thickBot="1">
      <c r="A201" s="1217"/>
      <c r="B201" s="1198"/>
      <c r="C201" s="1200"/>
      <c r="D201" s="489" t="s">
        <v>117</v>
      </c>
      <c r="E201" s="16"/>
      <c r="F201" s="16"/>
      <c r="G201" s="20"/>
      <c r="H201" s="17">
        <f t="shared" si="38"/>
        <v>0</v>
      </c>
      <c r="I201" s="183" t="e">
        <f t="shared" si="39"/>
        <v>#DIV/0!</v>
      </c>
      <c r="J201" s="18"/>
    </row>
    <row r="202" spans="1:10" ht="17.25" hidden="1" thickBot="1">
      <c r="A202" s="1217"/>
      <c r="B202" s="1199"/>
      <c r="C202" s="1201" t="s">
        <v>14</v>
      </c>
      <c r="D202" s="1202"/>
      <c r="E202" s="133"/>
      <c r="F202" s="133"/>
      <c r="G202" s="133"/>
      <c r="H202" s="140">
        <f t="shared" si="38"/>
        <v>0</v>
      </c>
      <c r="I202" s="183" t="e">
        <f t="shared" si="39"/>
        <v>#DIV/0!</v>
      </c>
      <c r="J202" s="23"/>
    </row>
    <row r="203" spans="1:10" ht="17.25" hidden="1" thickBot="1">
      <c r="A203" s="1217"/>
      <c r="B203" s="1203" t="s">
        <v>236</v>
      </c>
      <c r="C203" s="1204" t="s">
        <v>274</v>
      </c>
      <c r="D203" s="503" t="s">
        <v>27</v>
      </c>
      <c r="E203" s="101"/>
      <c r="F203" s="101"/>
      <c r="G203" s="102"/>
      <c r="H203" s="102">
        <f t="shared" si="38"/>
        <v>0</v>
      </c>
      <c r="I203" s="183" t="e">
        <f t="shared" si="39"/>
        <v>#DIV/0!</v>
      </c>
      <c r="J203" s="8"/>
    </row>
    <row r="204" spans="1:10" ht="16.5" hidden="1" customHeight="1" thickBot="1">
      <c r="A204" s="1217"/>
      <c r="B204" s="1198"/>
      <c r="C204" s="1205"/>
      <c r="D204" s="504" t="s">
        <v>118</v>
      </c>
      <c r="E204" s="16"/>
      <c r="F204" s="16"/>
      <c r="G204" s="17"/>
      <c r="H204" s="17">
        <f t="shared" si="38"/>
        <v>0</v>
      </c>
      <c r="I204" s="183" t="e">
        <f t="shared" si="39"/>
        <v>#DIV/0!</v>
      </c>
      <c r="J204" s="18"/>
    </row>
    <row r="205" spans="1:10" ht="17.25" hidden="1" thickBot="1">
      <c r="A205" s="1217"/>
      <c r="B205" s="1198"/>
      <c r="C205" s="1205"/>
      <c r="D205" s="505" t="s">
        <v>119</v>
      </c>
      <c r="E205" s="16"/>
      <c r="F205" s="16"/>
      <c r="G205" s="17"/>
      <c r="H205" s="17">
        <f t="shared" si="38"/>
        <v>0</v>
      </c>
      <c r="I205" s="183" t="e">
        <f t="shared" si="39"/>
        <v>#DIV/0!</v>
      </c>
      <c r="J205" s="18"/>
    </row>
    <row r="206" spans="1:10" ht="17.25" hidden="1" thickBot="1">
      <c r="A206" s="1217"/>
      <c r="B206" s="1198"/>
      <c r="C206" s="1205"/>
      <c r="D206" s="505" t="s">
        <v>120</v>
      </c>
      <c r="E206" s="21"/>
      <c r="F206" s="21"/>
      <c r="G206" s="21"/>
      <c r="H206" s="17">
        <f t="shared" si="38"/>
        <v>0</v>
      </c>
      <c r="I206" s="183" t="e">
        <f t="shared" si="39"/>
        <v>#DIV/0!</v>
      </c>
      <c r="J206" s="22"/>
    </row>
    <row r="207" spans="1:10" ht="17.25" hidden="1" thickBot="1">
      <c r="A207" s="1217"/>
      <c r="B207" s="1198"/>
      <c r="C207" s="1205"/>
      <c r="D207" s="505" t="s">
        <v>121</v>
      </c>
      <c r="E207" s="32"/>
      <c r="F207" s="32"/>
      <c r="G207" s="21"/>
      <c r="H207" s="17">
        <f t="shared" si="38"/>
        <v>0</v>
      </c>
      <c r="I207" s="183" t="e">
        <f t="shared" si="39"/>
        <v>#DIV/0!</v>
      </c>
      <c r="J207" s="22"/>
    </row>
    <row r="208" spans="1:10" ht="17.25" hidden="1" thickBot="1">
      <c r="A208" s="1217"/>
      <c r="B208" s="1198"/>
      <c r="C208" s="1205"/>
      <c r="D208" s="494" t="s">
        <v>122</v>
      </c>
      <c r="E208" s="32"/>
      <c r="F208" s="32"/>
      <c r="G208" s="21"/>
      <c r="H208" s="17">
        <f t="shared" si="38"/>
        <v>0</v>
      </c>
      <c r="I208" s="183" t="e">
        <f t="shared" si="39"/>
        <v>#DIV/0!</v>
      </c>
      <c r="J208" s="22"/>
    </row>
    <row r="209" spans="1:10" ht="17.25" hidden="1" thickBot="1">
      <c r="A209" s="1217"/>
      <c r="B209" s="1198"/>
      <c r="C209" s="1205"/>
      <c r="D209" s="494" t="s">
        <v>30</v>
      </c>
      <c r="E209" s="32"/>
      <c r="F209" s="32"/>
      <c r="G209" s="21"/>
      <c r="H209" s="17">
        <f t="shared" si="38"/>
        <v>0</v>
      </c>
      <c r="I209" s="183" t="e">
        <f t="shared" si="39"/>
        <v>#DIV/0!</v>
      </c>
      <c r="J209" s="22"/>
    </row>
    <row r="210" spans="1:10" ht="17.25" hidden="1" thickBot="1">
      <c r="A210" s="1217"/>
      <c r="B210" s="1198"/>
      <c r="C210" s="1206"/>
      <c r="D210" s="506" t="s">
        <v>95</v>
      </c>
      <c r="E210" s="99"/>
      <c r="F210" s="99"/>
      <c r="G210" s="133"/>
      <c r="H210" s="140">
        <f t="shared" si="38"/>
        <v>0</v>
      </c>
      <c r="I210" s="183" t="e">
        <f t="shared" si="39"/>
        <v>#DIV/0!</v>
      </c>
      <c r="J210" s="23"/>
    </row>
    <row r="211" spans="1:10" ht="17.25" hidden="1" thickBot="1">
      <c r="A211" s="1217"/>
      <c r="B211" s="1198"/>
      <c r="C211" s="1205" t="s">
        <v>275</v>
      </c>
      <c r="D211" s="507" t="s">
        <v>123</v>
      </c>
      <c r="E211" s="32"/>
      <c r="F211" s="32"/>
      <c r="G211" s="254"/>
      <c r="H211" s="102">
        <f t="shared" si="38"/>
        <v>0</v>
      </c>
      <c r="I211" s="183" t="e">
        <f t="shared" si="39"/>
        <v>#DIV/0!</v>
      </c>
      <c r="J211" s="27"/>
    </row>
    <row r="212" spans="1:10" ht="16.5" hidden="1" customHeight="1" thickBot="1">
      <c r="A212" s="1217"/>
      <c r="B212" s="1198"/>
      <c r="C212" s="1205"/>
      <c r="D212" s="507" t="s">
        <v>124</v>
      </c>
      <c r="E212" s="32"/>
      <c r="F212" s="32"/>
      <c r="G212" s="21"/>
      <c r="H212" s="17">
        <f t="shared" si="38"/>
        <v>0</v>
      </c>
      <c r="I212" s="183" t="e">
        <f t="shared" si="39"/>
        <v>#DIV/0!</v>
      </c>
      <c r="J212" s="22"/>
    </row>
    <row r="213" spans="1:10" ht="17.25" hidden="1" thickBot="1">
      <c r="A213" s="1217"/>
      <c r="B213" s="1198"/>
      <c r="C213" s="1205"/>
      <c r="D213" s="507" t="s">
        <v>125</v>
      </c>
      <c r="E213" s="32"/>
      <c r="F213" s="32"/>
      <c r="G213" s="21"/>
      <c r="H213" s="17">
        <f t="shared" si="38"/>
        <v>0</v>
      </c>
      <c r="I213" s="183" t="e">
        <f t="shared" si="39"/>
        <v>#DIV/0!</v>
      </c>
      <c r="J213" s="22"/>
    </row>
    <row r="214" spans="1:10" ht="17.25" hidden="1" thickBot="1">
      <c r="A214" s="1217"/>
      <c r="B214" s="1198"/>
      <c r="C214" s="1206"/>
      <c r="D214" s="508" t="s">
        <v>95</v>
      </c>
      <c r="E214" s="134"/>
      <c r="F214" s="134"/>
      <c r="G214" s="133"/>
      <c r="H214" s="140">
        <f t="shared" si="38"/>
        <v>0</v>
      </c>
      <c r="I214" s="183" t="e">
        <f t="shared" si="39"/>
        <v>#DIV/0!</v>
      </c>
      <c r="J214" s="23"/>
    </row>
    <row r="215" spans="1:10" ht="17.25" hidden="1" thickBot="1">
      <c r="A215" s="1217"/>
      <c r="B215" s="1199"/>
      <c r="C215" s="1207" t="s">
        <v>95</v>
      </c>
      <c r="D215" s="1208"/>
      <c r="E215" s="99"/>
      <c r="F215" s="99"/>
      <c r="G215" s="99"/>
      <c r="H215" s="102">
        <f t="shared" si="38"/>
        <v>0</v>
      </c>
      <c r="I215" s="183" t="e">
        <f t="shared" si="39"/>
        <v>#DIV/0!</v>
      </c>
      <c r="J215" s="100"/>
    </row>
    <row r="216" spans="1:10" ht="17.25" hidden="1" thickBot="1">
      <c r="A216" s="1217"/>
      <c r="B216" s="1203" t="s">
        <v>276</v>
      </c>
      <c r="C216" s="1204" t="s">
        <v>277</v>
      </c>
      <c r="D216" s="503" t="s">
        <v>127</v>
      </c>
      <c r="E216" s="101"/>
      <c r="F216" s="101"/>
      <c r="G216" s="102"/>
      <c r="H216" s="102">
        <f t="shared" si="38"/>
        <v>0</v>
      </c>
      <c r="I216" s="183" t="e">
        <f t="shared" si="39"/>
        <v>#DIV/0!</v>
      </c>
      <c r="J216" s="8"/>
    </row>
    <row r="217" spans="1:10" ht="16.5" hidden="1" customHeight="1" thickBot="1">
      <c r="A217" s="1217"/>
      <c r="B217" s="1198"/>
      <c r="C217" s="1205"/>
      <c r="D217" s="504" t="s">
        <v>163</v>
      </c>
      <c r="E217" s="16"/>
      <c r="F217" s="16"/>
      <c r="G217" s="17"/>
      <c r="H217" s="17">
        <f t="shared" si="38"/>
        <v>0</v>
      </c>
      <c r="I217" s="183" t="e">
        <f t="shared" si="39"/>
        <v>#DIV/0!</v>
      </c>
      <c r="J217" s="18"/>
    </row>
    <row r="218" spans="1:10" ht="17.25" hidden="1" thickBot="1">
      <c r="A218" s="1217"/>
      <c r="B218" s="1198"/>
      <c r="C218" s="1205"/>
      <c r="D218" s="504" t="s">
        <v>128</v>
      </c>
      <c r="E218" s="16"/>
      <c r="F218" s="16"/>
      <c r="G218" s="17"/>
      <c r="H218" s="17">
        <f t="shared" si="38"/>
        <v>0</v>
      </c>
      <c r="I218" s="183" t="e">
        <f t="shared" si="39"/>
        <v>#DIV/0!</v>
      </c>
      <c r="J218" s="18"/>
    </row>
    <row r="219" spans="1:10" ht="17.25" hidden="1" thickBot="1">
      <c r="A219" s="1217"/>
      <c r="B219" s="1198"/>
      <c r="C219" s="1205"/>
      <c r="D219" s="505" t="s">
        <v>129</v>
      </c>
      <c r="E219" s="25"/>
      <c r="F219" s="25"/>
      <c r="G219" s="26"/>
      <c r="H219" s="17">
        <f t="shared" si="38"/>
        <v>0</v>
      </c>
      <c r="I219" s="183" t="e">
        <f t="shared" si="39"/>
        <v>#DIV/0!</v>
      </c>
      <c r="J219" s="18"/>
    </row>
    <row r="220" spans="1:10" ht="17.25" hidden="1" thickBot="1">
      <c r="A220" s="1217"/>
      <c r="B220" s="1198"/>
      <c r="C220" s="1232"/>
      <c r="D220" s="505" t="s">
        <v>130</v>
      </c>
      <c r="E220" s="25"/>
      <c r="F220" s="25"/>
      <c r="G220" s="13"/>
      <c r="H220" s="17">
        <f t="shared" si="38"/>
        <v>0</v>
      </c>
      <c r="I220" s="183" t="e">
        <f t="shared" si="39"/>
        <v>#DIV/0!</v>
      </c>
      <c r="J220" s="18"/>
    </row>
    <row r="221" spans="1:10" ht="17.25" hidden="1" thickBot="1">
      <c r="A221" s="1217"/>
      <c r="B221" s="1199"/>
      <c r="C221" s="1226" t="s">
        <v>131</v>
      </c>
      <c r="D221" s="1227"/>
      <c r="E221" s="135"/>
      <c r="F221" s="135"/>
      <c r="G221" s="113"/>
      <c r="H221" s="140">
        <f t="shared" si="38"/>
        <v>0</v>
      </c>
      <c r="I221" s="183" t="e">
        <f t="shared" si="39"/>
        <v>#DIV/0!</v>
      </c>
      <c r="J221" s="31"/>
    </row>
    <row r="222" spans="1:10" ht="24.6" hidden="1" customHeight="1" thickBot="1">
      <c r="A222" s="1217"/>
      <c r="B222" s="1219" t="s">
        <v>278</v>
      </c>
      <c r="C222" s="490" t="s">
        <v>279</v>
      </c>
      <c r="D222" s="509" t="s">
        <v>132</v>
      </c>
      <c r="E222" s="136"/>
      <c r="F222" s="136"/>
      <c r="G222" s="137"/>
      <c r="H222" s="102">
        <f t="shared" si="38"/>
        <v>0</v>
      </c>
      <c r="I222" s="183" t="e">
        <f t="shared" si="39"/>
        <v>#DIV/0!</v>
      </c>
      <c r="J222" s="8"/>
    </row>
    <row r="223" spans="1:10" ht="17.25" hidden="1" thickBot="1">
      <c r="A223" s="1217"/>
      <c r="B223" s="1220"/>
      <c r="C223" s="489" t="s">
        <v>280</v>
      </c>
      <c r="D223" s="510" t="s">
        <v>133</v>
      </c>
      <c r="E223" s="128"/>
      <c r="F223" s="128"/>
      <c r="G223" s="26"/>
      <c r="H223" s="17">
        <f t="shared" si="38"/>
        <v>0</v>
      </c>
      <c r="I223" s="183" t="e">
        <f t="shared" si="39"/>
        <v>#DIV/0!</v>
      </c>
      <c r="J223" s="18"/>
    </row>
    <row r="224" spans="1:10" ht="17.25" hidden="1" thickBot="1">
      <c r="A224" s="1217"/>
      <c r="B224" s="1221"/>
      <c r="C224" s="1223" t="s">
        <v>14</v>
      </c>
      <c r="D224" s="1224"/>
      <c r="E224" s="99"/>
      <c r="F224" s="99"/>
      <c r="G224" s="133"/>
      <c r="H224" s="140">
        <f t="shared" si="38"/>
        <v>0</v>
      </c>
      <c r="I224" s="183" t="e">
        <f t="shared" si="39"/>
        <v>#DIV/0!</v>
      </c>
      <c r="J224" s="23"/>
    </row>
    <row r="225" spans="1:10" ht="17.25" hidden="1" thickBot="1">
      <c r="A225" s="1217"/>
      <c r="B225" s="1219" t="s">
        <v>281</v>
      </c>
      <c r="C225" s="1222" t="s">
        <v>282</v>
      </c>
      <c r="D225" s="490" t="s">
        <v>55</v>
      </c>
      <c r="E225" s="28"/>
      <c r="F225" s="28"/>
      <c r="G225" s="10"/>
      <c r="H225" s="102">
        <f t="shared" si="38"/>
        <v>0</v>
      </c>
      <c r="I225" s="183" t="e">
        <f t="shared" si="39"/>
        <v>#DIV/0!</v>
      </c>
      <c r="J225" s="8"/>
    </row>
    <row r="226" spans="1:10" ht="17.25" hidden="1" thickBot="1">
      <c r="A226" s="1217"/>
      <c r="B226" s="1220"/>
      <c r="C226" s="1200"/>
      <c r="D226" s="489" t="s">
        <v>134</v>
      </c>
      <c r="E226" s="29"/>
      <c r="F226" s="29"/>
      <c r="G226" s="13"/>
      <c r="H226" s="17">
        <f t="shared" si="38"/>
        <v>0</v>
      </c>
      <c r="I226" s="183" t="e">
        <f t="shared" si="39"/>
        <v>#DIV/0!</v>
      </c>
      <c r="J226" s="18"/>
    </row>
    <row r="227" spans="1:10" ht="17.25" hidden="1" thickBot="1">
      <c r="A227" s="1217"/>
      <c r="B227" s="1220"/>
      <c r="C227" s="1228"/>
      <c r="D227" s="491" t="s">
        <v>95</v>
      </c>
      <c r="E227" s="111"/>
      <c r="F227" s="111"/>
      <c r="G227" s="113"/>
      <c r="H227" s="140">
        <f t="shared" si="38"/>
        <v>0</v>
      </c>
      <c r="I227" s="183" t="e">
        <f t="shared" si="39"/>
        <v>#DIV/0!</v>
      </c>
      <c r="J227" s="31"/>
    </row>
    <row r="228" spans="1:10" ht="17.25" hidden="1" thickBot="1">
      <c r="A228" s="1217"/>
      <c r="B228" s="1220"/>
      <c r="C228" s="1205" t="s">
        <v>283</v>
      </c>
      <c r="D228" s="492" t="s">
        <v>136</v>
      </c>
      <c r="E228" s="138"/>
      <c r="F228" s="138"/>
      <c r="G228" s="33"/>
      <c r="H228" s="102">
        <f t="shared" si="38"/>
        <v>0</v>
      </c>
      <c r="I228" s="183" t="e">
        <f t="shared" si="39"/>
        <v>#DIV/0!</v>
      </c>
      <c r="J228" s="8"/>
    </row>
    <row r="229" spans="1:10" ht="16.5" hidden="1" customHeight="1" thickBot="1">
      <c r="A229" s="1217"/>
      <c r="B229" s="1220"/>
      <c r="C229" s="1206"/>
      <c r="D229" s="491" t="s">
        <v>95</v>
      </c>
      <c r="E229" s="139"/>
      <c r="F229" s="139"/>
      <c r="G229" s="255"/>
      <c r="H229" s="140">
        <f t="shared" si="38"/>
        <v>0</v>
      </c>
      <c r="I229" s="183" t="e">
        <f t="shared" si="39"/>
        <v>#DIV/0!</v>
      </c>
      <c r="J229" s="31"/>
    </row>
    <row r="230" spans="1:10" ht="17.25" hidden="1" thickBot="1">
      <c r="A230" s="1217"/>
      <c r="B230" s="1221"/>
      <c r="C230" s="1229" t="s">
        <v>14</v>
      </c>
      <c r="D230" s="1229"/>
      <c r="E230" s="99"/>
      <c r="F230" s="99"/>
      <c r="G230" s="99"/>
      <c r="H230" s="102">
        <f t="shared" si="38"/>
        <v>0</v>
      </c>
      <c r="I230" s="183" t="e">
        <f t="shared" si="39"/>
        <v>#DIV/0!</v>
      </c>
      <c r="J230" s="100"/>
    </row>
    <row r="231" spans="1:10" ht="17.25" hidden="1" thickBot="1">
      <c r="A231" s="1217"/>
      <c r="B231" s="1220" t="s">
        <v>284</v>
      </c>
      <c r="C231" s="511" t="s">
        <v>285</v>
      </c>
      <c r="D231" s="511" t="s">
        <v>137</v>
      </c>
      <c r="E231" s="130"/>
      <c r="F231" s="130"/>
      <c r="G231" s="103"/>
      <c r="H231" s="102">
        <f t="shared" si="38"/>
        <v>0</v>
      </c>
      <c r="I231" s="183" t="e">
        <f t="shared" si="39"/>
        <v>#DIV/0!</v>
      </c>
      <c r="J231" s="27"/>
    </row>
    <row r="232" spans="1:10" ht="17.25" hidden="1" thickBot="1">
      <c r="A232" s="1217"/>
      <c r="B232" s="1221"/>
      <c r="C232" s="1201" t="s">
        <v>15</v>
      </c>
      <c r="D232" s="1202"/>
      <c r="E232" s="34"/>
      <c r="F232" s="34"/>
      <c r="G232" s="34"/>
      <c r="H232" s="140">
        <f t="shared" si="38"/>
        <v>0</v>
      </c>
      <c r="I232" s="183" t="e">
        <f t="shared" si="39"/>
        <v>#DIV/0!</v>
      </c>
      <c r="J232" s="23"/>
    </row>
    <row r="233" spans="1:10" ht="17.25" hidden="1" thickBot="1">
      <c r="A233" s="1217"/>
      <c r="B233" s="1230" t="s">
        <v>5</v>
      </c>
      <c r="C233" s="512" t="s">
        <v>286</v>
      </c>
      <c r="D233" s="512" t="s">
        <v>9</v>
      </c>
      <c r="E233" s="37"/>
      <c r="F233" s="37"/>
      <c r="G233" s="35"/>
      <c r="H233" s="102">
        <f t="shared" si="38"/>
        <v>0</v>
      </c>
      <c r="I233" s="183" t="e">
        <f t="shared" si="39"/>
        <v>#DIV/0!</v>
      </c>
      <c r="J233" s="36"/>
    </row>
    <row r="234" spans="1:10" ht="17.25" hidden="1" thickBot="1">
      <c r="A234" s="1217"/>
      <c r="B234" s="1231"/>
      <c r="C234" s="1201" t="s">
        <v>15</v>
      </c>
      <c r="D234" s="1202"/>
      <c r="E234" s="24"/>
      <c r="F234" s="24"/>
      <c r="G234" s="104"/>
      <c r="H234" s="140">
        <f t="shared" si="38"/>
        <v>0</v>
      </c>
      <c r="I234" s="183" t="e">
        <f t="shared" si="39"/>
        <v>#DIV/0!</v>
      </c>
      <c r="J234" s="105"/>
    </row>
    <row r="235" spans="1:10" ht="17.25" hidden="1" thickBot="1">
      <c r="A235" s="1217"/>
      <c r="B235" s="1219" t="s">
        <v>287</v>
      </c>
      <c r="C235" s="1222" t="s">
        <v>288</v>
      </c>
      <c r="D235" s="490" t="s">
        <v>34</v>
      </c>
      <c r="E235" s="38"/>
      <c r="F235" s="38"/>
      <c r="G235" s="39"/>
      <c r="H235" s="102">
        <f t="shared" si="38"/>
        <v>0</v>
      </c>
      <c r="I235" s="183" t="e">
        <f t="shared" si="39"/>
        <v>#DIV/0!</v>
      </c>
      <c r="J235" s="8"/>
    </row>
    <row r="236" spans="1:10" ht="17.25" hidden="1" customHeight="1" thickBot="1">
      <c r="A236" s="1217"/>
      <c r="B236" s="1220"/>
      <c r="C236" s="1200"/>
      <c r="D236" s="490" t="s">
        <v>52</v>
      </c>
      <c r="E236" s="40"/>
      <c r="F236" s="40"/>
      <c r="G236" s="39"/>
      <c r="H236" s="102">
        <f t="shared" si="38"/>
        <v>0</v>
      </c>
      <c r="I236" s="183" t="e">
        <f t="shared" si="39"/>
        <v>#DIV/0!</v>
      </c>
      <c r="J236" s="8"/>
    </row>
    <row r="237" spans="1:10" ht="17.25" hidden="1" thickBot="1">
      <c r="A237" s="1217"/>
      <c r="B237" s="1221"/>
      <c r="C237" s="1223" t="s">
        <v>14</v>
      </c>
      <c r="D237" s="1224"/>
      <c r="E237" s="99"/>
      <c r="F237" s="99"/>
      <c r="G237" s="133"/>
      <c r="H237" s="140">
        <f t="shared" si="38"/>
        <v>0</v>
      </c>
      <c r="I237" s="183" t="e">
        <f t="shared" si="39"/>
        <v>#DIV/0!</v>
      </c>
      <c r="J237" s="23"/>
    </row>
    <row r="238" spans="1:10" ht="17.25" hidden="1" thickBot="1">
      <c r="A238" s="1217"/>
      <c r="B238" s="1219" t="s">
        <v>157</v>
      </c>
      <c r="C238" s="513" t="s">
        <v>35</v>
      </c>
      <c r="D238" s="513" t="s">
        <v>93</v>
      </c>
      <c r="E238" s="38"/>
      <c r="F238" s="38"/>
      <c r="G238" s="7"/>
      <c r="H238" s="102">
        <f t="shared" si="38"/>
        <v>0</v>
      </c>
      <c r="I238" s="183" t="e">
        <f t="shared" si="39"/>
        <v>#DIV/0!</v>
      </c>
      <c r="J238" s="9"/>
    </row>
    <row r="239" spans="1:10" ht="17.25" hidden="1" thickBot="1">
      <c r="A239" s="1217"/>
      <c r="B239" s="1221"/>
      <c r="C239" s="1225" t="s">
        <v>15</v>
      </c>
      <c r="D239" s="1225"/>
      <c r="E239" s="30"/>
      <c r="F239" s="30"/>
      <c r="G239" s="30"/>
      <c r="H239" s="140">
        <f t="shared" si="38"/>
        <v>0</v>
      </c>
      <c r="I239" s="183" t="e">
        <f t="shared" si="39"/>
        <v>#DIV/0!</v>
      </c>
      <c r="J239" s="31"/>
    </row>
    <row r="240" spans="1:10" ht="17.25" hidden="1" thickBot="1">
      <c r="A240" s="1218"/>
      <c r="B240" s="1213" t="s">
        <v>19</v>
      </c>
      <c r="C240" s="1214"/>
      <c r="D240" s="1215"/>
      <c r="E240" s="184">
        <f>SUM(E202,E215,E221,E224,E230,E232,E234,E237,E239)</f>
        <v>0</v>
      </c>
      <c r="F240" s="184"/>
      <c r="G240" s="184">
        <f>SUM(G202,G215,G221,G224,G230,G232,G234,G237,G239)</f>
        <v>0</v>
      </c>
      <c r="H240" s="186">
        <f t="shared" si="38"/>
        <v>0</v>
      </c>
      <c r="I240" s="187" t="e">
        <f>H240/E240*100%</f>
        <v>#DIV/0!</v>
      </c>
      <c r="J240" s="185"/>
    </row>
    <row r="241" spans="1:8">
      <c r="A241" s="408"/>
      <c r="E241" s="61"/>
      <c r="F241" s="61"/>
      <c r="G241" s="61"/>
    </row>
    <row r="242" spans="1:8" ht="17.25" hidden="1" thickBot="1">
      <c r="D242" s="762"/>
      <c r="E242" s="61">
        <v>8308224237</v>
      </c>
      <c r="F242" s="61"/>
      <c r="G242" s="61">
        <v>8324173963</v>
      </c>
    </row>
    <row r="243" spans="1:8" ht="17.25" hidden="1" thickBot="1">
      <c r="D243" s="762"/>
      <c r="E243" s="759">
        <f>E192-E242</f>
        <v>458622047</v>
      </c>
      <c r="F243" s="61"/>
      <c r="G243" s="61"/>
    </row>
    <row r="244" spans="1:8">
      <c r="D244" s="762"/>
      <c r="E244" s="61"/>
      <c r="F244" s="61"/>
      <c r="G244" s="61"/>
    </row>
    <row r="245" spans="1:8">
      <c r="D245" s="762"/>
      <c r="E245" s="61"/>
      <c r="F245" s="61"/>
      <c r="G245" s="61"/>
    </row>
    <row r="246" spans="1:8">
      <c r="H246" s="61"/>
    </row>
  </sheetData>
  <mergeCells count="181">
    <mergeCell ref="B91:J91"/>
    <mergeCell ref="B26:I26"/>
    <mergeCell ref="B240:D240"/>
    <mergeCell ref="A194:A195"/>
    <mergeCell ref="A196:A240"/>
    <mergeCell ref="C234:D234"/>
    <mergeCell ref="B235:B237"/>
    <mergeCell ref="C235:C236"/>
    <mergeCell ref="C237:D237"/>
    <mergeCell ref="B238:B239"/>
    <mergeCell ref="C239:D239"/>
    <mergeCell ref="C221:D221"/>
    <mergeCell ref="B222:B224"/>
    <mergeCell ref="C224:D224"/>
    <mergeCell ref="B225:B230"/>
    <mergeCell ref="C225:C227"/>
    <mergeCell ref="C228:C229"/>
    <mergeCell ref="C230:D230"/>
    <mergeCell ref="B231:B232"/>
    <mergeCell ref="C232:D232"/>
    <mergeCell ref="B233:B234"/>
    <mergeCell ref="B216:B221"/>
    <mergeCell ref="C216:C220"/>
    <mergeCell ref="G194:G195"/>
    <mergeCell ref="H194:H195"/>
    <mergeCell ref="I194:I195"/>
    <mergeCell ref="J194:J195"/>
    <mergeCell ref="B196:B202"/>
    <mergeCell ref="C197:C198"/>
    <mergeCell ref="C200:C201"/>
    <mergeCell ref="C202:D202"/>
    <mergeCell ref="B203:B215"/>
    <mergeCell ref="C203:C210"/>
    <mergeCell ref="C211:C214"/>
    <mergeCell ref="C215:D215"/>
    <mergeCell ref="B194:D194"/>
    <mergeCell ref="E194:E195"/>
    <mergeCell ref="F194:F195"/>
    <mergeCell ref="C184:D184"/>
    <mergeCell ref="B192:D192"/>
    <mergeCell ref="A123:A124"/>
    <mergeCell ref="A125:A192"/>
    <mergeCell ref="C148:D148"/>
    <mergeCell ref="B149:B179"/>
    <mergeCell ref="C149:C155"/>
    <mergeCell ref="C156:C178"/>
    <mergeCell ref="C179:D179"/>
    <mergeCell ref="B180:B181"/>
    <mergeCell ref="C181:D181"/>
    <mergeCell ref="C187:D187"/>
    <mergeCell ref="C185:C186"/>
    <mergeCell ref="B185:B187"/>
    <mergeCell ref="B188:B190"/>
    <mergeCell ref="C188:C189"/>
    <mergeCell ref="C190:D190"/>
    <mergeCell ref="B182:B184"/>
    <mergeCell ref="C182:C183"/>
    <mergeCell ref="B122:J122"/>
    <mergeCell ref="B123:D123"/>
    <mergeCell ref="J123:J124"/>
    <mergeCell ref="C125:C131"/>
    <mergeCell ref="C132:C135"/>
    <mergeCell ref="C136:C143"/>
    <mergeCell ref="C144:D144"/>
    <mergeCell ref="B145:B148"/>
    <mergeCell ref="C145:C147"/>
    <mergeCell ref="E123:E124"/>
    <mergeCell ref="F123:F124"/>
    <mergeCell ref="G123:G124"/>
    <mergeCell ref="H123:H124"/>
    <mergeCell ref="I123:I124"/>
    <mergeCell ref="A1:J1"/>
    <mergeCell ref="A2:J2"/>
    <mergeCell ref="A3:J3"/>
    <mergeCell ref="A4:J4"/>
    <mergeCell ref="B10:B11"/>
    <mergeCell ref="C11:D11"/>
    <mergeCell ref="B118:B119"/>
    <mergeCell ref="B120:D120"/>
    <mergeCell ref="A94:A120"/>
    <mergeCell ref="C110:D110"/>
    <mergeCell ref="B111:B113"/>
    <mergeCell ref="C111:C112"/>
    <mergeCell ref="C113:D113"/>
    <mergeCell ref="B114:B115"/>
    <mergeCell ref="C115:D115"/>
    <mergeCell ref="I92:I93"/>
    <mergeCell ref="B92:D92"/>
    <mergeCell ref="J92:J93"/>
    <mergeCell ref="B94:B108"/>
    <mergeCell ref="C94:C98"/>
    <mergeCell ref="C99:C101"/>
    <mergeCell ref="B116:B117"/>
    <mergeCell ref="C102:C107"/>
    <mergeCell ref="A92:A93"/>
    <mergeCell ref="A28:A29"/>
    <mergeCell ref="C108:D108"/>
    <mergeCell ref="B109:B110"/>
    <mergeCell ref="E92:E93"/>
    <mergeCell ref="F92:F93"/>
    <mergeCell ref="G92:G93"/>
    <mergeCell ref="H92:H93"/>
    <mergeCell ref="H72:H73"/>
    <mergeCell ref="I72:I73"/>
    <mergeCell ref="B71:J71"/>
    <mergeCell ref="F28:F29"/>
    <mergeCell ref="F72:F73"/>
    <mergeCell ref="B90:D90"/>
    <mergeCell ref="B72:D72"/>
    <mergeCell ref="E72:E73"/>
    <mergeCell ref="G72:G73"/>
    <mergeCell ref="B74:B75"/>
    <mergeCell ref="C74:C75"/>
    <mergeCell ref="B76:B77"/>
    <mergeCell ref="B78:B82"/>
    <mergeCell ref="C79:C81"/>
    <mergeCell ref="B86:B87"/>
    <mergeCell ref="C86:C87"/>
    <mergeCell ref="B88:B89"/>
    <mergeCell ref="C88:C89"/>
    <mergeCell ref="C62:D62"/>
    <mergeCell ref="B67:B69"/>
    <mergeCell ref="C67:C68"/>
    <mergeCell ref="C69:D69"/>
    <mergeCell ref="B70:D70"/>
    <mergeCell ref="J72:J73"/>
    <mergeCell ref="B60:B62"/>
    <mergeCell ref="C60:C61"/>
    <mergeCell ref="B45:B49"/>
    <mergeCell ref="C45:C48"/>
    <mergeCell ref="C56:C58"/>
    <mergeCell ref="B30:B35"/>
    <mergeCell ref="C30:C34"/>
    <mergeCell ref="C35:D35"/>
    <mergeCell ref="B36:B44"/>
    <mergeCell ref="C36:C43"/>
    <mergeCell ref="B50:B52"/>
    <mergeCell ref="C50:C51"/>
    <mergeCell ref="C52:D52"/>
    <mergeCell ref="B56:B59"/>
    <mergeCell ref="C59:D59"/>
    <mergeCell ref="C49:D49"/>
    <mergeCell ref="B27:J27"/>
    <mergeCell ref="B28:D28"/>
    <mergeCell ref="E28:E29"/>
    <mergeCell ref="G28:G29"/>
    <mergeCell ref="H28:H29"/>
    <mergeCell ref="I28:I29"/>
    <mergeCell ref="J28:J29"/>
    <mergeCell ref="B12:B14"/>
    <mergeCell ref="C12:C13"/>
    <mergeCell ref="C14:D14"/>
    <mergeCell ref="B17:B20"/>
    <mergeCell ref="C17:C19"/>
    <mergeCell ref="C20:D20"/>
    <mergeCell ref="B15:B16"/>
    <mergeCell ref="C16:D16"/>
    <mergeCell ref="A30:A70"/>
    <mergeCell ref="C53:C54"/>
    <mergeCell ref="B53:B55"/>
    <mergeCell ref="C55:D55"/>
    <mergeCell ref="C63:C65"/>
    <mergeCell ref="B63:B66"/>
    <mergeCell ref="C66:D66"/>
    <mergeCell ref="B5:J5"/>
    <mergeCell ref="B6:D6"/>
    <mergeCell ref="E6:E7"/>
    <mergeCell ref="G6:G7"/>
    <mergeCell ref="H6:H7"/>
    <mergeCell ref="I6:I7"/>
    <mergeCell ref="J6:J7"/>
    <mergeCell ref="C44:D44"/>
    <mergeCell ref="A6:A7"/>
    <mergeCell ref="A8:A25"/>
    <mergeCell ref="B21:B24"/>
    <mergeCell ref="C21:C23"/>
    <mergeCell ref="C24:D24"/>
    <mergeCell ref="B25:D25"/>
    <mergeCell ref="F6:F7"/>
    <mergeCell ref="B8:B9"/>
    <mergeCell ref="C9:D9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ECFF"/>
  </sheetPr>
  <dimension ref="A1:N89"/>
  <sheetViews>
    <sheetView topLeftCell="A13" workbookViewId="0">
      <selection activeCell="H56" sqref="H56"/>
    </sheetView>
  </sheetViews>
  <sheetFormatPr defaultRowHeight="16.5"/>
  <cols>
    <col min="1" max="1" width="11.125" style="1" customWidth="1"/>
    <col min="2" max="2" width="15.625" customWidth="1"/>
    <col min="3" max="3" width="23.375" customWidth="1"/>
    <col min="4" max="4" width="16.625" customWidth="1"/>
    <col min="5" max="5" width="17" customWidth="1"/>
    <col min="6" max="6" width="20" customWidth="1"/>
    <col min="7" max="7" width="19.875" customWidth="1"/>
    <col min="8" max="8" width="9.875" style="68" customWidth="1"/>
    <col min="9" max="9" width="36.125" customWidth="1"/>
    <col min="10" max="10" width="13" bestFit="1" customWidth="1"/>
    <col min="11" max="11" width="11.875" bestFit="1" customWidth="1"/>
  </cols>
  <sheetData>
    <row r="1" spans="1:11">
      <c r="A1" s="1250"/>
      <c r="B1" s="1250"/>
      <c r="C1" s="1250"/>
      <c r="D1" s="1250"/>
      <c r="E1" s="1250"/>
      <c r="F1" s="1250"/>
      <c r="G1" s="1250"/>
      <c r="H1" s="1250"/>
      <c r="I1" s="1250"/>
    </row>
    <row r="2" spans="1:11" ht="31.5">
      <c r="A2" s="1166" t="s">
        <v>78</v>
      </c>
      <c r="B2" s="1166"/>
      <c r="C2" s="1166"/>
      <c r="D2" s="1166"/>
      <c r="E2" s="1166"/>
      <c r="F2" s="1166"/>
      <c r="G2" s="1166"/>
      <c r="H2" s="1166"/>
      <c r="I2" s="1166"/>
    </row>
    <row r="3" spans="1:11" ht="32.1" customHeight="1">
      <c r="A3" s="1251" t="s">
        <v>166</v>
      </c>
      <c r="B3" s="1251"/>
      <c r="C3" s="1251"/>
      <c r="D3" s="1251"/>
      <c r="E3" s="1251"/>
      <c r="F3" s="1251"/>
      <c r="G3" s="1251"/>
      <c r="H3" s="1251"/>
      <c r="I3" s="1251"/>
    </row>
    <row r="4" spans="1:11" ht="26.1" customHeight="1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11" ht="20.25" thickBot="1">
      <c r="A5" s="1256" t="s">
        <v>88</v>
      </c>
      <c r="B5" s="1256"/>
      <c r="C5" s="1256"/>
      <c r="D5" s="1256"/>
      <c r="E5" s="1256"/>
      <c r="F5" s="1256"/>
      <c r="G5" s="1256"/>
      <c r="H5" s="1256"/>
      <c r="I5" s="1256"/>
    </row>
    <row r="6" spans="1:11" ht="19.149999999999999" customHeight="1">
      <c r="A6" s="1080" t="s">
        <v>16</v>
      </c>
      <c r="B6" s="1081"/>
      <c r="C6" s="1081"/>
      <c r="D6" s="1082" t="s">
        <v>298</v>
      </c>
      <c r="E6" s="1082" t="s">
        <v>297</v>
      </c>
      <c r="F6" s="1082" t="s">
        <v>296</v>
      </c>
      <c r="G6" s="1082" t="s">
        <v>74</v>
      </c>
      <c r="H6" s="1084" t="s">
        <v>62</v>
      </c>
      <c r="I6" s="1084" t="s">
        <v>76</v>
      </c>
    </row>
    <row r="7" spans="1:11" ht="18" thickBot="1">
      <c r="A7" s="74" t="s">
        <v>0</v>
      </c>
      <c r="B7" s="75" t="s">
        <v>1</v>
      </c>
      <c r="C7" s="75" t="s">
        <v>2</v>
      </c>
      <c r="D7" s="1083"/>
      <c r="E7" s="1083"/>
      <c r="F7" s="1083"/>
      <c r="G7" s="1083"/>
      <c r="H7" s="1085"/>
      <c r="I7" s="1085"/>
    </row>
    <row r="8" spans="1:11" ht="26.25" customHeight="1" thickBot="1">
      <c r="A8" s="1264" t="s">
        <v>244</v>
      </c>
      <c r="B8" s="421" t="s">
        <v>247</v>
      </c>
      <c r="C8" s="422" t="s">
        <v>6</v>
      </c>
      <c r="D8" s="424"/>
      <c r="E8" s="424"/>
      <c r="F8" s="425"/>
      <c r="G8" s="426">
        <f>F8-D8</f>
        <v>0</v>
      </c>
      <c r="H8" s="548" t="e">
        <f>G8/D8*100%</f>
        <v>#DIV/0!</v>
      </c>
      <c r="I8" s="353"/>
    </row>
    <row r="9" spans="1:11" ht="26.25" customHeight="1" thickBot="1">
      <c r="A9" s="1265"/>
      <c r="B9" s="1106" t="s">
        <v>251</v>
      </c>
      <c r="C9" s="1107"/>
      <c r="D9" s="427"/>
      <c r="E9" s="427"/>
      <c r="F9" s="428"/>
      <c r="G9" s="429">
        <f>F9-D9</f>
        <v>0</v>
      </c>
      <c r="H9" s="548" t="e">
        <f t="shared" ref="H9:H24" si="0">G9/D9*100%</f>
        <v>#DIV/0!</v>
      </c>
      <c r="I9" s="348"/>
    </row>
    <row r="10" spans="1:11" ht="20.25" customHeight="1" thickBot="1">
      <c r="A10" s="1262" t="s">
        <v>204</v>
      </c>
      <c r="B10" s="423" t="s">
        <v>3</v>
      </c>
      <c r="C10" s="259" t="s">
        <v>17</v>
      </c>
      <c r="D10" s="424"/>
      <c r="E10" s="424"/>
      <c r="F10" s="425"/>
      <c r="G10" s="426">
        <f>F10-D10</f>
        <v>0</v>
      </c>
      <c r="H10" s="548" t="e">
        <f t="shared" si="0"/>
        <v>#DIV/0!</v>
      </c>
      <c r="I10" s="353"/>
    </row>
    <row r="11" spans="1:11" ht="21.75" customHeight="1" thickBot="1">
      <c r="A11" s="1263"/>
      <c r="B11" s="1261" t="s">
        <v>203</v>
      </c>
      <c r="C11" s="1257"/>
      <c r="D11" s="430"/>
      <c r="E11" s="430"/>
      <c r="F11" s="431"/>
      <c r="G11" s="432">
        <f t="shared" ref="G11:G25" si="1">F11-D11</f>
        <v>0</v>
      </c>
      <c r="H11" s="548" t="e">
        <f t="shared" si="0"/>
        <v>#DIV/0!</v>
      </c>
      <c r="I11" s="433"/>
      <c r="K11" s="61"/>
    </row>
    <row r="12" spans="1:11" ht="16.5" customHeight="1" thickBot="1">
      <c r="A12" s="1268" t="s">
        <v>245</v>
      </c>
      <c r="B12" s="1114" t="s">
        <v>246</v>
      </c>
      <c r="C12" s="259" t="s">
        <v>151</v>
      </c>
      <c r="D12" s="434"/>
      <c r="E12" s="434"/>
      <c r="F12" s="435"/>
      <c r="G12" s="436">
        <f t="shared" si="1"/>
        <v>0</v>
      </c>
      <c r="H12" s="548" t="e">
        <f t="shared" si="0"/>
        <v>#DIV/0!</v>
      </c>
      <c r="I12" s="437"/>
    </row>
    <row r="13" spans="1:11" ht="16.5" customHeight="1" thickBot="1">
      <c r="A13" s="1269"/>
      <c r="B13" s="1115"/>
      <c r="C13" s="257" t="s">
        <v>152</v>
      </c>
      <c r="D13" s="438"/>
      <c r="E13" s="438"/>
      <c r="F13" s="439"/>
      <c r="G13" s="440">
        <f t="shared" si="1"/>
        <v>0</v>
      </c>
      <c r="H13" s="548" t="e">
        <f t="shared" si="0"/>
        <v>#DIV/0!</v>
      </c>
      <c r="I13" s="441"/>
    </row>
    <row r="14" spans="1:11" ht="17.25" thickBot="1">
      <c r="A14" s="1270"/>
      <c r="B14" s="1249" t="s">
        <v>14</v>
      </c>
      <c r="C14" s="1100"/>
      <c r="D14" s="430"/>
      <c r="E14" s="430"/>
      <c r="F14" s="431"/>
      <c r="G14" s="432">
        <f t="shared" si="1"/>
        <v>0</v>
      </c>
      <c r="H14" s="548" t="e">
        <f t="shared" si="0"/>
        <v>#DIV/0!</v>
      </c>
      <c r="I14" s="442"/>
    </row>
    <row r="15" spans="1:11" ht="17.25" thickBot="1">
      <c r="A15" s="1233" t="s">
        <v>379</v>
      </c>
      <c r="B15" s="520" t="s">
        <v>378</v>
      </c>
      <c r="C15" s="520" t="s">
        <v>378</v>
      </c>
      <c r="D15" s="448"/>
      <c r="E15" s="448"/>
      <c r="F15" s="449"/>
      <c r="G15" s="450"/>
      <c r="H15" s="548" t="e">
        <f t="shared" si="0"/>
        <v>#DIV/0!</v>
      </c>
      <c r="I15" s="524"/>
    </row>
    <row r="16" spans="1:11" ht="17.25" thickBot="1">
      <c r="A16" s="1234"/>
      <c r="B16" s="518"/>
      <c r="C16" s="521" t="s">
        <v>380</v>
      </c>
      <c r="D16" s="444"/>
      <c r="E16" s="444"/>
      <c r="F16" s="445"/>
      <c r="G16" s="446"/>
      <c r="H16" s="548" t="e">
        <f t="shared" si="0"/>
        <v>#DIV/0!</v>
      </c>
      <c r="I16" s="523"/>
    </row>
    <row r="17" spans="1:14" ht="17.25" thickBot="1">
      <c r="A17" s="1273" t="s">
        <v>248</v>
      </c>
      <c r="B17" s="1271" t="s">
        <v>249</v>
      </c>
      <c r="C17" s="522" t="s">
        <v>10</v>
      </c>
      <c r="D17" s="448"/>
      <c r="E17" s="448"/>
      <c r="F17" s="449"/>
      <c r="G17" s="450">
        <f t="shared" si="1"/>
        <v>0</v>
      </c>
      <c r="H17" s="548" t="e">
        <f t="shared" si="0"/>
        <v>#DIV/0!</v>
      </c>
      <c r="I17" s="441"/>
    </row>
    <row r="18" spans="1:14" ht="18.75" customHeight="1" thickBot="1">
      <c r="A18" s="1274"/>
      <c r="B18" s="1272"/>
      <c r="C18" s="257" t="s">
        <v>250</v>
      </c>
      <c r="D18" s="438"/>
      <c r="E18" s="438"/>
      <c r="F18" s="439"/>
      <c r="G18" s="440">
        <f t="shared" si="1"/>
        <v>0</v>
      </c>
      <c r="H18" s="548" t="e">
        <f t="shared" si="0"/>
        <v>#DIV/0!</v>
      </c>
      <c r="I18" s="441"/>
    </row>
    <row r="19" spans="1:14" ht="18.75" customHeight="1" thickBot="1">
      <c r="A19" s="1274"/>
      <c r="B19" s="1272"/>
      <c r="C19" s="364" t="s">
        <v>18</v>
      </c>
      <c r="D19" s="438"/>
      <c r="E19" s="438"/>
      <c r="F19" s="439"/>
      <c r="G19" s="440">
        <f t="shared" si="1"/>
        <v>0</v>
      </c>
      <c r="H19" s="548" t="e">
        <f t="shared" si="0"/>
        <v>#DIV/0!</v>
      </c>
      <c r="I19" s="443"/>
    </row>
    <row r="20" spans="1:14" ht="17.25" thickBot="1">
      <c r="A20" s="1275"/>
      <c r="B20" s="1116" t="s">
        <v>14</v>
      </c>
      <c r="C20" s="1116"/>
      <c r="D20" s="444"/>
      <c r="E20" s="444"/>
      <c r="F20" s="445"/>
      <c r="G20" s="446">
        <f t="shared" si="1"/>
        <v>0</v>
      </c>
      <c r="H20" s="548" t="e">
        <f t="shared" si="0"/>
        <v>#DIV/0!</v>
      </c>
      <c r="I20" s="447"/>
    </row>
    <row r="21" spans="1:14" ht="24.75" customHeight="1" thickBot="1">
      <c r="A21" s="1266" t="s">
        <v>253</v>
      </c>
      <c r="B21" s="1097" t="s">
        <v>308</v>
      </c>
      <c r="C21" s="413" t="s">
        <v>252</v>
      </c>
      <c r="D21" s="448"/>
      <c r="E21" s="448"/>
      <c r="F21" s="449"/>
      <c r="G21" s="450">
        <f t="shared" si="1"/>
        <v>0</v>
      </c>
      <c r="H21" s="548" t="e">
        <f t="shared" si="0"/>
        <v>#DIV/0!</v>
      </c>
      <c r="I21" s="451"/>
    </row>
    <row r="22" spans="1:14" ht="21.95" customHeight="1" thickBot="1">
      <c r="A22" s="1267"/>
      <c r="B22" s="1097"/>
      <c r="C22" s="412" t="s">
        <v>54</v>
      </c>
      <c r="D22" s="438"/>
      <c r="E22" s="438"/>
      <c r="F22" s="439"/>
      <c r="G22" s="440">
        <f t="shared" si="1"/>
        <v>0</v>
      </c>
      <c r="H22" s="548" t="e">
        <f t="shared" si="0"/>
        <v>#DIV/0!</v>
      </c>
      <c r="I22" s="452"/>
    </row>
    <row r="23" spans="1:14" ht="21" customHeight="1" thickBot="1">
      <c r="A23" s="1267"/>
      <c r="B23" s="1098"/>
      <c r="C23" s="412" t="s">
        <v>12</v>
      </c>
      <c r="D23" s="438"/>
      <c r="E23" s="438"/>
      <c r="F23" s="439"/>
      <c r="G23" s="440">
        <f t="shared" si="1"/>
        <v>0</v>
      </c>
      <c r="H23" s="548" t="e">
        <f t="shared" si="0"/>
        <v>#DIV/0!</v>
      </c>
      <c r="I23" s="441"/>
    </row>
    <row r="24" spans="1:14" ht="17.25" thickBot="1">
      <c r="A24" s="1267"/>
      <c r="B24" s="1099" t="s">
        <v>14</v>
      </c>
      <c r="C24" s="1257"/>
      <c r="D24" s="453"/>
      <c r="E24" s="453"/>
      <c r="F24" s="454"/>
      <c r="G24" s="432">
        <f t="shared" si="1"/>
        <v>0</v>
      </c>
      <c r="H24" s="548" t="e">
        <f t="shared" si="0"/>
        <v>#DIV/0!</v>
      </c>
      <c r="I24" s="455"/>
    </row>
    <row r="25" spans="1:14" ht="17.25" thickBot="1">
      <c r="A25" s="1258" t="s">
        <v>19</v>
      </c>
      <c r="B25" s="1259"/>
      <c r="C25" s="1260"/>
      <c r="D25" s="456">
        <f>SUM(D9,D11,D14,D20,D24)</f>
        <v>0</v>
      </c>
      <c r="E25" s="456">
        <f>SUM(E9,E11,E14,E20,E24)</f>
        <v>0</v>
      </c>
      <c r="F25" s="456">
        <f>SUM(F8,F11,F14,F20,F24)</f>
        <v>0</v>
      </c>
      <c r="G25" s="457">
        <f t="shared" si="1"/>
        <v>0</v>
      </c>
      <c r="H25" s="549" t="e">
        <f>G25/D25*100%</f>
        <v>#DIV/0!</v>
      </c>
      <c r="I25" s="458"/>
      <c r="J25" s="61"/>
    </row>
    <row r="26" spans="1:14" ht="21" thickBot="1">
      <c r="A26" s="1237" t="s">
        <v>77</v>
      </c>
      <c r="B26" s="1238"/>
      <c r="C26" s="1238"/>
      <c r="D26" s="1238"/>
      <c r="E26" s="1238"/>
      <c r="F26" s="1238"/>
      <c r="G26" s="1238"/>
      <c r="H26" s="1238"/>
      <c r="I26" s="1239"/>
    </row>
    <row r="27" spans="1:14" ht="17.45" customHeight="1">
      <c r="A27" s="1240" t="s">
        <v>16</v>
      </c>
      <c r="B27" s="1241"/>
      <c r="C27" s="1241"/>
      <c r="D27" s="1242" t="s">
        <v>298</v>
      </c>
      <c r="E27" s="1242" t="s">
        <v>297</v>
      </c>
      <c r="F27" s="1242" t="s">
        <v>296</v>
      </c>
      <c r="G27" s="1242" t="s">
        <v>74</v>
      </c>
      <c r="H27" s="1244" t="s">
        <v>62</v>
      </c>
      <c r="I27" s="1244" t="s">
        <v>174</v>
      </c>
    </row>
    <row r="28" spans="1:14" ht="18" customHeight="1" thickBot="1">
      <c r="A28" s="459" t="s">
        <v>0</v>
      </c>
      <c r="B28" s="460" t="s">
        <v>1</v>
      </c>
      <c r="C28" s="460" t="s">
        <v>2</v>
      </c>
      <c r="D28" s="1243"/>
      <c r="E28" s="1243"/>
      <c r="F28" s="1243"/>
      <c r="G28" s="1243"/>
      <c r="H28" s="1245"/>
      <c r="I28" s="1245"/>
    </row>
    <row r="29" spans="1:14">
      <c r="A29" s="1255" t="s">
        <v>254</v>
      </c>
      <c r="B29" s="1254" t="s">
        <v>255</v>
      </c>
      <c r="C29" s="257" t="s">
        <v>20</v>
      </c>
      <c r="D29" s="461"/>
      <c r="E29" s="461"/>
      <c r="F29" s="462"/>
      <c r="G29" s="462">
        <f>F29-D29</f>
        <v>0</v>
      </c>
      <c r="H29" s="463" t="e">
        <f>G29/D29*100%</f>
        <v>#DIV/0!</v>
      </c>
      <c r="I29" s="464"/>
    </row>
    <row r="30" spans="1:14">
      <c r="A30" s="1248"/>
      <c r="B30" s="1252"/>
      <c r="C30" s="257" t="s">
        <v>21</v>
      </c>
      <c r="D30" s="461"/>
      <c r="E30" s="461"/>
      <c r="F30" s="462"/>
      <c r="G30" s="462">
        <f t="shared" ref="G30:G54" si="2">F30-D30</f>
        <v>0</v>
      </c>
      <c r="H30" s="463" t="e">
        <f t="shared" ref="H30:H54" si="3">G30/D30*100%</f>
        <v>#DIV/0!</v>
      </c>
      <c r="I30" s="464"/>
    </row>
    <row r="31" spans="1:14">
      <c r="A31" s="1248"/>
      <c r="B31" s="1252"/>
      <c r="C31" s="257" t="s">
        <v>22</v>
      </c>
      <c r="D31" s="465"/>
      <c r="E31" s="461"/>
      <c r="F31" s="462"/>
      <c r="G31" s="462">
        <f t="shared" si="2"/>
        <v>0</v>
      </c>
      <c r="H31" s="463" t="e">
        <f t="shared" si="3"/>
        <v>#DIV/0!</v>
      </c>
      <c r="I31" s="466"/>
      <c r="N31" s="41"/>
    </row>
    <row r="32" spans="1:14">
      <c r="A32" s="1248"/>
      <c r="B32" s="1252"/>
      <c r="C32" s="257" t="s">
        <v>23</v>
      </c>
      <c r="D32" s="465"/>
      <c r="E32" s="461"/>
      <c r="F32" s="439"/>
      <c r="G32" s="462">
        <f t="shared" si="2"/>
        <v>0</v>
      </c>
      <c r="H32" s="463" t="e">
        <f t="shared" si="3"/>
        <v>#DIV/0!</v>
      </c>
      <c r="I32" s="467"/>
    </row>
    <row r="33" spans="1:9" ht="17.25" thickBot="1">
      <c r="A33" s="1248"/>
      <c r="B33" s="1253"/>
      <c r="C33" s="260" t="s">
        <v>14</v>
      </c>
      <c r="D33" s="468"/>
      <c r="E33" s="469"/>
      <c r="F33" s="469"/>
      <c r="G33" s="470">
        <f t="shared" si="2"/>
        <v>0</v>
      </c>
      <c r="H33" s="463" t="e">
        <f t="shared" si="3"/>
        <v>#DIV/0!</v>
      </c>
      <c r="I33" s="471"/>
    </row>
    <row r="34" spans="1:9">
      <c r="A34" s="1248"/>
      <c r="B34" s="1246" t="s">
        <v>256</v>
      </c>
      <c r="C34" s="259" t="s">
        <v>24</v>
      </c>
      <c r="D34" s="472"/>
      <c r="E34" s="473"/>
      <c r="F34" s="474"/>
      <c r="G34" s="474">
        <f t="shared" si="2"/>
        <v>0</v>
      </c>
      <c r="H34" s="463" t="e">
        <f t="shared" si="3"/>
        <v>#DIV/0!</v>
      </c>
      <c r="I34" s="475"/>
    </row>
    <row r="35" spans="1:9">
      <c r="A35" s="1248"/>
      <c r="B35" s="1252"/>
      <c r="C35" s="257" t="s">
        <v>25</v>
      </c>
      <c r="D35" s="476"/>
      <c r="E35" s="477"/>
      <c r="F35" s="439"/>
      <c r="G35" s="462">
        <f t="shared" si="2"/>
        <v>0</v>
      </c>
      <c r="H35" s="463" t="e">
        <f t="shared" si="3"/>
        <v>#DIV/0!</v>
      </c>
      <c r="I35" s="466"/>
    </row>
    <row r="36" spans="1:9" ht="17.25" thickBot="1">
      <c r="A36" s="1248"/>
      <c r="B36" s="1253"/>
      <c r="C36" s="260" t="s">
        <v>14</v>
      </c>
      <c r="D36" s="468"/>
      <c r="E36" s="469"/>
      <c r="F36" s="478"/>
      <c r="G36" s="470">
        <f t="shared" si="2"/>
        <v>0</v>
      </c>
      <c r="H36" s="463" t="e">
        <f t="shared" si="3"/>
        <v>#DIV/0!</v>
      </c>
      <c r="I36" s="479"/>
    </row>
    <row r="37" spans="1:9">
      <c r="A37" s="1248"/>
      <c r="B37" s="1252" t="s">
        <v>257</v>
      </c>
      <c r="C37" s="256" t="s">
        <v>26</v>
      </c>
      <c r="D37" s="480"/>
      <c r="E37" s="481"/>
      <c r="F37" s="449"/>
      <c r="G37" s="482">
        <f t="shared" si="2"/>
        <v>0</v>
      </c>
      <c r="H37" s="463" t="e">
        <f t="shared" si="3"/>
        <v>#DIV/0!</v>
      </c>
      <c r="I37" s="483"/>
    </row>
    <row r="38" spans="1:9">
      <c r="A38" s="1248"/>
      <c r="B38" s="1252"/>
      <c r="C38" s="257" t="s">
        <v>27</v>
      </c>
      <c r="D38" s="476"/>
      <c r="E38" s="477"/>
      <c r="F38" s="439"/>
      <c r="G38" s="462">
        <f t="shared" si="2"/>
        <v>0</v>
      </c>
      <c r="H38" s="463" t="e">
        <f t="shared" si="3"/>
        <v>#DIV/0!</v>
      </c>
      <c r="I38" s="466"/>
    </row>
    <row r="39" spans="1:9">
      <c r="A39" s="1248"/>
      <c r="B39" s="1252"/>
      <c r="C39" s="257" t="s">
        <v>28</v>
      </c>
      <c r="D39" s="476"/>
      <c r="E39" s="477"/>
      <c r="F39" s="439"/>
      <c r="G39" s="462">
        <f t="shared" si="2"/>
        <v>0</v>
      </c>
      <c r="H39" s="463" t="e">
        <f t="shared" si="3"/>
        <v>#DIV/0!</v>
      </c>
      <c r="I39" s="466"/>
    </row>
    <row r="40" spans="1:9">
      <c r="A40" s="1248"/>
      <c r="B40" s="1252"/>
      <c r="C40" s="257" t="s">
        <v>29</v>
      </c>
      <c r="D40" s="476"/>
      <c r="E40" s="477"/>
      <c r="F40" s="439"/>
      <c r="G40" s="462">
        <f t="shared" si="2"/>
        <v>0</v>
      </c>
      <c r="H40" s="463" t="e">
        <f t="shared" si="3"/>
        <v>#DIV/0!</v>
      </c>
      <c r="I40" s="466"/>
    </row>
    <row r="41" spans="1:9">
      <c r="A41" s="1248"/>
      <c r="B41" s="1252"/>
      <c r="C41" s="257" t="s">
        <v>30</v>
      </c>
      <c r="D41" s="476"/>
      <c r="E41" s="477"/>
      <c r="F41" s="439"/>
      <c r="G41" s="462">
        <f t="shared" si="2"/>
        <v>0</v>
      </c>
      <c r="H41" s="463" t="e">
        <f t="shared" si="3"/>
        <v>#DIV/0!</v>
      </c>
      <c r="I41" s="484"/>
    </row>
    <row r="42" spans="1:9">
      <c r="A42" s="1248"/>
      <c r="B42" s="1247"/>
      <c r="C42" s="338" t="s">
        <v>14</v>
      </c>
      <c r="D42" s="485"/>
      <c r="E42" s="486"/>
      <c r="F42" s="439"/>
      <c r="G42" s="462">
        <f t="shared" si="2"/>
        <v>0</v>
      </c>
      <c r="H42" s="463" t="e">
        <f t="shared" si="3"/>
        <v>#DIV/0!</v>
      </c>
      <c r="I42" s="487"/>
    </row>
    <row r="43" spans="1:9" ht="17.25" thickBot="1">
      <c r="A43" s="1123"/>
      <c r="B43" s="1099" t="s">
        <v>14</v>
      </c>
      <c r="C43" s="1121"/>
      <c r="D43" s="468"/>
      <c r="E43" s="469"/>
      <c r="F43" s="445"/>
      <c r="G43" s="470">
        <f t="shared" si="2"/>
        <v>0</v>
      </c>
      <c r="H43" s="463" t="e">
        <f t="shared" si="3"/>
        <v>#DIV/0!</v>
      </c>
      <c r="I43" s="479"/>
    </row>
    <row r="44" spans="1:9">
      <c r="A44" s="1122" t="s">
        <v>259</v>
      </c>
      <c r="B44" s="261" t="s">
        <v>258</v>
      </c>
      <c r="C44" s="259" t="s">
        <v>31</v>
      </c>
      <c r="D44" s="320"/>
      <c r="E44" s="57"/>
      <c r="F44" s="59"/>
      <c r="G44" s="58">
        <f t="shared" si="2"/>
        <v>0</v>
      </c>
      <c r="H44" s="463" t="e">
        <f t="shared" si="3"/>
        <v>#DIV/0!</v>
      </c>
      <c r="I44" s="60"/>
    </row>
    <row r="45" spans="1:9" ht="17.25" thickBot="1">
      <c r="A45" s="1123"/>
      <c r="B45" s="1099" t="s">
        <v>14</v>
      </c>
      <c r="C45" s="1121"/>
      <c r="D45" s="315"/>
      <c r="E45" s="69"/>
      <c r="F45" s="340"/>
      <c r="G45" s="328">
        <f t="shared" si="2"/>
        <v>0</v>
      </c>
      <c r="H45" s="463" t="e">
        <f t="shared" si="3"/>
        <v>#DIV/0!</v>
      </c>
      <c r="I45" s="71"/>
    </row>
    <row r="46" spans="1:9">
      <c r="A46" s="1122" t="s">
        <v>261</v>
      </c>
      <c r="B46" s="1246" t="s">
        <v>260</v>
      </c>
      <c r="C46" s="259" t="s">
        <v>32</v>
      </c>
      <c r="D46" s="332"/>
      <c r="E46" s="333"/>
      <c r="F46" s="58"/>
      <c r="G46" s="58">
        <f t="shared" si="2"/>
        <v>0</v>
      </c>
      <c r="H46" s="463" t="e">
        <f t="shared" si="3"/>
        <v>#DIV/0!</v>
      </c>
      <c r="I46" s="335"/>
    </row>
    <row r="47" spans="1:9">
      <c r="A47" s="1248"/>
      <c r="B47" s="1247"/>
      <c r="C47" s="257" t="s">
        <v>33</v>
      </c>
      <c r="D47" s="321"/>
      <c r="E47" s="323"/>
      <c r="F47" s="327"/>
      <c r="G47" s="327">
        <f t="shared" si="2"/>
        <v>0</v>
      </c>
      <c r="H47" s="463" t="e">
        <f t="shared" si="3"/>
        <v>#DIV/0!</v>
      </c>
      <c r="I47" s="153"/>
    </row>
    <row r="48" spans="1:9" ht="17.25" thickBot="1">
      <c r="A48" s="1123"/>
      <c r="B48" s="1099" t="s">
        <v>14</v>
      </c>
      <c r="C48" s="1121"/>
      <c r="D48" s="322"/>
      <c r="E48" s="69"/>
      <c r="F48" s="328"/>
      <c r="G48" s="328">
        <f t="shared" si="2"/>
        <v>0</v>
      </c>
      <c r="H48" s="463" t="e">
        <f t="shared" si="3"/>
        <v>#DIV/0!</v>
      </c>
      <c r="I48" s="330"/>
    </row>
    <row r="49" spans="1:9">
      <c r="A49" s="1122" t="s">
        <v>262</v>
      </c>
      <c r="B49" s="259" t="s">
        <v>5</v>
      </c>
      <c r="C49" s="259" t="s">
        <v>9</v>
      </c>
      <c r="D49" s="341"/>
      <c r="E49" s="342"/>
      <c r="F49" s="58"/>
      <c r="G49" s="58">
        <f t="shared" si="2"/>
        <v>0</v>
      </c>
      <c r="H49" s="463" t="e">
        <f t="shared" si="3"/>
        <v>#DIV/0!</v>
      </c>
      <c r="I49" s="343"/>
    </row>
    <row r="50" spans="1:9" ht="17.25" thickBot="1">
      <c r="A50" s="1123"/>
      <c r="B50" s="1099" t="s">
        <v>14</v>
      </c>
      <c r="C50" s="1121"/>
      <c r="D50" s="315"/>
      <c r="E50" s="69"/>
      <c r="F50" s="328"/>
      <c r="G50" s="328">
        <f t="shared" si="2"/>
        <v>0</v>
      </c>
      <c r="H50" s="463" t="e">
        <f t="shared" si="3"/>
        <v>#DIV/0!</v>
      </c>
      <c r="I50" s="330"/>
    </row>
    <row r="51" spans="1:9">
      <c r="A51" s="1122" t="s">
        <v>263</v>
      </c>
      <c r="B51" s="259" t="s">
        <v>264</v>
      </c>
      <c r="C51" s="259" t="s">
        <v>34</v>
      </c>
      <c r="D51" s="57"/>
      <c r="E51" s="57"/>
      <c r="F51" s="59">
        <v>0</v>
      </c>
      <c r="G51" s="58">
        <f t="shared" si="2"/>
        <v>0</v>
      </c>
      <c r="H51" s="463" t="e">
        <f t="shared" si="3"/>
        <v>#DIV/0!</v>
      </c>
      <c r="I51" s="60"/>
    </row>
    <row r="52" spans="1:9" ht="17.25" thickBot="1">
      <c r="A52" s="1123"/>
      <c r="B52" s="260" t="s">
        <v>14</v>
      </c>
      <c r="C52" s="260"/>
      <c r="D52" s="69"/>
      <c r="E52" s="69"/>
      <c r="F52" s="72">
        <f>F51</f>
        <v>0</v>
      </c>
      <c r="G52" s="328">
        <f t="shared" si="2"/>
        <v>0</v>
      </c>
      <c r="H52" s="463" t="e">
        <f t="shared" si="3"/>
        <v>#DIV/0!</v>
      </c>
      <c r="I52" s="71"/>
    </row>
    <row r="53" spans="1:9" ht="17.100000000000001" customHeight="1">
      <c r="A53" s="1248" t="s">
        <v>89</v>
      </c>
      <c r="B53" s="336" t="s">
        <v>35</v>
      </c>
      <c r="C53" s="336" t="s">
        <v>36</v>
      </c>
      <c r="D53" s="275"/>
      <c r="E53" s="275"/>
      <c r="F53" s="54">
        <v>0</v>
      </c>
      <c r="G53" s="325">
        <f t="shared" si="2"/>
        <v>0</v>
      </c>
      <c r="H53" s="463" t="e">
        <f t="shared" si="3"/>
        <v>#DIV/0!</v>
      </c>
      <c r="I53" s="337"/>
    </row>
    <row r="54" spans="1:9" ht="17.25" thickBot="1">
      <c r="A54" s="1248"/>
      <c r="B54" s="262" t="s">
        <v>14</v>
      </c>
      <c r="C54" s="262"/>
      <c r="D54" s="157"/>
      <c r="E54" s="157"/>
      <c r="F54" s="158">
        <v>0</v>
      </c>
      <c r="G54" s="56">
        <f t="shared" si="2"/>
        <v>0</v>
      </c>
      <c r="H54" s="463" t="e">
        <f t="shared" si="3"/>
        <v>#DIV/0!</v>
      </c>
      <c r="I54" s="159"/>
    </row>
    <row r="55" spans="1:9" ht="17.25" thickBot="1">
      <c r="A55" s="1235" t="s">
        <v>19</v>
      </c>
      <c r="B55" s="1236"/>
      <c r="C55" s="1236"/>
      <c r="D55" s="162">
        <f>SUM(D43,D45,D48,D50,D52,D54)</f>
        <v>0</v>
      </c>
      <c r="E55" s="162">
        <f>SUM(E43,E45,E48,E50,E52,E54)</f>
        <v>0</v>
      </c>
      <c r="F55" s="162">
        <f>SUM(F43,F45,F48,F50,F52,F54)</f>
        <v>0</v>
      </c>
      <c r="G55" s="160">
        <f>F55-D55</f>
        <v>0</v>
      </c>
      <c r="H55" s="164" t="e">
        <f>G55/D55*100%</f>
        <v>#DIV/0!</v>
      </c>
      <c r="I55" s="161"/>
    </row>
    <row r="56" spans="1:9">
      <c r="A56" s="42"/>
      <c r="B56" s="43"/>
      <c r="C56" s="43"/>
      <c r="D56" s="43"/>
      <c r="E56" s="43"/>
      <c r="F56" s="43"/>
      <c r="G56" s="43"/>
      <c r="H56" s="66"/>
      <c r="I56" s="43"/>
    </row>
    <row r="57" spans="1:9">
      <c r="A57" s="42"/>
      <c r="B57" s="43"/>
      <c r="C57" s="43"/>
      <c r="D57" s="43"/>
      <c r="E57" s="43"/>
      <c r="F57" s="43"/>
      <c r="G57" s="43"/>
      <c r="H57" s="66"/>
      <c r="I57" s="43"/>
    </row>
    <row r="58" spans="1:9">
      <c r="A58" s="42"/>
      <c r="B58" s="43"/>
      <c r="C58" s="43"/>
      <c r="D58" s="43"/>
      <c r="E58" s="43"/>
      <c r="F58" s="43"/>
      <c r="G58" s="43"/>
      <c r="H58" s="66"/>
      <c r="I58" s="43"/>
    </row>
    <row r="59" spans="1:9">
      <c r="A59" s="42"/>
      <c r="B59" s="43"/>
      <c r="C59" s="43"/>
      <c r="D59" s="43"/>
      <c r="E59" s="43"/>
      <c r="F59" s="43"/>
      <c r="G59" s="43"/>
      <c r="H59" s="66"/>
      <c r="I59" s="43"/>
    </row>
    <row r="60" spans="1:9">
      <c r="A60" s="11"/>
      <c r="B60" s="12"/>
      <c r="C60" s="12"/>
      <c r="D60" s="12"/>
      <c r="E60" s="12"/>
      <c r="F60" s="12"/>
      <c r="G60" s="12"/>
      <c r="H60" s="67"/>
      <c r="I60" s="12"/>
    </row>
    <row r="61" spans="1:9">
      <c r="A61" s="11"/>
      <c r="B61" s="12"/>
      <c r="C61" s="12"/>
      <c r="D61" s="12"/>
      <c r="E61" s="12"/>
      <c r="F61" s="12"/>
      <c r="G61" s="12"/>
      <c r="H61" s="67"/>
      <c r="I61" s="12"/>
    </row>
    <row r="62" spans="1:9">
      <c r="A62" s="11"/>
      <c r="B62" s="12"/>
      <c r="C62" s="12"/>
      <c r="D62" s="12"/>
      <c r="E62" s="12"/>
      <c r="F62" s="12"/>
      <c r="G62" s="12"/>
      <c r="H62" s="67"/>
      <c r="I62" s="12"/>
    </row>
    <row r="63" spans="1:9">
      <c r="A63" s="11"/>
      <c r="B63" s="12"/>
      <c r="C63" s="12"/>
      <c r="D63" s="12"/>
      <c r="E63" s="12"/>
      <c r="F63" s="12"/>
      <c r="G63" s="12"/>
      <c r="H63" s="67"/>
      <c r="I63" s="12"/>
    </row>
    <row r="64" spans="1:9">
      <c r="A64" s="11"/>
      <c r="B64" s="12"/>
      <c r="C64" s="12"/>
      <c r="D64" s="12"/>
      <c r="E64" s="12"/>
      <c r="F64" s="12"/>
      <c r="G64" s="12"/>
      <c r="H64" s="67"/>
      <c r="I64" s="12"/>
    </row>
    <row r="65" spans="1:9">
      <c r="A65" s="11"/>
      <c r="B65" s="12"/>
      <c r="C65" s="12"/>
      <c r="D65" s="12"/>
      <c r="E65" s="12"/>
      <c r="F65" s="12"/>
      <c r="G65" s="12"/>
      <c r="H65" s="67"/>
      <c r="I65" s="12"/>
    </row>
    <row r="66" spans="1:9">
      <c r="A66" s="11"/>
      <c r="B66" s="12"/>
      <c r="C66" s="12"/>
      <c r="D66" s="12"/>
      <c r="E66" s="12"/>
      <c r="F66" s="12"/>
      <c r="G66" s="12"/>
      <c r="H66" s="67"/>
      <c r="I66" s="12"/>
    </row>
    <row r="67" spans="1:9">
      <c r="A67" s="11"/>
      <c r="B67" s="12"/>
      <c r="C67" s="12"/>
      <c r="D67" s="12"/>
      <c r="E67" s="12"/>
      <c r="F67" s="12"/>
      <c r="G67" s="12"/>
      <c r="H67" s="67"/>
      <c r="I67" s="12"/>
    </row>
    <row r="68" spans="1:9">
      <c r="A68" s="11"/>
      <c r="B68" s="12"/>
      <c r="C68" s="12"/>
      <c r="D68" s="12"/>
      <c r="E68" s="12"/>
      <c r="F68" s="12"/>
      <c r="G68" s="12"/>
      <c r="H68" s="67"/>
      <c r="I68" s="12"/>
    </row>
    <row r="69" spans="1:9">
      <c r="A69" s="11"/>
      <c r="B69" s="12"/>
      <c r="C69" s="12"/>
      <c r="D69" s="12"/>
      <c r="E69" s="12"/>
      <c r="F69" s="12"/>
      <c r="G69" s="12"/>
      <c r="H69" s="67"/>
      <c r="I69" s="12"/>
    </row>
    <row r="70" spans="1:9">
      <c r="A70" s="11"/>
      <c r="B70" s="12"/>
      <c r="C70" s="12"/>
      <c r="D70" s="12"/>
      <c r="E70" s="12"/>
      <c r="F70" s="12"/>
      <c r="G70" s="12"/>
      <c r="H70" s="67"/>
      <c r="I70" s="12"/>
    </row>
    <row r="71" spans="1:9">
      <c r="A71" s="11"/>
      <c r="B71" s="12"/>
      <c r="C71" s="12"/>
      <c r="D71" s="12"/>
      <c r="E71" s="12"/>
      <c r="F71" s="12"/>
      <c r="G71" s="12"/>
      <c r="H71" s="67"/>
      <c r="I71" s="12"/>
    </row>
    <row r="72" spans="1:9">
      <c r="A72" s="11"/>
      <c r="B72" s="12"/>
      <c r="C72" s="12"/>
      <c r="D72" s="12"/>
      <c r="E72" s="12"/>
      <c r="F72" s="12"/>
      <c r="G72" s="12"/>
      <c r="H72" s="67"/>
      <c r="I72" s="12"/>
    </row>
    <row r="73" spans="1:9">
      <c r="A73" s="11"/>
      <c r="B73" s="12"/>
      <c r="C73" s="12"/>
      <c r="D73" s="12"/>
      <c r="E73" s="12"/>
      <c r="F73" s="12"/>
      <c r="G73" s="12"/>
      <c r="H73" s="67"/>
      <c r="I73" s="12"/>
    </row>
    <row r="74" spans="1:9">
      <c r="A74" s="11"/>
      <c r="B74" s="12"/>
      <c r="C74" s="12"/>
      <c r="D74" s="12"/>
      <c r="E74" s="12"/>
      <c r="F74" s="12"/>
      <c r="G74" s="12"/>
      <c r="H74" s="67"/>
      <c r="I74" s="12"/>
    </row>
    <row r="75" spans="1:9">
      <c r="A75" s="11"/>
      <c r="B75" s="12"/>
      <c r="C75" s="12"/>
      <c r="D75" s="12"/>
      <c r="E75" s="12"/>
      <c r="F75" s="12"/>
      <c r="G75" s="12"/>
      <c r="H75" s="67"/>
      <c r="I75" s="12"/>
    </row>
    <row r="76" spans="1:9">
      <c r="A76" s="11"/>
      <c r="B76" s="12"/>
      <c r="C76" s="12"/>
      <c r="D76" s="12"/>
      <c r="E76" s="12"/>
      <c r="F76" s="12"/>
      <c r="G76" s="12"/>
      <c r="H76" s="67"/>
      <c r="I76" s="12"/>
    </row>
    <row r="77" spans="1:9">
      <c r="A77" s="11"/>
      <c r="B77" s="12"/>
      <c r="C77" s="12"/>
      <c r="D77" s="12"/>
      <c r="E77" s="12"/>
      <c r="F77" s="12"/>
      <c r="G77" s="12"/>
      <c r="H77" s="67"/>
      <c r="I77" s="12"/>
    </row>
    <row r="78" spans="1:9">
      <c r="A78" s="11"/>
      <c r="B78" s="12"/>
      <c r="C78" s="12"/>
      <c r="D78" s="12"/>
      <c r="E78" s="12"/>
      <c r="F78" s="12"/>
      <c r="G78" s="12"/>
      <c r="H78" s="67"/>
      <c r="I78" s="12"/>
    </row>
    <row r="79" spans="1:9">
      <c r="A79" s="11"/>
      <c r="B79" s="12"/>
      <c r="C79" s="12"/>
      <c r="D79" s="12"/>
      <c r="E79" s="12"/>
      <c r="F79" s="12"/>
      <c r="G79" s="12"/>
      <c r="H79" s="67"/>
      <c r="I79" s="12"/>
    </row>
    <row r="80" spans="1:9">
      <c r="A80" s="11"/>
      <c r="B80" s="12"/>
      <c r="C80" s="12"/>
      <c r="D80" s="12"/>
      <c r="E80" s="12"/>
      <c r="F80" s="12"/>
      <c r="G80" s="12"/>
      <c r="H80" s="67"/>
      <c r="I80" s="12"/>
    </row>
    <row r="81" spans="1:9">
      <c r="A81" s="11"/>
      <c r="B81" s="12"/>
      <c r="C81" s="12"/>
      <c r="D81" s="12"/>
      <c r="E81" s="12"/>
      <c r="F81" s="12"/>
      <c r="G81" s="12"/>
      <c r="H81" s="67"/>
      <c r="I81" s="12"/>
    </row>
    <row r="82" spans="1:9">
      <c r="A82" s="11"/>
      <c r="B82" s="12"/>
      <c r="C82" s="12"/>
      <c r="D82" s="12"/>
      <c r="E82" s="12"/>
      <c r="F82" s="12"/>
      <c r="G82" s="12"/>
      <c r="H82" s="67"/>
      <c r="I82" s="12"/>
    </row>
    <row r="83" spans="1:9">
      <c r="A83" s="11"/>
      <c r="B83" s="12"/>
      <c r="C83" s="12"/>
      <c r="D83" s="12"/>
      <c r="E83" s="12"/>
      <c r="F83" s="12"/>
      <c r="G83" s="12"/>
      <c r="H83" s="67"/>
      <c r="I83" s="12"/>
    </row>
    <row r="84" spans="1:9">
      <c r="A84" s="11"/>
      <c r="B84" s="12"/>
      <c r="C84" s="12"/>
      <c r="D84" s="12"/>
      <c r="E84" s="12"/>
      <c r="F84" s="12"/>
      <c r="G84" s="12"/>
      <c r="H84" s="67"/>
      <c r="I84" s="12"/>
    </row>
    <row r="85" spans="1:9">
      <c r="A85" s="11"/>
      <c r="B85" s="12"/>
      <c r="C85" s="12"/>
      <c r="D85" s="12"/>
      <c r="E85" s="12"/>
      <c r="F85" s="12"/>
      <c r="G85" s="12"/>
      <c r="H85" s="67"/>
      <c r="I85" s="12"/>
    </row>
    <row r="86" spans="1:9">
      <c r="A86" s="11"/>
      <c r="B86" s="12"/>
      <c r="C86" s="12"/>
      <c r="D86" s="12"/>
      <c r="E86" s="12"/>
      <c r="F86" s="12"/>
      <c r="G86" s="12"/>
      <c r="H86" s="67"/>
      <c r="I86" s="12"/>
    </row>
    <row r="87" spans="1:9">
      <c r="A87" s="11"/>
      <c r="B87" s="12"/>
      <c r="C87" s="12"/>
      <c r="D87" s="12"/>
      <c r="E87" s="12"/>
      <c r="F87" s="12"/>
      <c r="G87" s="12"/>
      <c r="H87" s="67"/>
      <c r="I87" s="12"/>
    </row>
    <row r="88" spans="1:9">
      <c r="A88" s="11"/>
      <c r="B88" s="12"/>
      <c r="C88" s="12"/>
      <c r="D88" s="12"/>
      <c r="E88" s="12"/>
      <c r="F88" s="12"/>
      <c r="G88" s="12"/>
      <c r="H88" s="67"/>
      <c r="I88" s="12"/>
    </row>
    <row r="89" spans="1:9">
      <c r="A89" s="11"/>
      <c r="B89" s="12"/>
      <c r="C89" s="12"/>
      <c r="D89" s="12"/>
      <c r="E89" s="12"/>
      <c r="F89" s="12"/>
      <c r="G89" s="12"/>
      <c r="H89" s="67"/>
      <c r="I89" s="12"/>
    </row>
  </sheetData>
  <mergeCells count="49">
    <mergeCell ref="E27:E28"/>
    <mergeCell ref="B11:C11"/>
    <mergeCell ref="A10:A11"/>
    <mergeCell ref="A8:A9"/>
    <mergeCell ref="B9:C9"/>
    <mergeCell ref="B21:B23"/>
    <mergeCell ref="A21:A24"/>
    <mergeCell ref="A12:A14"/>
    <mergeCell ref="B12:B13"/>
    <mergeCell ref="B17:B19"/>
    <mergeCell ref="A17:A20"/>
    <mergeCell ref="B20:C20"/>
    <mergeCell ref="F6:F7"/>
    <mergeCell ref="B24:C24"/>
    <mergeCell ref="I6:I7"/>
    <mergeCell ref="A25:C25"/>
    <mergeCell ref="E6:E7"/>
    <mergeCell ref="A51:A52"/>
    <mergeCell ref="B14:C14"/>
    <mergeCell ref="B48:C48"/>
    <mergeCell ref="B45:C45"/>
    <mergeCell ref="A1:I1"/>
    <mergeCell ref="A2:I2"/>
    <mergeCell ref="H6:H7"/>
    <mergeCell ref="A3:I4"/>
    <mergeCell ref="B43:C43"/>
    <mergeCell ref="B37:B42"/>
    <mergeCell ref="B34:B36"/>
    <mergeCell ref="B29:B33"/>
    <mergeCell ref="A29:A43"/>
    <mergeCell ref="A5:I5"/>
    <mergeCell ref="A6:C6"/>
    <mergeCell ref="D6:D7"/>
    <mergeCell ref="B50:C50"/>
    <mergeCell ref="G6:G7"/>
    <mergeCell ref="A15:A16"/>
    <mergeCell ref="A55:C55"/>
    <mergeCell ref="A26:I26"/>
    <mergeCell ref="A27:C27"/>
    <mergeCell ref="D27:D28"/>
    <mergeCell ref="F27:F28"/>
    <mergeCell ref="G27:G28"/>
    <mergeCell ref="I27:I28"/>
    <mergeCell ref="H27:H28"/>
    <mergeCell ref="B46:B47"/>
    <mergeCell ref="A46:A48"/>
    <mergeCell ref="A44:A45"/>
    <mergeCell ref="A49:A50"/>
    <mergeCell ref="A53:A54"/>
  </mergeCells>
  <phoneticPr fontId="2" type="noConversion"/>
  <pageMargins left="0" right="0" top="0.74803149606299213" bottom="0.74803149606299213" header="0.31496062992125984" footer="0.31496062992125984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2" workbookViewId="0">
      <selection activeCell="G18" sqref="G18"/>
    </sheetView>
  </sheetViews>
  <sheetFormatPr defaultRowHeight="16.5"/>
  <cols>
    <col min="1" max="1" width="11" customWidth="1"/>
    <col min="2" max="2" width="14.875" customWidth="1"/>
    <col min="3" max="3" width="18.25" customWidth="1"/>
    <col min="4" max="4" width="17.375" customWidth="1"/>
    <col min="5" max="5" width="19.5" customWidth="1"/>
    <col min="6" max="6" width="16.625" customWidth="1"/>
    <col min="7" max="7" width="18.125" customWidth="1"/>
    <col min="9" max="9" width="46.125" customWidth="1"/>
  </cols>
  <sheetData>
    <row r="1" spans="1:9">
      <c r="A1" s="1276"/>
      <c r="B1" s="1277"/>
      <c r="C1" s="1277"/>
      <c r="D1" s="1277"/>
      <c r="E1" s="1277"/>
      <c r="F1" s="1277"/>
      <c r="G1" s="1277"/>
      <c r="H1" s="1277"/>
      <c r="I1" s="1278"/>
    </row>
    <row r="2" spans="1:9" ht="31.5">
      <c r="A2" s="1279" t="s">
        <v>79</v>
      </c>
      <c r="B2" s="1166"/>
      <c r="C2" s="1166"/>
      <c r="D2" s="1166"/>
      <c r="E2" s="1166"/>
      <c r="F2" s="1166"/>
      <c r="G2" s="1166"/>
      <c r="H2" s="1166"/>
      <c r="I2" s="1280"/>
    </row>
    <row r="3" spans="1:9">
      <c r="A3" s="1281" t="s">
        <v>166</v>
      </c>
      <c r="B3" s="1251"/>
      <c r="C3" s="1251"/>
      <c r="D3" s="1251"/>
      <c r="E3" s="1251"/>
      <c r="F3" s="1251"/>
      <c r="G3" s="1251"/>
      <c r="H3" s="1251"/>
      <c r="I3" s="1282"/>
    </row>
    <row r="4" spans="1:9">
      <c r="A4" s="1281"/>
      <c r="B4" s="1251"/>
      <c r="C4" s="1251"/>
      <c r="D4" s="1251"/>
      <c r="E4" s="1251"/>
      <c r="F4" s="1251"/>
      <c r="G4" s="1251"/>
      <c r="H4" s="1251"/>
      <c r="I4" s="1282"/>
    </row>
    <row r="5" spans="1:9" ht="20.25" thickBot="1">
      <c r="A5" s="1283" t="s">
        <v>88</v>
      </c>
      <c r="B5" s="1256"/>
      <c r="C5" s="1256"/>
      <c r="D5" s="1256"/>
      <c r="E5" s="1256"/>
      <c r="F5" s="1256"/>
      <c r="G5" s="1256"/>
      <c r="H5" s="1256"/>
      <c r="I5" s="1284"/>
    </row>
    <row r="6" spans="1:9" ht="19.149999999999999" customHeight="1">
      <c r="A6" s="1080" t="s">
        <v>16</v>
      </c>
      <c r="B6" s="1081"/>
      <c r="C6" s="1081"/>
      <c r="D6" s="1082" t="s">
        <v>298</v>
      </c>
      <c r="E6" s="1082" t="s">
        <v>299</v>
      </c>
      <c r="F6" s="1082" t="s">
        <v>296</v>
      </c>
      <c r="G6" s="1082" t="s">
        <v>74</v>
      </c>
      <c r="H6" s="1084" t="s">
        <v>62</v>
      </c>
      <c r="I6" s="1084" t="s">
        <v>76</v>
      </c>
    </row>
    <row r="7" spans="1:9" ht="18" thickBot="1">
      <c r="A7" s="74" t="s">
        <v>0</v>
      </c>
      <c r="B7" s="75" t="s">
        <v>1</v>
      </c>
      <c r="C7" s="75" t="s">
        <v>2</v>
      </c>
      <c r="D7" s="1083"/>
      <c r="E7" s="1083"/>
      <c r="F7" s="1083"/>
      <c r="G7" s="1083"/>
      <c r="H7" s="1085"/>
      <c r="I7" s="1085"/>
    </row>
    <row r="8" spans="1:9">
      <c r="A8" s="1264" t="s">
        <v>244</v>
      </c>
      <c r="B8" s="421" t="s">
        <v>247</v>
      </c>
      <c r="C8" s="422" t="s">
        <v>6</v>
      </c>
      <c r="D8" s="349">
        <f>SUM('1. 본부'!D8)</f>
        <v>0</v>
      </c>
      <c r="E8" s="349"/>
      <c r="F8" s="350"/>
      <c r="G8" s="351">
        <f>F8-D8</f>
        <v>0</v>
      </c>
      <c r="H8" s="376" t="e">
        <f>G8/D8*100</f>
        <v>#DIV/0!</v>
      </c>
      <c r="I8" s="353"/>
    </row>
    <row r="9" spans="1:9" ht="17.25" thickBot="1">
      <c r="A9" s="1265"/>
      <c r="B9" s="1106" t="s">
        <v>251</v>
      </c>
      <c r="C9" s="1107"/>
      <c r="D9" s="344"/>
      <c r="E9" s="344"/>
      <c r="F9" s="345"/>
      <c r="G9" s="374">
        <f>F9-D9</f>
        <v>0</v>
      </c>
      <c r="H9" s="375" t="e">
        <f>G9/D9*100</f>
        <v>#DIV/0!</v>
      </c>
      <c r="I9" s="348"/>
    </row>
    <row r="10" spans="1:9">
      <c r="A10" s="1262" t="s">
        <v>204</v>
      </c>
      <c r="B10" s="423" t="s">
        <v>3</v>
      </c>
      <c r="C10" s="259" t="s">
        <v>17</v>
      </c>
      <c r="D10" s="349"/>
      <c r="E10" s="349"/>
      <c r="F10" s="350"/>
      <c r="G10" s="351">
        <f>F10-D10</f>
        <v>0</v>
      </c>
      <c r="H10" s="352" t="e">
        <f>G10/D10*100</f>
        <v>#DIV/0!</v>
      </c>
      <c r="I10" s="353"/>
    </row>
    <row r="11" spans="1:9" ht="17.25" thickBot="1">
      <c r="A11" s="1263"/>
      <c r="B11" s="1261" t="s">
        <v>203</v>
      </c>
      <c r="C11" s="1257"/>
      <c r="D11" s="354"/>
      <c r="E11" s="354"/>
      <c r="F11" s="355"/>
      <c r="G11" s="346">
        <f t="shared" ref="G11:G25" si="0">F11-D11</f>
        <v>0</v>
      </c>
      <c r="H11" s="373" t="e">
        <f t="shared" ref="H11:H25" si="1">G11/D11*100</f>
        <v>#DIV/0!</v>
      </c>
      <c r="I11" s="356"/>
    </row>
    <row r="12" spans="1:9">
      <c r="A12" s="1268" t="s">
        <v>245</v>
      </c>
      <c r="B12" s="1114" t="s">
        <v>246</v>
      </c>
      <c r="C12" s="259" t="s">
        <v>96</v>
      </c>
      <c r="D12" s="367"/>
      <c r="E12" s="367"/>
      <c r="F12" s="59"/>
      <c r="G12" s="368">
        <f t="shared" si="0"/>
        <v>0</v>
      </c>
      <c r="H12" s="370" t="e">
        <f t="shared" si="1"/>
        <v>#DIV/0!</v>
      </c>
      <c r="I12" s="359"/>
    </row>
    <row r="13" spans="1:9">
      <c r="A13" s="1269"/>
      <c r="B13" s="1115"/>
      <c r="C13" s="257" t="s">
        <v>97</v>
      </c>
      <c r="D13" s="143"/>
      <c r="E13" s="143"/>
      <c r="F13" s="55"/>
      <c r="G13" s="358">
        <f t="shared" si="0"/>
        <v>0</v>
      </c>
      <c r="H13" s="365" t="e">
        <f t="shared" si="1"/>
        <v>#DIV/0!</v>
      </c>
      <c r="I13" s="360"/>
    </row>
    <row r="14" spans="1:9" ht="17.25" thickBot="1">
      <c r="A14" s="1270"/>
      <c r="B14" s="1249" t="s">
        <v>14</v>
      </c>
      <c r="C14" s="1100"/>
      <c r="D14" s="354"/>
      <c r="E14" s="354"/>
      <c r="F14" s="355"/>
      <c r="G14" s="346">
        <f t="shared" si="0"/>
        <v>0</v>
      </c>
      <c r="H14" s="347" t="e">
        <f t="shared" si="1"/>
        <v>#DIV/0!</v>
      </c>
      <c r="I14" s="369"/>
    </row>
    <row r="15" spans="1:9">
      <c r="A15" s="1285" t="s">
        <v>378</v>
      </c>
      <c r="B15" s="519" t="s">
        <v>381</v>
      </c>
      <c r="C15" s="519" t="s">
        <v>382</v>
      </c>
      <c r="D15" s="367"/>
      <c r="E15" s="367"/>
      <c r="F15" s="59"/>
      <c r="G15" s="527">
        <f t="shared" si="0"/>
        <v>0</v>
      </c>
      <c r="H15" s="528" t="e">
        <f t="shared" si="1"/>
        <v>#DIV/0!</v>
      </c>
      <c r="I15" s="525"/>
    </row>
    <row r="16" spans="1:9" ht="17.25" thickBot="1">
      <c r="A16" s="1234"/>
      <c r="B16" s="518"/>
      <c r="C16" s="521" t="s">
        <v>383</v>
      </c>
      <c r="D16" s="145"/>
      <c r="E16" s="145"/>
      <c r="F16" s="72"/>
      <c r="G16" s="346">
        <f t="shared" si="0"/>
        <v>0</v>
      </c>
      <c r="H16" s="347" t="e">
        <f t="shared" si="1"/>
        <v>#DIV/0!</v>
      </c>
      <c r="I16" s="526"/>
    </row>
    <row r="17" spans="1:9">
      <c r="A17" s="1273" t="s">
        <v>248</v>
      </c>
      <c r="B17" s="1271" t="s">
        <v>249</v>
      </c>
      <c r="C17" s="522" t="s">
        <v>10</v>
      </c>
      <c r="D17" s="144"/>
      <c r="E17" s="144"/>
      <c r="F17" s="54"/>
      <c r="G17" s="363">
        <f t="shared" si="0"/>
        <v>0</v>
      </c>
      <c r="H17" s="366" t="e">
        <f t="shared" si="1"/>
        <v>#DIV/0!</v>
      </c>
      <c r="I17" s="360"/>
    </row>
    <row r="18" spans="1:9" ht="33">
      <c r="A18" s="1274"/>
      <c r="B18" s="1272"/>
      <c r="C18" s="257" t="s">
        <v>250</v>
      </c>
      <c r="D18" s="143"/>
      <c r="E18" s="143"/>
      <c r="F18" s="55"/>
      <c r="G18" s="358">
        <f t="shared" si="0"/>
        <v>0</v>
      </c>
      <c r="H18" s="365" t="e">
        <f t="shared" si="1"/>
        <v>#DIV/0!</v>
      </c>
      <c r="I18" s="360"/>
    </row>
    <row r="19" spans="1:9">
      <c r="A19" s="1274"/>
      <c r="B19" s="1272"/>
      <c r="C19" s="364" t="s">
        <v>18</v>
      </c>
      <c r="D19" s="143"/>
      <c r="E19" s="143"/>
      <c r="F19" s="55"/>
      <c r="G19" s="358">
        <f t="shared" si="0"/>
        <v>0</v>
      </c>
      <c r="H19" s="365" t="e">
        <f t="shared" si="1"/>
        <v>#DIV/0!</v>
      </c>
      <c r="I19" s="361"/>
    </row>
    <row r="20" spans="1:9" ht="17.25" thickBot="1">
      <c r="A20" s="1275"/>
      <c r="B20" s="1116" t="s">
        <v>14</v>
      </c>
      <c r="C20" s="1116"/>
      <c r="D20" s="145"/>
      <c r="E20" s="145"/>
      <c r="F20" s="72"/>
      <c r="G20" s="371">
        <f t="shared" si="0"/>
        <v>0</v>
      </c>
      <c r="H20" s="372" t="e">
        <f t="shared" si="1"/>
        <v>#DIV/0!</v>
      </c>
      <c r="I20" s="362"/>
    </row>
    <row r="21" spans="1:9">
      <c r="A21" s="1266" t="s">
        <v>253</v>
      </c>
      <c r="B21" s="1097" t="s">
        <v>311</v>
      </c>
      <c r="C21" s="413" t="s">
        <v>252</v>
      </c>
      <c r="D21" s="144"/>
      <c r="E21" s="144"/>
      <c r="F21" s="54"/>
      <c r="G21" s="363">
        <f t="shared" si="0"/>
        <v>0</v>
      </c>
      <c r="H21" s="366" t="e">
        <f t="shared" si="1"/>
        <v>#DIV/0!</v>
      </c>
      <c r="I21" s="149"/>
    </row>
    <row r="22" spans="1:9" ht="33">
      <c r="A22" s="1267"/>
      <c r="B22" s="1097"/>
      <c r="C22" s="412" t="s">
        <v>54</v>
      </c>
      <c r="D22" s="143"/>
      <c r="E22" s="143"/>
      <c r="F22" s="55"/>
      <c r="G22" s="358">
        <f t="shared" si="0"/>
        <v>0</v>
      </c>
      <c r="H22" s="365" t="e">
        <f t="shared" si="1"/>
        <v>#DIV/0!</v>
      </c>
      <c r="I22" s="150"/>
    </row>
    <row r="23" spans="1:9">
      <c r="A23" s="1267"/>
      <c r="B23" s="1098"/>
      <c r="C23" s="412" t="s">
        <v>12</v>
      </c>
      <c r="D23" s="143"/>
      <c r="E23" s="143"/>
      <c r="F23" s="55"/>
      <c r="G23" s="358">
        <f t="shared" si="0"/>
        <v>0</v>
      </c>
      <c r="H23" s="365" t="e">
        <f t="shared" si="1"/>
        <v>#DIV/0!</v>
      </c>
      <c r="I23" s="360"/>
    </row>
    <row r="24" spans="1:9" ht="17.25" thickBot="1">
      <c r="A24" s="1267"/>
      <c r="B24" s="1099" t="s">
        <v>14</v>
      </c>
      <c r="C24" s="1257"/>
      <c r="D24" s="146"/>
      <c r="E24" s="146"/>
      <c r="F24" s="357"/>
      <c r="G24" s="346">
        <f t="shared" si="0"/>
        <v>0</v>
      </c>
      <c r="H24" s="347" t="e">
        <f t="shared" si="1"/>
        <v>#DIV/0!</v>
      </c>
      <c r="I24" s="151"/>
    </row>
    <row r="25" spans="1:9" ht="17.25" thickBot="1">
      <c r="A25" s="1101" t="s">
        <v>19</v>
      </c>
      <c r="B25" s="1102"/>
      <c r="C25" s="1103"/>
      <c r="D25" s="147">
        <f>SUM(D9,D11,D14,D16,D20,D24)</f>
        <v>0</v>
      </c>
      <c r="E25" s="147">
        <f t="shared" ref="E25:F25" si="2">SUM(E9,E11,E14,E16,E20,E24)</f>
        <v>0</v>
      </c>
      <c r="F25" s="147">
        <f t="shared" si="2"/>
        <v>0</v>
      </c>
      <c r="G25" s="163">
        <f t="shared" si="0"/>
        <v>0</v>
      </c>
      <c r="H25" s="156" t="e">
        <f t="shared" si="1"/>
        <v>#DIV/0!</v>
      </c>
      <c r="I25" s="73"/>
    </row>
    <row r="26" spans="1:9" ht="21" thickBot="1">
      <c r="A26" s="1286" t="s">
        <v>77</v>
      </c>
      <c r="B26" s="1287"/>
      <c r="C26" s="1287"/>
      <c r="D26" s="1287"/>
      <c r="E26" s="1287"/>
      <c r="F26" s="1287"/>
      <c r="G26" s="1287"/>
      <c r="H26" s="1287"/>
      <c r="I26" s="1288"/>
    </row>
    <row r="27" spans="1:9" ht="17.45" customHeight="1">
      <c r="A27" s="1289" t="s">
        <v>16</v>
      </c>
      <c r="B27" s="1290"/>
      <c r="C27" s="1290"/>
      <c r="D27" s="1082" t="s">
        <v>298</v>
      </c>
      <c r="E27" s="1082" t="s">
        <v>299</v>
      </c>
      <c r="F27" s="1082" t="s">
        <v>296</v>
      </c>
      <c r="G27" s="1082" t="s">
        <v>74</v>
      </c>
      <c r="H27" s="1291" t="s">
        <v>62</v>
      </c>
      <c r="I27" s="1291" t="s">
        <v>174</v>
      </c>
    </row>
    <row r="28" spans="1:9" ht="18" customHeight="1" thickBot="1">
      <c r="A28" s="216" t="s">
        <v>0</v>
      </c>
      <c r="B28" s="217" t="s">
        <v>1</v>
      </c>
      <c r="C28" s="217" t="s">
        <v>2</v>
      </c>
      <c r="D28" s="1083"/>
      <c r="E28" s="1083"/>
      <c r="F28" s="1083"/>
      <c r="G28" s="1083"/>
      <c r="H28" s="1085"/>
      <c r="I28" s="1085"/>
    </row>
    <row r="29" spans="1:9">
      <c r="A29" s="1255" t="s">
        <v>254</v>
      </c>
      <c r="B29" s="1254" t="s">
        <v>255</v>
      </c>
      <c r="C29" s="257" t="s">
        <v>20</v>
      </c>
      <c r="D29" s="273"/>
      <c r="E29" s="273"/>
      <c r="F29" s="327"/>
      <c r="G29" s="327">
        <f>F29-D29</f>
        <v>0</v>
      </c>
      <c r="H29" s="65" t="e">
        <f>G29/D29*100</f>
        <v>#DIV/0!</v>
      </c>
      <c r="I29" s="152"/>
    </row>
    <row r="30" spans="1:9">
      <c r="A30" s="1248"/>
      <c r="B30" s="1252"/>
      <c r="C30" s="257" t="s">
        <v>21</v>
      </c>
      <c r="D30" s="273"/>
      <c r="E30" s="273"/>
      <c r="F30" s="327"/>
      <c r="G30" s="327">
        <f t="shared" ref="G30:G54" si="3">F30-D30</f>
        <v>0</v>
      </c>
      <c r="H30" s="65" t="e">
        <f t="shared" ref="H30:H55" si="4">G30/D30*100</f>
        <v>#DIV/0!</v>
      </c>
      <c r="I30" s="152"/>
    </row>
    <row r="31" spans="1:9">
      <c r="A31" s="1248"/>
      <c r="B31" s="1252"/>
      <c r="C31" s="257" t="s">
        <v>22</v>
      </c>
      <c r="D31" s="314"/>
      <c r="E31" s="273"/>
      <c r="F31" s="327"/>
      <c r="G31" s="327">
        <f t="shared" si="3"/>
        <v>0</v>
      </c>
      <c r="H31" s="65" t="e">
        <f t="shared" si="4"/>
        <v>#DIV/0!</v>
      </c>
      <c r="I31" s="153"/>
    </row>
    <row r="32" spans="1:9">
      <c r="A32" s="1248"/>
      <c r="B32" s="1252"/>
      <c r="C32" s="257" t="s">
        <v>23</v>
      </c>
      <c r="D32" s="314"/>
      <c r="E32" s="273"/>
      <c r="F32" s="55"/>
      <c r="G32" s="327">
        <f t="shared" si="3"/>
        <v>0</v>
      </c>
      <c r="H32" s="65" t="e">
        <f t="shared" si="4"/>
        <v>#DIV/0!</v>
      </c>
      <c r="I32" s="154"/>
    </row>
    <row r="33" spans="1:9" ht="17.25" thickBot="1">
      <c r="A33" s="1248"/>
      <c r="B33" s="1253"/>
      <c r="C33" s="260" t="s">
        <v>14</v>
      </c>
      <c r="D33" s="315"/>
      <c r="E33" s="69"/>
      <c r="F33" s="69"/>
      <c r="G33" s="328">
        <f t="shared" si="3"/>
        <v>0</v>
      </c>
      <c r="H33" s="329" t="e">
        <f t="shared" si="4"/>
        <v>#DIV/0!</v>
      </c>
      <c r="I33" s="330"/>
    </row>
    <row r="34" spans="1:9">
      <c r="A34" s="1248"/>
      <c r="B34" s="1246" t="s">
        <v>256</v>
      </c>
      <c r="C34" s="259" t="s">
        <v>24</v>
      </c>
      <c r="D34" s="332"/>
      <c r="E34" s="333"/>
      <c r="F34" s="58"/>
      <c r="G34" s="58">
        <f t="shared" si="3"/>
        <v>0</v>
      </c>
      <c r="H34" s="334" t="e">
        <f t="shared" si="4"/>
        <v>#DIV/0!</v>
      </c>
      <c r="I34" s="335"/>
    </row>
    <row r="35" spans="1:9">
      <c r="A35" s="1248"/>
      <c r="B35" s="1252"/>
      <c r="C35" s="257" t="s">
        <v>25</v>
      </c>
      <c r="D35" s="317"/>
      <c r="E35" s="318"/>
      <c r="F35" s="55"/>
      <c r="G35" s="327">
        <f t="shared" si="3"/>
        <v>0</v>
      </c>
      <c r="H35" s="65" t="e">
        <f t="shared" si="4"/>
        <v>#DIV/0!</v>
      </c>
      <c r="I35" s="153"/>
    </row>
    <row r="36" spans="1:9" ht="17.25" thickBot="1">
      <c r="A36" s="1248"/>
      <c r="B36" s="1253"/>
      <c r="C36" s="260" t="s">
        <v>14</v>
      </c>
      <c r="D36" s="315"/>
      <c r="E36" s="69"/>
      <c r="F36" s="70"/>
      <c r="G36" s="328">
        <f t="shared" si="3"/>
        <v>0</v>
      </c>
      <c r="H36" s="329" t="e">
        <f t="shared" si="4"/>
        <v>#DIV/0!</v>
      </c>
      <c r="I36" s="71"/>
    </row>
    <row r="37" spans="1:9">
      <c r="A37" s="1248"/>
      <c r="B37" s="1252" t="s">
        <v>257</v>
      </c>
      <c r="C37" s="256" t="s">
        <v>26</v>
      </c>
      <c r="D37" s="316"/>
      <c r="E37" s="324"/>
      <c r="F37" s="54"/>
      <c r="G37" s="325">
        <f t="shared" si="3"/>
        <v>0</v>
      </c>
      <c r="H37" s="326" t="e">
        <f t="shared" si="4"/>
        <v>#DIV/0!</v>
      </c>
      <c r="I37" s="331"/>
    </row>
    <row r="38" spans="1:9">
      <c r="A38" s="1248"/>
      <c r="B38" s="1252"/>
      <c r="C38" s="257" t="s">
        <v>27</v>
      </c>
      <c r="D38" s="317"/>
      <c r="E38" s="318"/>
      <c r="F38" s="55"/>
      <c r="G38" s="327">
        <f t="shared" si="3"/>
        <v>0</v>
      </c>
      <c r="H38" s="65" t="e">
        <f t="shared" si="4"/>
        <v>#DIV/0!</v>
      </c>
      <c r="I38" s="153"/>
    </row>
    <row r="39" spans="1:9">
      <c r="A39" s="1248"/>
      <c r="B39" s="1252"/>
      <c r="C39" s="257" t="s">
        <v>28</v>
      </c>
      <c r="D39" s="317"/>
      <c r="E39" s="318"/>
      <c r="F39" s="55"/>
      <c r="G39" s="327">
        <f t="shared" si="3"/>
        <v>0</v>
      </c>
      <c r="H39" s="65" t="e">
        <f t="shared" si="4"/>
        <v>#DIV/0!</v>
      </c>
      <c r="I39" s="153"/>
    </row>
    <row r="40" spans="1:9">
      <c r="A40" s="1248"/>
      <c r="B40" s="1252"/>
      <c r="C40" s="257" t="s">
        <v>29</v>
      </c>
      <c r="D40" s="317"/>
      <c r="E40" s="318"/>
      <c r="F40" s="55"/>
      <c r="G40" s="327">
        <f t="shared" si="3"/>
        <v>0</v>
      </c>
      <c r="H40" s="65" t="e">
        <f t="shared" si="4"/>
        <v>#DIV/0!</v>
      </c>
      <c r="I40" s="153"/>
    </row>
    <row r="41" spans="1:9">
      <c r="A41" s="1248"/>
      <c r="B41" s="1252"/>
      <c r="C41" s="257" t="s">
        <v>30</v>
      </c>
      <c r="D41" s="317"/>
      <c r="E41" s="318"/>
      <c r="F41" s="55"/>
      <c r="G41" s="327">
        <f t="shared" si="3"/>
        <v>0</v>
      </c>
      <c r="H41" s="65" t="e">
        <f t="shared" si="4"/>
        <v>#DIV/0!</v>
      </c>
      <c r="I41" s="155"/>
    </row>
    <row r="42" spans="1:9">
      <c r="A42" s="1248"/>
      <c r="B42" s="1247"/>
      <c r="C42" s="338" t="s">
        <v>14</v>
      </c>
      <c r="D42" s="319"/>
      <c r="E42" s="274"/>
      <c r="F42" s="55"/>
      <c r="G42" s="327">
        <f t="shared" si="3"/>
        <v>0</v>
      </c>
      <c r="H42" s="65" t="e">
        <f t="shared" si="4"/>
        <v>#DIV/0!</v>
      </c>
      <c r="I42" s="339"/>
    </row>
    <row r="43" spans="1:9" ht="17.25" thickBot="1">
      <c r="A43" s="1123"/>
      <c r="B43" s="1099" t="s">
        <v>14</v>
      </c>
      <c r="C43" s="1121"/>
      <c r="D43" s="315"/>
      <c r="E43" s="69"/>
      <c r="F43" s="72"/>
      <c r="G43" s="328">
        <f t="shared" si="3"/>
        <v>0</v>
      </c>
      <c r="H43" s="329" t="e">
        <f t="shared" si="4"/>
        <v>#DIV/0!</v>
      </c>
      <c r="I43" s="71"/>
    </row>
    <row r="44" spans="1:9">
      <c r="A44" s="1122" t="s">
        <v>259</v>
      </c>
      <c r="B44" s="261" t="s">
        <v>258</v>
      </c>
      <c r="C44" s="259" t="s">
        <v>31</v>
      </c>
      <c r="D44" s="320"/>
      <c r="E44" s="57"/>
      <c r="F44" s="59"/>
      <c r="G44" s="58">
        <f t="shared" si="3"/>
        <v>0</v>
      </c>
      <c r="H44" s="334" t="e">
        <f t="shared" si="4"/>
        <v>#DIV/0!</v>
      </c>
      <c r="I44" s="60"/>
    </row>
    <row r="45" spans="1:9" ht="17.25" thickBot="1">
      <c r="A45" s="1123"/>
      <c r="B45" s="1099" t="s">
        <v>14</v>
      </c>
      <c r="C45" s="1121"/>
      <c r="D45" s="315"/>
      <c r="E45" s="69"/>
      <c r="F45" s="340"/>
      <c r="G45" s="328">
        <f t="shared" si="3"/>
        <v>0</v>
      </c>
      <c r="H45" s="329" t="e">
        <f t="shared" si="4"/>
        <v>#DIV/0!</v>
      </c>
      <c r="I45" s="71"/>
    </row>
    <row r="46" spans="1:9" ht="23.25" customHeight="1">
      <c r="A46" s="1122" t="s">
        <v>261</v>
      </c>
      <c r="B46" s="1246" t="s">
        <v>260</v>
      </c>
      <c r="C46" s="259" t="s">
        <v>32</v>
      </c>
      <c r="D46" s="332"/>
      <c r="E46" s="333"/>
      <c r="F46" s="58"/>
      <c r="G46" s="58">
        <f t="shared" si="3"/>
        <v>0</v>
      </c>
      <c r="H46" s="334" t="e">
        <f t="shared" si="4"/>
        <v>#DIV/0!</v>
      </c>
      <c r="I46" s="335"/>
    </row>
    <row r="47" spans="1:9" ht="23.25" customHeight="1">
      <c r="A47" s="1248"/>
      <c r="B47" s="1247"/>
      <c r="C47" s="257" t="s">
        <v>33</v>
      </c>
      <c r="D47" s="321"/>
      <c r="E47" s="323"/>
      <c r="F47" s="327"/>
      <c r="G47" s="327">
        <f t="shared" si="3"/>
        <v>0</v>
      </c>
      <c r="H47" s="65" t="e">
        <f t="shared" si="4"/>
        <v>#DIV/0!</v>
      </c>
      <c r="I47" s="153"/>
    </row>
    <row r="48" spans="1:9" ht="17.25" thickBot="1">
      <c r="A48" s="1123"/>
      <c r="B48" s="1099" t="s">
        <v>14</v>
      </c>
      <c r="C48" s="1121"/>
      <c r="D48" s="322"/>
      <c r="E48" s="69"/>
      <c r="F48" s="328"/>
      <c r="G48" s="328">
        <f t="shared" si="3"/>
        <v>0</v>
      </c>
      <c r="H48" s="329" t="e">
        <f t="shared" si="4"/>
        <v>#DIV/0!</v>
      </c>
      <c r="I48" s="330"/>
    </row>
    <row r="49" spans="1:9">
      <c r="A49" s="1122" t="s">
        <v>262</v>
      </c>
      <c r="B49" s="259" t="s">
        <v>5</v>
      </c>
      <c r="C49" s="259" t="s">
        <v>9</v>
      </c>
      <c r="D49" s="341"/>
      <c r="E49" s="342"/>
      <c r="F49" s="58"/>
      <c r="G49" s="58">
        <f t="shared" si="3"/>
        <v>0</v>
      </c>
      <c r="H49" s="334" t="e">
        <f t="shared" si="4"/>
        <v>#DIV/0!</v>
      </c>
      <c r="I49" s="343"/>
    </row>
    <row r="50" spans="1:9" ht="17.25" thickBot="1">
      <c r="A50" s="1123"/>
      <c r="B50" s="1099" t="s">
        <v>14</v>
      </c>
      <c r="C50" s="1121"/>
      <c r="D50" s="315"/>
      <c r="E50" s="69"/>
      <c r="F50" s="328"/>
      <c r="G50" s="328">
        <f t="shared" si="3"/>
        <v>0</v>
      </c>
      <c r="H50" s="329" t="e">
        <f t="shared" si="4"/>
        <v>#DIV/0!</v>
      </c>
      <c r="I50" s="330"/>
    </row>
    <row r="51" spans="1:9">
      <c r="A51" s="1122" t="s">
        <v>263</v>
      </c>
      <c r="B51" s="259" t="s">
        <v>264</v>
      </c>
      <c r="C51" s="259" t="s">
        <v>34</v>
      </c>
      <c r="D51" s="57"/>
      <c r="E51" s="57"/>
      <c r="F51" s="59">
        <v>0</v>
      </c>
      <c r="G51" s="58">
        <f t="shared" si="3"/>
        <v>0</v>
      </c>
      <c r="H51" s="334" t="e">
        <f t="shared" si="4"/>
        <v>#DIV/0!</v>
      </c>
      <c r="I51" s="60"/>
    </row>
    <row r="52" spans="1:9" ht="17.25" thickBot="1">
      <c r="A52" s="1123"/>
      <c r="B52" s="260" t="s">
        <v>14</v>
      </c>
      <c r="C52" s="260"/>
      <c r="D52" s="69"/>
      <c r="E52" s="69"/>
      <c r="F52" s="72">
        <f>F51</f>
        <v>0</v>
      </c>
      <c r="G52" s="328">
        <f t="shared" si="3"/>
        <v>0</v>
      </c>
      <c r="H52" s="329" t="e">
        <f t="shared" si="4"/>
        <v>#DIV/0!</v>
      </c>
      <c r="I52" s="71"/>
    </row>
    <row r="53" spans="1:9" ht="33">
      <c r="A53" s="1248" t="s">
        <v>56</v>
      </c>
      <c r="B53" s="336" t="s">
        <v>35</v>
      </c>
      <c r="C53" s="336" t="s">
        <v>36</v>
      </c>
      <c r="D53" s="275"/>
      <c r="E53" s="275"/>
      <c r="F53" s="54">
        <v>0</v>
      </c>
      <c r="G53" s="325">
        <f t="shared" si="3"/>
        <v>0</v>
      </c>
      <c r="H53" s="326" t="e">
        <f t="shared" si="4"/>
        <v>#DIV/0!</v>
      </c>
      <c r="I53" s="337"/>
    </row>
    <row r="54" spans="1:9" ht="17.25" thickBot="1">
      <c r="A54" s="1248"/>
      <c r="B54" s="262" t="s">
        <v>14</v>
      </c>
      <c r="C54" s="262"/>
      <c r="D54" s="157"/>
      <c r="E54" s="157"/>
      <c r="F54" s="158">
        <v>0</v>
      </c>
      <c r="G54" s="56">
        <f t="shared" si="3"/>
        <v>0</v>
      </c>
      <c r="H54" s="65" t="e">
        <f t="shared" si="4"/>
        <v>#DIV/0!</v>
      </c>
      <c r="I54" s="159"/>
    </row>
    <row r="55" spans="1:9" ht="17.25" thickBot="1">
      <c r="A55" s="1235" t="s">
        <v>19</v>
      </c>
      <c r="B55" s="1236"/>
      <c r="C55" s="1236"/>
      <c r="D55" s="162">
        <f>SUM(D43,D45,D48,D50,D52,D54)</f>
        <v>0</v>
      </c>
      <c r="E55" s="162">
        <f>SUM(E43,E45,E48,E50,E52,E54)</f>
        <v>0</v>
      </c>
      <c r="F55" s="162">
        <f>SUM(F43,F45,F48,F50,F52,F54)</f>
        <v>0</v>
      </c>
      <c r="G55" s="160">
        <f>F55-D55</f>
        <v>0</v>
      </c>
      <c r="H55" s="164" t="e">
        <f t="shared" si="4"/>
        <v>#DIV/0!</v>
      </c>
      <c r="I55" s="161"/>
    </row>
  </sheetData>
  <mergeCells count="49">
    <mergeCell ref="B34:B36"/>
    <mergeCell ref="B37:B42"/>
    <mergeCell ref="B43:C43"/>
    <mergeCell ref="A53:A54"/>
    <mergeCell ref="A55:C55"/>
    <mergeCell ref="A46:A48"/>
    <mergeCell ref="B46:B47"/>
    <mergeCell ref="B48:C48"/>
    <mergeCell ref="A49:A50"/>
    <mergeCell ref="B50:C50"/>
    <mergeCell ref="A51:A52"/>
    <mergeCell ref="A21:A24"/>
    <mergeCell ref="B21:B23"/>
    <mergeCell ref="B24:C24"/>
    <mergeCell ref="A44:A45"/>
    <mergeCell ref="B45:C45"/>
    <mergeCell ref="A25:C25"/>
    <mergeCell ref="A26:I26"/>
    <mergeCell ref="A27:C27"/>
    <mergeCell ref="D27:D28"/>
    <mergeCell ref="E27:E28"/>
    <mergeCell ref="F27:F28"/>
    <mergeCell ref="G27:G28"/>
    <mergeCell ref="H27:H28"/>
    <mergeCell ref="I27:I28"/>
    <mergeCell ref="A29:A43"/>
    <mergeCell ref="B29:B33"/>
    <mergeCell ref="A10:A11"/>
    <mergeCell ref="B11:C11"/>
    <mergeCell ref="A17:A20"/>
    <mergeCell ref="B17:B19"/>
    <mergeCell ref="B20:C20"/>
    <mergeCell ref="A12:A14"/>
    <mergeCell ref="B12:B13"/>
    <mergeCell ref="B14:C14"/>
    <mergeCell ref="A15:A16"/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K21" sqref="K21"/>
    </sheetView>
  </sheetViews>
  <sheetFormatPr defaultRowHeight="16.5"/>
  <cols>
    <col min="1" max="1" width="11.75" customWidth="1"/>
    <col min="2" max="2" width="13.25" customWidth="1"/>
    <col min="3" max="3" width="19.75" customWidth="1"/>
    <col min="4" max="4" width="18.75" customWidth="1"/>
    <col min="5" max="5" width="20.25" customWidth="1"/>
    <col min="6" max="6" width="20.375" customWidth="1"/>
    <col min="7" max="7" width="18.875" customWidth="1"/>
    <col min="9" max="9" width="36.5" customWidth="1"/>
  </cols>
  <sheetData>
    <row r="1" spans="1:9">
      <c r="A1" s="1250"/>
      <c r="B1" s="1250"/>
      <c r="C1" s="1250"/>
      <c r="D1" s="1250"/>
      <c r="E1" s="1250"/>
      <c r="F1" s="1250"/>
      <c r="G1" s="1250"/>
      <c r="H1" s="1250"/>
      <c r="I1" s="1250"/>
    </row>
    <row r="2" spans="1:9" ht="31.5">
      <c r="A2" s="1166" t="s">
        <v>265</v>
      </c>
      <c r="B2" s="1166"/>
      <c r="C2" s="1166"/>
      <c r="D2" s="1166"/>
      <c r="E2" s="1166"/>
      <c r="F2" s="1166"/>
      <c r="G2" s="1166"/>
      <c r="H2" s="1166"/>
      <c r="I2" s="1166"/>
    </row>
    <row r="3" spans="1:9" ht="16.5" customHeight="1">
      <c r="A3" s="1251" t="s">
        <v>425</v>
      </c>
      <c r="B3" s="1251"/>
      <c r="C3" s="1251"/>
      <c r="D3" s="1251"/>
      <c r="E3" s="1251"/>
      <c r="F3" s="1251"/>
      <c r="G3" s="1251"/>
      <c r="H3" s="1251"/>
      <c r="I3" s="1251"/>
    </row>
    <row r="4" spans="1:9" ht="16.5" customHeight="1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20.25" thickBot="1">
      <c r="A5" s="1256" t="s">
        <v>88</v>
      </c>
      <c r="B5" s="1256"/>
      <c r="C5" s="1256"/>
      <c r="D5" s="1256"/>
      <c r="E5" s="1256"/>
      <c r="F5" s="1256"/>
      <c r="G5" s="1256"/>
      <c r="H5" s="1256"/>
      <c r="I5" s="1256"/>
    </row>
    <row r="6" spans="1:9" ht="19.149999999999999" customHeight="1">
      <c r="A6" s="1080" t="s">
        <v>16</v>
      </c>
      <c r="B6" s="1081"/>
      <c r="C6" s="1081"/>
      <c r="D6" s="1082" t="s">
        <v>596</v>
      </c>
      <c r="E6" s="1082" t="s">
        <v>299</v>
      </c>
      <c r="F6" s="1082" t="s">
        <v>296</v>
      </c>
      <c r="G6" s="1082" t="s">
        <v>74</v>
      </c>
      <c r="H6" s="1084" t="s">
        <v>62</v>
      </c>
      <c r="I6" s="1084" t="s">
        <v>76</v>
      </c>
    </row>
    <row r="7" spans="1:9" ht="18" thickBot="1">
      <c r="A7" s="74" t="s">
        <v>0</v>
      </c>
      <c r="B7" s="75" t="s">
        <v>1</v>
      </c>
      <c r="C7" s="75" t="s">
        <v>2</v>
      </c>
      <c r="D7" s="1083"/>
      <c r="E7" s="1083"/>
      <c r="F7" s="1083"/>
      <c r="G7" s="1083"/>
      <c r="H7" s="1085"/>
      <c r="I7" s="1085"/>
    </row>
    <row r="8" spans="1:9" ht="17.100000000000001" customHeight="1">
      <c r="A8" s="1264" t="s">
        <v>244</v>
      </c>
      <c r="B8" s="421" t="s">
        <v>247</v>
      </c>
      <c r="C8" s="422" t="s">
        <v>6</v>
      </c>
      <c r="D8" s="349"/>
      <c r="E8" s="349"/>
      <c r="F8" s="350"/>
      <c r="G8" s="351">
        <f>F8-D8</f>
        <v>0</v>
      </c>
      <c r="H8" s="376"/>
      <c r="I8" s="353"/>
    </row>
    <row r="9" spans="1:9" ht="17.100000000000001" customHeight="1" thickBot="1">
      <c r="A9" s="1265"/>
      <c r="B9" s="1106" t="s">
        <v>251</v>
      </c>
      <c r="C9" s="1107"/>
      <c r="D9" s="344"/>
      <c r="E9" s="344"/>
      <c r="F9" s="345"/>
      <c r="G9" s="374">
        <f>F9-D9</f>
        <v>0</v>
      </c>
      <c r="H9" s="571"/>
      <c r="I9" s="348"/>
    </row>
    <row r="10" spans="1:9" ht="17.100000000000001" customHeight="1">
      <c r="A10" s="1262" t="s">
        <v>204</v>
      </c>
      <c r="B10" s="423" t="s">
        <v>3</v>
      </c>
      <c r="C10" s="259" t="s">
        <v>17</v>
      </c>
      <c r="D10" s="349"/>
      <c r="E10" s="349"/>
      <c r="F10" s="350"/>
      <c r="G10" s="351">
        <f>F10-D10</f>
        <v>0</v>
      </c>
      <c r="H10" s="376"/>
      <c r="I10" s="353"/>
    </row>
    <row r="11" spans="1:9" ht="17.100000000000001" customHeight="1" thickBot="1">
      <c r="A11" s="1263"/>
      <c r="B11" s="1261" t="s">
        <v>203</v>
      </c>
      <c r="C11" s="1257"/>
      <c r="D11" s="354"/>
      <c r="E11" s="354"/>
      <c r="F11" s="355"/>
      <c r="G11" s="346">
        <f t="shared" ref="G11:G25" si="0">F11-D11</f>
        <v>0</v>
      </c>
      <c r="H11" s="373"/>
      <c r="I11" s="356"/>
    </row>
    <row r="12" spans="1:9" ht="17.100000000000001" customHeight="1">
      <c r="A12" s="1174" t="s">
        <v>245</v>
      </c>
      <c r="B12" s="1247" t="s">
        <v>246</v>
      </c>
      <c r="C12" s="256" t="s">
        <v>96</v>
      </c>
      <c r="D12" s="144"/>
      <c r="E12" s="144"/>
      <c r="F12" s="54"/>
      <c r="G12" s="363">
        <f t="shared" si="0"/>
        <v>0</v>
      </c>
      <c r="H12" s="574"/>
      <c r="I12" s="360"/>
    </row>
    <row r="13" spans="1:9" ht="17.100000000000001" customHeight="1">
      <c r="A13" s="1174"/>
      <c r="B13" s="1115"/>
      <c r="C13" s="257" t="s">
        <v>97</v>
      </c>
      <c r="D13" s="143">
        <v>26225000</v>
      </c>
      <c r="E13" s="143">
        <v>11960007</v>
      </c>
      <c r="F13" s="55">
        <v>17500000</v>
      </c>
      <c r="G13" s="358">
        <f t="shared" si="0"/>
        <v>-8725000</v>
      </c>
      <c r="H13" s="573">
        <f t="shared" ref="H13:H25" si="1">G13/D13*100%</f>
        <v>-0.33269780743565303</v>
      </c>
      <c r="I13" s="360" t="s">
        <v>594</v>
      </c>
    </row>
    <row r="14" spans="1:9" ht="17.100000000000001" customHeight="1" thickBot="1">
      <c r="A14" s="1263"/>
      <c r="B14" s="1249" t="s">
        <v>14</v>
      </c>
      <c r="C14" s="1100"/>
      <c r="D14" s="556">
        <f>SUM(D12:D13)</f>
        <v>26225000</v>
      </c>
      <c r="E14" s="354">
        <f>SUM(E12:E13)</f>
        <v>11960007</v>
      </c>
      <c r="F14" s="557">
        <f>SUM(F12:F13)</f>
        <v>17500000</v>
      </c>
      <c r="G14" s="371">
        <f t="shared" si="0"/>
        <v>-8725000</v>
      </c>
      <c r="H14" s="571">
        <f t="shared" si="1"/>
        <v>-0.33269780743565303</v>
      </c>
      <c r="I14" s="400"/>
    </row>
    <row r="15" spans="1:9" ht="17.100000000000001" customHeight="1">
      <c r="A15" s="1285" t="s">
        <v>384</v>
      </c>
      <c r="B15" s="519" t="s">
        <v>378</v>
      </c>
      <c r="C15" s="519" t="s">
        <v>379</v>
      </c>
      <c r="D15" s="367">
        <v>10913400</v>
      </c>
      <c r="E15" s="367">
        <v>0</v>
      </c>
      <c r="F15" s="350">
        <v>10913400</v>
      </c>
      <c r="G15" s="368">
        <f t="shared" si="0"/>
        <v>0</v>
      </c>
      <c r="H15" s="370">
        <f t="shared" si="1"/>
        <v>0</v>
      </c>
      <c r="I15" s="562"/>
    </row>
    <row r="16" spans="1:9" ht="17.100000000000001" customHeight="1" thickBot="1">
      <c r="A16" s="1234"/>
      <c r="B16" s="1099" t="s">
        <v>385</v>
      </c>
      <c r="C16" s="1121"/>
      <c r="D16" s="558">
        <f>SUM(D15)</f>
        <v>10913400</v>
      </c>
      <c r="E16" s="145">
        <v>0</v>
      </c>
      <c r="F16" s="559">
        <f>SUM(F15)</f>
        <v>10913400</v>
      </c>
      <c r="G16" s="371">
        <f t="shared" si="0"/>
        <v>0</v>
      </c>
      <c r="H16" s="571">
        <f t="shared" si="1"/>
        <v>0</v>
      </c>
      <c r="I16" s="148"/>
    </row>
    <row r="17" spans="1:9" ht="17.100000000000001" customHeight="1">
      <c r="A17" s="1273" t="s">
        <v>248</v>
      </c>
      <c r="B17" s="1271" t="s">
        <v>249</v>
      </c>
      <c r="C17" s="522" t="s">
        <v>10</v>
      </c>
      <c r="D17" s="144">
        <v>4272565</v>
      </c>
      <c r="E17" s="144">
        <v>4171522</v>
      </c>
      <c r="F17" s="59">
        <v>4171522</v>
      </c>
      <c r="G17" s="363">
        <f t="shared" si="0"/>
        <v>-101043</v>
      </c>
      <c r="H17" s="572"/>
      <c r="I17" s="360" t="s">
        <v>167</v>
      </c>
    </row>
    <row r="18" spans="1:9" ht="17.100000000000001" customHeight="1">
      <c r="A18" s="1274"/>
      <c r="B18" s="1272"/>
      <c r="C18" s="257" t="s">
        <v>250</v>
      </c>
      <c r="D18" s="143">
        <v>202107</v>
      </c>
      <c r="E18" s="143">
        <v>10202107</v>
      </c>
      <c r="F18" s="55">
        <v>10202107</v>
      </c>
      <c r="G18" s="358">
        <f t="shared" si="0"/>
        <v>10000000</v>
      </c>
      <c r="H18" s="573" t="s">
        <v>560</v>
      </c>
      <c r="I18" s="360" t="s">
        <v>565</v>
      </c>
    </row>
    <row r="19" spans="1:9" ht="17.100000000000001" customHeight="1">
      <c r="A19" s="1274"/>
      <c r="B19" s="1272"/>
      <c r="C19" s="364" t="s">
        <v>18</v>
      </c>
      <c r="D19" s="143">
        <v>0</v>
      </c>
      <c r="E19" s="143">
        <v>0</v>
      </c>
      <c r="F19" s="55">
        <v>0</v>
      </c>
      <c r="G19" s="358">
        <f t="shared" si="0"/>
        <v>0</v>
      </c>
      <c r="H19" s="573" t="s">
        <v>564</v>
      </c>
      <c r="I19" s="361"/>
    </row>
    <row r="20" spans="1:9" ht="17.100000000000001" customHeight="1" thickBot="1">
      <c r="A20" s="1275"/>
      <c r="B20" s="1116" t="s">
        <v>14</v>
      </c>
      <c r="C20" s="1116"/>
      <c r="D20" s="558">
        <f>SUM(D17:D19)</f>
        <v>4474672</v>
      </c>
      <c r="E20" s="145">
        <f>SUM(E17:E19)</f>
        <v>14373629</v>
      </c>
      <c r="F20" s="70">
        <f>SUM(F17:F19)</f>
        <v>14373629</v>
      </c>
      <c r="G20" s="371">
        <f t="shared" si="0"/>
        <v>9898957</v>
      </c>
      <c r="H20" s="571">
        <f t="shared" si="1"/>
        <v>2.2122195772114694</v>
      </c>
      <c r="I20" s="899" t="s">
        <v>578</v>
      </c>
    </row>
    <row r="21" spans="1:9" ht="17.100000000000001" customHeight="1">
      <c r="A21" s="1266" t="s">
        <v>253</v>
      </c>
      <c r="B21" s="1097" t="s">
        <v>219</v>
      </c>
      <c r="C21" s="413" t="s">
        <v>252</v>
      </c>
      <c r="D21" s="144">
        <v>11928</v>
      </c>
      <c r="E21" s="144">
        <v>47</v>
      </c>
      <c r="F21" s="54">
        <v>4371</v>
      </c>
      <c r="G21" s="363">
        <f t="shared" si="0"/>
        <v>-7557</v>
      </c>
      <c r="H21" s="370">
        <f t="shared" si="1"/>
        <v>-0.63355130784708247</v>
      </c>
      <c r="I21" s="149" t="s">
        <v>417</v>
      </c>
    </row>
    <row r="22" spans="1:9" ht="17.100000000000001" customHeight="1">
      <c r="A22" s="1267"/>
      <c r="B22" s="1097"/>
      <c r="C22" s="412" t="s">
        <v>54</v>
      </c>
      <c r="D22" s="143">
        <v>0</v>
      </c>
      <c r="E22" s="143">
        <v>0</v>
      </c>
      <c r="F22" s="55">
        <v>0</v>
      </c>
      <c r="G22" s="575">
        <v>0</v>
      </c>
      <c r="H22" s="365" t="s">
        <v>566</v>
      </c>
      <c r="I22" s="150"/>
    </row>
    <row r="23" spans="1:9" ht="17.100000000000001" customHeight="1">
      <c r="A23" s="1267"/>
      <c r="B23" s="1098"/>
      <c r="C23" s="412" t="s">
        <v>12</v>
      </c>
      <c r="D23" s="143">
        <v>2200000</v>
      </c>
      <c r="E23" s="143"/>
      <c r="F23" s="55">
        <v>2448600</v>
      </c>
      <c r="G23" s="358">
        <f t="shared" si="0"/>
        <v>248600</v>
      </c>
      <c r="H23" s="573">
        <f t="shared" si="1"/>
        <v>0.113</v>
      </c>
      <c r="I23" s="360" t="s">
        <v>418</v>
      </c>
    </row>
    <row r="24" spans="1:9" ht="17.100000000000001" customHeight="1" thickBot="1">
      <c r="A24" s="1267"/>
      <c r="B24" s="1099" t="s">
        <v>14</v>
      </c>
      <c r="C24" s="1257"/>
      <c r="D24" s="560">
        <f>SUM(D21:D23)</f>
        <v>2211928</v>
      </c>
      <c r="E24" s="146">
        <f>SUM(E21:E23)</f>
        <v>47</v>
      </c>
      <c r="F24" s="561">
        <f>SUM(F21:F23)</f>
        <v>2452971</v>
      </c>
      <c r="G24" s="346">
        <f t="shared" si="0"/>
        <v>241043</v>
      </c>
      <c r="H24" s="571">
        <f t="shared" si="1"/>
        <v>0.10897416190762087</v>
      </c>
      <c r="I24" s="151"/>
    </row>
    <row r="25" spans="1:9" ht="17.100000000000001" customHeight="1" thickBot="1">
      <c r="A25" s="1292" t="s">
        <v>19</v>
      </c>
      <c r="B25" s="1293"/>
      <c r="C25" s="1294"/>
      <c r="D25" s="564">
        <f>SUM(D9,D11,D14,D16,D20,D24)</f>
        <v>43825000</v>
      </c>
      <c r="E25" s="564">
        <f t="shared" ref="E25:F25" si="2">SUM(E9,E11,E14,E16,E20,E24)</f>
        <v>26333683</v>
      </c>
      <c r="F25" s="564">
        <f t="shared" si="2"/>
        <v>45240000</v>
      </c>
      <c r="G25" s="565">
        <f t="shared" si="0"/>
        <v>1415000</v>
      </c>
      <c r="H25" s="566">
        <f t="shared" si="1"/>
        <v>3.2287507130633199E-2</v>
      </c>
      <c r="I25" s="563"/>
    </row>
    <row r="26" spans="1:9" ht="21" thickBot="1">
      <c r="A26" s="1295" t="s">
        <v>595</v>
      </c>
      <c r="B26" s="1296"/>
      <c r="C26" s="1296"/>
      <c r="D26" s="1296"/>
      <c r="E26" s="1296"/>
      <c r="F26" s="1296"/>
      <c r="G26" s="1296"/>
      <c r="H26" s="1296"/>
      <c r="I26" s="1297"/>
    </row>
    <row r="27" spans="1:9" ht="17.100000000000001" customHeight="1">
      <c r="A27" s="1298" t="s">
        <v>16</v>
      </c>
      <c r="B27" s="1299"/>
      <c r="C27" s="1299"/>
      <c r="D27" s="1082" t="s">
        <v>298</v>
      </c>
      <c r="E27" s="1082" t="s">
        <v>299</v>
      </c>
      <c r="F27" s="1082" t="s">
        <v>296</v>
      </c>
      <c r="G27" s="1082" t="s">
        <v>74</v>
      </c>
      <c r="H27" s="1084" t="s">
        <v>62</v>
      </c>
      <c r="I27" s="1084" t="s">
        <v>174</v>
      </c>
    </row>
    <row r="28" spans="1:9" ht="17.100000000000001" customHeight="1" thickBot="1">
      <c r="A28" s="406" t="s">
        <v>0</v>
      </c>
      <c r="B28" s="407" t="s">
        <v>1</v>
      </c>
      <c r="C28" s="407" t="s">
        <v>2</v>
      </c>
      <c r="D28" s="1083"/>
      <c r="E28" s="1083"/>
      <c r="F28" s="1083"/>
      <c r="G28" s="1083"/>
      <c r="H28" s="1085"/>
      <c r="I28" s="1085"/>
    </row>
    <row r="29" spans="1:9" ht="17.100000000000001" customHeight="1">
      <c r="A29" s="1122" t="s">
        <v>254</v>
      </c>
      <c r="B29" s="1246" t="s">
        <v>255</v>
      </c>
      <c r="C29" s="259" t="s">
        <v>20</v>
      </c>
      <c r="D29" s="57">
        <v>25200000</v>
      </c>
      <c r="E29" s="57">
        <v>8400000</v>
      </c>
      <c r="F29" s="57">
        <v>25200000</v>
      </c>
      <c r="G29" s="58">
        <f>F29-D29</f>
        <v>0</v>
      </c>
      <c r="H29" s="334">
        <f>G29/D29*100%</f>
        <v>0</v>
      </c>
      <c r="I29" s="576"/>
    </row>
    <row r="30" spans="1:9" ht="17.100000000000001" customHeight="1">
      <c r="A30" s="1248"/>
      <c r="B30" s="1252"/>
      <c r="C30" s="257" t="s">
        <v>21</v>
      </c>
      <c r="D30" s="273">
        <v>2200000</v>
      </c>
      <c r="E30" s="273">
        <v>733360</v>
      </c>
      <c r="F30" s="273">
        <v>2200080</v>
      </c>
      <c r="G30" s="327">
        <f t="shared" ref="G30:G54" si="3">F30-D30</f>
        <v>80</v>
      </c>
      <c r="H30" s="326">
        <f t="shared" ref="H30:H55" si="4">G30/D30*100%</f>
        <v>3.6363636363636364E-5</v>
      </c>
      <c r="I30" s="152"/>
    </row>
    <row r="31" spans="1:9" ht="17.100000000000001" customHeight="1">
      <c r="A31" s="1248"/>
      <c r="B31" s="1252"/>
      <c r="C31" s="257" t="s">
        <v>22</v>
      </c>
      <c r="D31" s="314">
        <v>2698680</v>
      </c>
      <c r="E31" s="273">
        <v>886060</v>
      </c>
      <c r="F31" s="314">
        <v>2698600</v>
      </c>
      <c r="G31" s="327">
        <f t="shared" si="3"/>
        <v>-80</v>
      </c>
      <c r="H31" s="326">
        <f t="shared" si="4"/>
        <v>-2.9644122311648659E-5</v>
      </c>
      <c r="I31" s="153"/>
    </row>
    <row r="32" spans="1:9" ht="17.100000000000001" customHeight="1">
      <c r="A32" s="1248"/>
      <c r="B32" s="1252"/>
      <c r="C32" s="257" t="s">
        <v>23</v>
      </c>
      <c r="D32" s="314">
        <v>1200000</v>
      </c>
      <c r="E32" s="273">
        <v>400000</v>
      </c>
      <c r="F32" s="314">
        <v>1200000</v>
      </c>
      <c r="G32" s="327">
        <f t="shared" si="3"/>
        <v>0</v>
      </c>
      <c r="H32" s="326">
        <f t="shared" si="4"/>
        <v>0</v>
      </c>
      <c r="I32" s="154"/>
    </row>
    <row r="33" spans="1:9" ht="17.100000000000001" customHeight="1" thickBot="1">
      <c r="A33" s="1248"/>
      <c r="B33" s="1253"/>
      <c r="C33" s="260" t="s">
        <v>14</v>
      </c>
      <c r="D33" s="315">
        <f>SUM(D29:D32)</f>
        <v>31298680</v>
      </c>
      <c r="E33" s="69">
        <f>SUM(E29:E32)</f>
        <v>10419420</v>
      </c>
      <c r="F33" s="315">
        <f>SUM(F29:F32)</f>
        <v>31298680</v>
      </c>
      <c r="G33" s="328">
        <f t="shared" si="3"/>
        <v>0</v>
      </c>
      <c r="H33" s="577">
        <f t="shared" si="4"/>
        <v>0</v>
      </c>
      <c r="I33" s="330"/>
    </row>
    <row r="34" spans="1:9" ht="17.100000000000001" customHeight="1">
      <c r="A34" s="1248"/>
      <c r="B34" s="1246" t="s">
        <v>256</v>
      </c>
      <c r="C34" s="259" t="s">
        <v>24</v>
      </c>
      <c r="D34" s="332">
        <v>50000</v>
      </c>
      <c r="E34" s="333"/>
      <c r="F34" s="332">
        <v>50000</v>
      </c>
      <c r="G34" s="58">
        <f t="shared" si="3"/>
        <v>0</v>
      </c>
      <c r="H34" s="334">
        <f t="shared" si="4"/>
        <v>0</v>
      </c>
      <c r="I34" s="335"/>
    </row>
    <row r="35" spans="1:9" ht="17.100000000000001" customHeight="1">
      <c r="A35" s="1248"/>
      <c r="B35" s="1252"/>
      <c r="C35" s="257" t="s">
        <v>25</v>
      </c>
      <c r="D35" s="317">
        <v>0</v>
      </c>
      <c r="E35" s="318"/>
      <c r="F35" s="317">
        <v>0</v>
      </c>
      <c r="G35" s="327">
        <f t="shared" si="3"/>
        <v>0</v>
      </c>
      <c r="H35" s="326" t="s">
        <v>567</v>
      </c>
      <c r="I35" s="153"/>
    </row>
    <row r="36" spans="1:9" ht="17.100000000000001" customHeight="1" thickBot="1">
      <c r="A36" s="1248"/>
      <c r="B36" s="1253"/>
      <c r="C36" s="260" t="s">
        <v>14</v>
      </c>
      <c r="D36" s="315">
        <f>SUM(D34:D35)</f>
        <v>50000</v>
      </c>
      <c r="E36" s="69"/>
      <c r="F36" s="315">
        <f>SUM(F34:F35)</f>
        <v>50000</v>
      </c>
      <c r="G36" s="328">
        <f t="shared" si="3"/>
        <v>0</v>
      </c>
      <c r="H36" s="577">
        <f t="shared" si="4"/>
        <v>0</v>
      </c>
      <c r="I36" s="71"/>
    </row>
    <row r="37" spans="1:9" ht="17.100000000000001" customHeight="1">
      <c r="A37" s="1248"/>
      <c r="B37" s="1252" t="s">
        <v>257</v>
      </c>
      <c r="C37" s="256" t="s">
        <v>26</v>
      </c>
      <c r="D37" s="316">
        <v>50000</v>
      </c>
      <c r="E37" s="324"/>
      <c r="F37" s="316">
        <v>50000</v>
      </c>
      <c r="G37" s="325">
        <f t="shared" si="3"/>
        <v>0</v>
      </c>
      <c r="H37" s="326">
        <f t="shared" si="4"/>
        <v>0</v>
      </c>
      <c r="I37" s="331"/>
    </row>
    <row r="38" spans="1:9" ht="17.100000000000001" customHeight="1">
      <c r="A38" s="1248"/>
      <c r="B38" s="1252"/>
      <c r="C38" s="257" t="s">
        <v>27</v>
      </c>
      <c r="D38" s="317"/>
      <c r="E38" s="318"/>
      <c r="F38" s="317"/>
      <c r="G38" s="327">
        <f t="shared" si="3"/>
        <v>0</v>
      </c>
      <c r="H38" s="326" t="s">
        <v>566</v>
      </c>
      <c r="I38" s="153"/>
    </row>
    <row r="39" spans="1:9" ht="17.100000000000001" customHeight="1">
      <c r="A39" s="1248"/>
      <c r="B39" s="1252"/>
      <c r="C39" s="257" t="s">
        <v>28</v>
      </c>
      <c r="D39" s="317">
        <v>50000</v>
      </c>
      <c r="E39" s="318"/>
      <c r="F39" s="317">
        <v>50000</v>
      </c>
      <c r="G39" s="327">
        <f t="shared" si="3"/>
        <v>0</v>
      </c>
      <c r="H39" s="326">
        <f t="shared" si="4"/>
        <v>0</v>
      </c>
      <c r="I39" s="153"/>
    </row>
    <row r="40" spans="1:9" ht="17.100000000000001" customHeight="1">
      <c r="A40" s="1248"/>
      <c r="B40" s="1252"/>
      <c r="C40" s="257" t="s">
        <v>29</v>
      </c>
      <c r="D40" s="317"/>
      <c r="E40" s="318"/>
      <c r="F40" s="317"/>
      <c r="G40" s="327">
        <f t="shared" si="3"/>
        <v>0</v>
      </c>
      <c r="H40" s="326" t="s">
        <v>560</v>
      </c>
      <c r="I40" s="153"/>
    </row>
    <row r="41" spans="1:9" ht="17.100000000000001" customHeight="1">
      <c r="A41" s="1248"/>
      <c r="B41" s="1252"/>
      <c r="C41" s="257" t="s">
        <v>30</v>
      </c>
      <c r="D41" s="317"/>
      <c r="E41" s="318"/>
      <c r="F41" s="317"/>
      <c r="G41" s="327">
        <f t="shared" si="3"/>
        <v>0</v>
      </c>
      <c r="H41" s="326" t="s">
        <v>566</v>
      </c>
      <c r="I41" s="155"/>
    </row>
    <row r="42" spans="1:9" ht="17.100000000000001" customHeight="1">
      <c r="A42" s="1248"/>
      <c r="B42" s="1247"/>
      <c r="C42" s="338" t="s">
        <v>14</v>
      </c>
      <c r="D42" s="319">
        <f>SUM(D37:D41)</f>
        <v>100000</v>
      </c>
      <c r="E42" s="274"/>
      <c r="F42" s="319">
        <f>SUM(F37:F41)</f>
        <v>100000</v>
      </c>
      <c r="G42" s="327">
        <f t="shared" si="3"/>
        <v>0</v>
      </c>
      <c r="H42" s="326">
        <f t="shared" si="4"/>
        <v>0</v>
      </c>
      <c r="I42" s="339"/>
    </row>
    <row r="43" spans="1:9" ht="17.100000000000001" customHeight="1" thickBot="1">
      <c r="A43" s="1123"/>
      <c r="B43" s="1099" t="s">
        <v>14</v>
      </c>
      <c r="C43" s="1121"/>
      <c r="D43" s="315">
        <f>D33+D36+D42</f>
        <v>31448680</v>
      </c>
      <c r="E43" s="69">
        <f>E33+E36+E42</f>
        <v>10419420</v>
      </c>
      <c r="F43" s="315">
        <f>F33+F36+F42</f>
        <v>31448680</v>
      </c>
      <c r="G43" s="328">
        <f t="shared" si="3"/>
        <v>0</v>
      </c>
      <c r="H43" s="577">
        <f t="shared" si="4"/>
        <v>0</v>
      </c>
      <c r="I43" s="71"/>
    </row>
    <row r="44" spans="1:9" ht="17.100000000000001" customHeight="1">
      <c r="A44" s="1122" t="s">
        <v>259</v>
      </c>
      <c r="B44" s="261" t="s">
        <v>258</v>
      </c>
      <c r="C44" s="259" t="s">
        <v>31</v>
      </c>
      <c r="D44" s="320"/>
      <c r="E44" s="57"/>
      <c r="F44" s="320"/>
      <c r="G44" s="58">
        <f t="shared" si="3"/>
        <v>0</v>
      </c>
      <c r="H44" s="334" t="s">
        <v>568</v>
      </c>
      <c r="I44" s="60"/>
    </row>
    <row r="45" spans="1:9" ht="17.100000000000001" customHeight="1" thickBot="1">
      <c r="A45" s="1123"/>
      <c r="B45" s="1099" t="s">
        <v>14</v>
      </c>
      <c r="C45" s="1121"/>
      <c r="D45" s="315"/>
      <c r="E45" s="69"/>
      <c r="F45" s="315"/>
      <c r="G45" s="328">
        <f t="shared" si="3"/>
        <v>0</v>
      </c>
      <c r="H45" s="577" t="s">
        <v>564</v>
      </c>
      <c r="I45" s="71"/>
    </row>
    <row r="46" spans="1:9" ht="17.100000000000001" customHeight="1">
      <c r="A46" s="1122" t="s">
        <v>261</v>
      </c>
      <c r="B46" s="1246" t="s">
        <v>260</v>
      </c>
      <c r="C46" s="259" t="s">
        <v>32</v>
      </c>
      <c r="D46" s="332"/>
      <c r="E46" s="333"/>
      <c r="F46" s="332"/>
      <c r="G46" s="58">
        <f t="shared" si="3"/>
        <v>0</v>
      </c>
      <c r="H46" s="334" t="s">
        <v>560</v>
      </c>
      <c r="I46" s="335"/>
    </row>
    <row r="47" spans="1:9" ht="17.100000000000001" customHeight="1">
      <c r="A47" s="1248"/>
      <c r="B47" s="1247"/>
      <c r="C47" s="257" t="s">
        <v>33</v>
      </c>
      <c r="D47" s="321">
        <v>11725000</v>
      </c>
      <c r="E47" s="323">
        <v>13000005</v>
      </c>
      <c r="F47" s="321">
        <v>13000005</v>
      </c>
      <c r="G47" s="327">
        <f t="shared" si="3"/>
        <v>1275005</v>
      </c>
      <c r="H47" s="326">
        <f t="shared" si="4"/>
        <v>0.10874243070362473</v>
      </c>
      <c r="I47" s="153" t="s">
        <v>419</v>
      </c>
    </row>
    <row r="48" spans="1:9" ht="17.100000000000001" customHeight="1" thickBot="1">
      <c r="A48" s="1123"/>
      <c r="B48" s="1099" t="s">
        <v>14</v>
      </c>
      <c r="C48" s="1121"/>
      <c r="D48" s="322">
        <f>SUM(D46:D47)</f>
        <v>11725000</v>
      </c>
      <c r="E48" s="69">
        <f>SUM(E46:E47)</f>
        <v>13000005</v>
      </c>
      <c r="F48" s="322">
        <f>SUM(F46:F47)</f>
        <v>13000005</v>
      </c>
      <c r="G48" s="328">
        <f t="shared" si="3"/>
        <v>1275005</v>
      </c>
      <c r="H48" s="577">
        <f t="shared" si="4"/>
        <v>0.10874243070362473</v>
      </c>
      <c r="I48" s="330"/>
    </row>
    <row r="49" spans="1:9" ht="17.100000000000001" customHeight="1">
      <c r="A49" s="1122" t="s">
        <v>262</v>
      </c>
      <c r="B49" s="259" t="s">
        <v>5</v>
      </c>
      <c r="C49" s="259" t="s">
        <v>9</v>
      </c>
      <c r="D49" s="341">
        <v>200000</v>
      </c>
      <c r="E49" s="342">
        <v>159220</v>
      </c>
      <c r="F49" s="341">
        <v>200000</v>
      </c>
      <c r="G49" s="58">
        <f t="shared" si="3"/>
        <v>0</v>
      </c>
      <c r="H49" s="334">
        <f t="shared" si="4"/>
        <v>0</v>
      </c>
      <c r="I49" s="343"/>
    </row>
    <row r="50" spans="1:9" ht="17.100000000000001" customHeight="1" thickBot="1">
      <c r="A50" s="1123"/>
      <c r="B50" s="1099" t="s">
        <v>14</v>
      </c>
      <c r="C50" s="1121"/>
      <c r="D50" s="315">
        <f>SUM(D49)</f>
        <v>200000</v>
      </c>
      <c r="E50" s="69">
        <f>SUM(E49)</f>
        <v>159220</v>
      </c>
      <c r="F50" s="315">
        <f>SUM(F49)</f>
        <v>200000</v>
      </c>
      <c r="G50" s="328">
        <f t="shared" si="3"/>
        <v>0</v>
      </c>
      <c r="H50" s="577">
        <f t="shared" si="4"/>
        <v>0</v>
      </c>
      <c r="I50" s="330"/>
    </row>
    <row r="51" spans="1:9" ht="17.100000000000001" customHeight="1">
      <c r="A51" s="1122" t="s">
        <v>263</v>
      </c>
      <c r="B51" s="259" t="s">
        <v>264</v>
      </c>
      <c r="C51" s="259" t="s">
        <v>34</v>
      </c>
      <c r="D51" s="57"/>
      <c r="E51" s="57"/>
      <c r="F51" s="57"/>
      <c r="G51" s="58">
        <f t="shared" si="3"/>
        <v>0</v>
      </c>
      <c r="H51" s="334" t="s">
        <v>569</v>
      </c>
      <c r="I51" s="60"/>
    </row>
    <row r="52" spans="1:9" ht="17.100000000000001" customHeight="1" thickBot="1">
      <c r="A52" s="1123"/>
      <c r="B52" s="260" t="s">
        <v>14</v>
      </c>
      <c r="C52" s="260"/>
      <c r="D52" s="69"/>
      <c r="E52" s="69"/>
      <c r="F52" s="69"/>
      <c r="G52" s="328">
        <f t="shared" si="3"/>
        <v>0</v>
      </c>
      <c r="H52" s="577" t="s">
        <v>564</v>
      </c>
      <c r="I52" s="71"/>
    </row>
    <row r="53" spans="1:9" ht="17.100000000000001" customHeight="1">
      <c r="A53" s="1248" t="s">
        <v>56</v>
      </c>
      <c r="B53" s="336" t="s">
        <v>35</v>
      </c>
      <c r="C53" s="336" t="s">
        <v>36</v>
      </c>
      <c r="D53" s="275">
        <v>451320</v>
      </c>
      <c r="E53" s="275"/>
      <c r="F53" s="275">
        <v>591315</v>
      </c>
      <c r="G53" s="325">
        <f t="shared" si="3"/>
        <v>139995</v>
      </c>
      <c r="H53" s="326">
        <f t="shared" si="4"/>
        <v>0.3101901090135602</v>
      </c>
      <c r="I53" s="570" t="s">
        <v>420</v>
      </c>
    </row>
    <row r="54" spans="1:9" ht="17.100000000000001" customHeight="1" thickBot="1">
      <c r="A54" s="1248"/>
      <c r="B54" s="262" t="s">
        <v>14</v>
      </c>
      <c r="C54" s="262"/>
      <c r="D54" s="157">
        <f>SUM(D53)</f>
        <v>451320</v>
      </c>
      <c r="E54" s="157"/>
      <c r="F54" s="157">
        <f>SUM(F53)</f>
        <v>591315</v>
      </c>
      <c r="G54" s="567">
        <f t="shared" si="3"/>
        <v>139995</v>
      </c>
      <c r="H54" s="568">
        <f t="shared" si="4"/>
        <v>0.3101901090135602</v>
      </c>
      <c r="I54" s="159"/>
    </row>
    <row r="55" spans="1:9" ht="17.100000000000001" customHeight="1" thickBot="1">
      <c r="A55" s="1235" t="s">
        <v>19</v>
      </c>
      <c r="B55" s="1236"/>
      <c r="C55" s="1236"/>
      <c r="D55" s="162">
        <f>SUM(D43,D45,D48,D50,D52,D54)</f>
        <v>43825000</v>
      </c>
      <c r="E55" s="162">
        <f>SUM(E43,E45,E48,E50,E52,E54)</f>
        <v>23578645</v>
      </c>
      <c r="F55" s="162">
        <f>SUM(F43,F45,F48,F50,F52,F54)</f>
        <v>45240000</v>
      </c>
      <c r="G55" s="160">
        <f>F55-D55</f>
        <v>1415000</v>
      </c>
      <c r="H55" s="569">
        <f t="shared" si="4"/>
        <v>3.2287507130633199E-2</v>
      </c>
      <c r="I55" s="161"/>
    </row>
  </sheetData>
  <mergeCells count="50">
    <mergeCell ref="B34:B36"/>
    <mergeCell ref="B37:B42"/>
    <mergeCell ref="B43:C43"/>
    <mergeCell ref="A53:A54"/>
    <mergeCell ref="A55:C55"/>
    <mergeCell ref="A46:A48"/>
    <mergeCell ref="B46:B47"/>
    <mergeCell ref="B48:C48"/>
    <mergeCell ref="A49:A50"/>
    <mergeCell ref="B50:C50"/>
    <mergeCell ref="A51:A52"/>
    <mergeCell ref="A21:A24"/>
    <mergeCell ref="B21:B23"/>
    <mergeCell ref="B24:C24"/>
    <mergeCell ref="A44:A45"/>
    <mergeCell ref="B45:C45"/>
    <mergeCell ref="A25:C25"/>
    <mergeCell ref="A26:I26"/>
    <mergeCell ref="A27:C27"/>
    <mergeCell ref="D27:D28"/>
    <mergeCell ref="E27:E28"/>
    <mergeCell ref="F27:F28"/>
    <mergeCell ref="G27:G28"/>
    <mergeCell ref="H27:H28"/>
    <mergeCell ref="I27:I28"/>
    <mergeCell ref="A29:A43"/>
    <mergeCell ref="B29:B33"/>
    <mergeCell ref="A10:A11"/>
    <mergeCell ref="B11:C11"/>
    <mergeCell ref="A17:A20"/>
    <mergeCell ref="B17:B19"/>
    <mergeCell ref="B20:C20"/>
    <mergeCell ref="A12:A14"/>
    <mergeCell ref="B12:B13"/>
    <mergeCell ref="B14:C14"/>
    <mergeCell ref="A15:A16"/>
    <mergeCell ref="B16:C16"/>
    <mergeCell ref="A8:A9"/>
    <mergeCell ref="B9:C9"/>
    <mergeCell ref="A1:I1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21"/>
  <sheetViews>
    <sheetView topLeftCell="A96" zoomScaleNormal="100" workbookViewId="0">
      <selection activeCell="D87" sqref="D87"/>
    </sheetView>
  </sheetViews>
  <sheetFormatPr defaultColWidth="9" defaultRowHeight="16.5"/>
  <cols>
    <col min="1" max="1" width="14.25" style="2" customWidth="1"/>
    <col min="2" max="2" width="12.875" style="3" customWidth="1"/>
    <col min="3" max="3" width="21.625" style="3" customWidth="1"/>
    <col min="4" max="4" width="17.625" style="2" customWidth="1"/>
    <col min="5" max="5" width="21.25" style="2" customWidth="1"/>
    <col min="6" max="6" width="23" style="2" customWidth="1"/>
    <col min="7" max="7" width="20.125" style="2" customWidth="1"/>
    <col min="8" max="8" width="10.125" style="2" customWidth="1"/>
    <col min="9" max="9" width="38.25" style="2" customWidth="1"/>
    <col min="10" max="10" width="13.375" style="2" bestFit="1" customWidth="1"/>
    <col min="11" max="16384" width="9" style="2"/>
  </cols>
  <sheetData>
    <row r="1" spans="1:10">
      <c r="A1" s="1300"/>
      <c r="B1" s="1300"/>
      <c r="C1" s="1300"/>
      <c r="D1" s="1300"/>
      <c r="E1" s="1300"/>
      <c r="F1" s="1300"/>
      <c r="G1" s="1300"/>
      <c r="H1" s="1300"/>
      <c r="I1" s="1300"/>
    </row>
    <row r="2" spans="1:10" ht="44.25" customHeight="1">
      <c r="A2" s="1301" t="s">
        <v>90</v>
      </c>
      <c r="B2" s="1302"/>
      <c r="C2" s="1302"/>
      <c r="D2" s="1302"/>
      <c r="E2" s="1302"/>
      <c r="F2" s="1302"/>
      <c r="G2" s="1302"/>
      <c r="H2" s="1302"/>
      <c r="I2" s="1302"/>
    </row>
    <row r="3" spans="1:10" customFormat="1" ht="32.1" customHeight="1">
      <c r="A3" s="1251" t="s">
        <v>166</v>
      </c>
      <c r="B3" s="1251"/>
      <c r="C3" s="1251"/>
      <c r="D3" s="1251"/>
      <c r="E3" s="1251"/>
      <c r="F3" s="1251"/>
      <c r="G3" s="1251"/>
      <c r="H3" s="1251"/>
      <c r="I3" s="1251"/>
    </row>
    <row r="4" spans="1:10" customFormat="1" ht="26.1" customHeight="1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10" ht="17.25" thickBot="1">
      <c r="A5" s="1303" t="s">
        <v>173</v>
      </c>
      <c r="B5" s="1303"/>
      <c r="C5" s="1303"/>
      <c r="D5" s="1303"/>
      <c r="E5" s="1303"/>
      <c r="F5" s="1303"/>
      <c r="G5" s="1303"/>
      <c r="H5" s="1303"/>
      <c r="I5" s="1303"/>
    </row>
    <row r="6" spans="1:10" ht="17.25" customHeight="1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76</v>
      </c>
    </row>
    <row r="7" spans="1:10" ht="17.25" customHeight="1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10" ht="33" customHeight="1">
      <c r="A8" s="1069" t="s">
        <v>212</v>
      </c>
      <c r="B8" s="1128" t="s">
        <v>213</v>
      </c>
      <c r="C8" s="409" t="s">
        <v>193</v>
      </c>
      <c r="D8" s="305"/>
      <c r="E8" s="305"/>
      <c r="F8" s="305"/>
      <c r="G8" s="312">
        <f>F8-D8</f>
        <v>0</v>
      </c>
      <c r="H8" s="542" t="e">
        <f>G8/D8*100%</f>
        <v>#DIV/0!</v>
      </c>
      <c r="I8" s="379"/>
      <c r="J8" s="378"/>
    </row>
    <row r="9" spans="1:10" ht="17.25">
      <c r="A9" s="1069"/>
      <c r="B9" s="1128"/>
      <c r="C9" s="410" t="s">
        <v>196</v>
      </c>
      <c r="D9" s="302"/>
      <c r="E9" s="302"/>
      <c r="F9" s="302"/>
      <c r="G9" s="312">
        <f t="shared" ref="G9:G20" si="0">F9-D9</f>
        <v>0</v>
      </c>
      <c r="H9" s="542" t="e">
        <f t="shared" ref="H9:H47" si="1">G9/D9*100%</f>
        <v>#DIV/0!</v>
      </c>
      <c r="I9" s="380"/>
      <c r="J9" s="378"/>
    </row>
    <row r="10" spans="1:10" ht="17.25">
      <c r="A10" s="1069"/>
      <c r="B10" s="1128"/>
      <c r="C10" s="410" t="s">
        <v>197</v>
      </c>
      <c r="D10" s="302"/>
      <c r="E10" s="302"/>
      <c r="F10" s="302"/>
      <c r="G10" s="312">
        <f t="shared" si="0"/>
        <v>0</v>
      </c>
      <c r="H10" s="542" t="e">
        <f t="shared" si="1"/>
        <v>#DIV/0!</v>
      </c>
      <c r="I10" s="380"/>
    </row>
    <row r="11" spans="1:10" ht="17.25">
      <c r="A11" s="1069"/>
      <c r="B11" s="1128"/>
      <c r="C11" s="410" t="s">
        <v>198</v>
      </c>
      <c r="D11" s="302"/>
      <c r="E11" s="302"/>
      <c r="F11" s="302"/>
      <c r="G11" s="312">
        <f t="shared" si="0"/>
        <v>0</v>
      </c>
      <c r="H11" s="542" t="e">
        <f t="shared" si="1"/>
        <v>#DIV/0!</v>
      </c>
      <c r="I11" s="380"/>
    </row>
    <row r="12" spans="1:10" ht="17.25">
      <c r="A12" s="1069"/>
      <c r="B12" s="1073"/>
      <c r="C12" s="410" t="s">
        <v>199</v>
      </c>
      <c r="D12" s="302"/>
      <c r="E12" s="302"/>
      <c r="F12" s="302"/>
      <c r="G12" s="312">
        <f t="shared" si="0"/>
        <v>0</v>
      </c>
      <c r="H12" s="542" t="e">
        <f t="shared" si="1"/>
        <v>#DIV/0!</v>
      </c>
      <c r="I12" s="380"/>
    </row>
    <row r="13" spans="1:10" ht="18" thickBot="1">
      <c r="A13" s="1070"/>
      <c r="B13" s="1129" t="s">
        <v>200</v>
      </c>
      <c r="C13" s="1129"/>
      <c r="D13" s="303">
        <f>SUM(D8:D12)</f>
        <v>0</v>
      </c>
      <c r="E13" s="303">
        <f t="shared" ref="E13:F13" si="2">SUM(E8:E12)</f>
        <v>0</v>
      </c>
      <c r="F13" s="303">
        <f t="shared" si="2"/>
        <v>0</v>
      </c>
      <c r="G13" s="313">
        <f t="shared" si="0"/>
        <v>0</v>
      </c>
      <c r="H13" s="542" t="e">
        <f t="shared" si="1"/>
        <v>#DIV/0!</v>
      </c>
      <c r="I13" s="381"/>
    </row>
    <row r="14" spans="1:10" ht="17.25">
      <c r="A14" s="1131" t="s">
        <v>204</v>
      </c>
      <c r="B14" s="1128" t="s">
        <v>205</v>
      </c>
      <c r="C14" s="409" t="s">
        <v>188</v>
      </c>
      <c r="D14" s="305"/>
      <c r="E14" s="305"/>
      <c r="F14" s="305"/>
      <c r="G14" s="312">
        <f t="shared" si="0"/>
        <v>0</v>
      </c>
      <c r="H14" s="542" t="e">
        <f t="shared" si="1"/>
        <v>#DIV/0!</v>
      </c>
      <c r="I14" s="382"/>
    </row>
    <row r="15" spans="1:10" ht="17.25">
      <c r="A15" s="1131"/>
      <c r="B15" s="1128"/>
      <c r="C15" s="410" t="s">
        <v>189</v>
      </c>
      <c r="D15" s="302"/>
      <c r="E15" s="302"/>
      <c r="F15" s="302"/>
      <c r="G15" s="312">
        <f t="shared" si="0"/>
        <v>0</v>
      </c>
      <c r="H15" s="542" t="e">
        <f t="shared" si="1"/>
        <v>#DIV/0!</v>
      </c>
      <c r="I15" s="383"/>
    </row>
    <row r="16" spans="1:10" ht="17.25">
      <c r="A16" s="1131"/>
      <c r="B16" s="1128"/>
      <c r="C16" s="410" t="s">
        <v>190</v>
      </c>
      <c r="D16" s="302"/>
      <c r="E16" s="302"/>
      <c r="F16" s="302"/>
      <c r="G16" s="312">
        <f t="shared" si="0"/>
        <v>0</v>
      </c>
      <c r="H16" s="542" t="e">
        <f t="shared" si="1"/>
        <v>#DIV/0!</v>
      </c>
      <c r="I16" s="383"/>
    </row>
    <row r="17" spans="1:9" ht="17.25">
      <c r="A17" s="1131"/>
      <c r="B17" s="1128"/>
      <c r="C17" s="410" t="s">
        <v>191</v>
      </c>
      <c r="D17" s="302"/>
      <c r="E17" s="302"/>
      <c r="F17" s="302"/>
      <c r="G17" s="312">
        <f t="shared" si="0"/>
        <v>0</v>
      </c>
      <c r="H17" s="542" t="e">
        <f t="shared" si="1"/>
        <v>#DIV/0!</v>
      </c>
      <c r="I17" s="383"/>
    </row>
    <row r="18" spans="1:9" ht="17.25">
      <c r="A18" s="1131"/>
      <c r="B18" s="1128"/>
      <c r="C18" s="409" t="s">
        <v>192</v>
      </c>
      <c r="D18" s="302"/>
      <c r="E18" s="302"/>
      <c r="F18" s="302"/>
      <c r="G18" s="312">
        <f t="shared" si="0"/>
        <v>0</v>
      </c>
      <c r="H18" s="542" t="e">
        <f t="shared" si="1"/>
        <v>#DIV/0!</v>
      </c>
      <c r="I18" s="380"/>
    </row>
    <row r="19" spans="1:9" ht="17.25">
      <c r="A19" s="1131"/>
      <c r="B19" s="1128"/>
      <c r="C19" s="197" t="s">
        <v>194</v>
      </c>
      <c r="D19" s="302"/>
      <c r="E19" s="302"/>
      <c r="F19" s="302"/>
      <c r="G19" s="312">
        <f t="shared" si="0"/>
        <v>0</v>
      </c>
      <c r="H19" s="542" t="e">
        <f t="shared" si="1"/>
        <v>#DIV/0!</v>
      </c>
      <c r="I19" s="380"/>
    </row>
    <row r="20" spans="1:9" ht="17.25">
      <c r="A20" s="1131"/>
      <c r="B20" s="1128"/>
      <c r="C20" s="197" t="s">
        <v>195</v>
      </c>
      <c r="D20" s="302"/>
      <c r="E20" s="302"/>
      <c r="F20" s="302"/>
      <c r="G20" s="312">
        <f t="shared" si="0"/>
        <v>0</v>
      </c>
      <c r="H20" s="542" t="e">
        <f t="shared" si="1"/>
        <v>#DIV/0!</v>
      </c>
      <c r="I20" s="380"/>
    </row>
    <row r="21" spans="1:9" s="5" customFormat="1" ht="17.25">
      <c r="A21" s="1131"/>
      <c r="B21" s="1073"/>
      <c r="C21" s="197" t="s">
        <v>214</v>
      </c>
      <c r="D21" s="78"/>
      <c r="E21" s="78"/>
      <c r="F21" s="44"/>
      <c r="G21" s="45">
        <f>F21-D21</f>
        <v>0</v>
      </c>
      <c r="H21" s="542" t="e">
        <f t="shared" si="1"/>
        <v>#DIV/0!</v>
      </c>
      <c r="I21" s="46"/>
    </row>
    <row r="22" spans="1:9" s="5" customFormat="1" ht="18" thickBot="1">
      <c r="A22" s="1132"/>
      <c r="B22" s="1088" t="s">
        <v>80</v>
      </c>
      <c r="C22" s="1089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68">
        <f t="shared" ref="G22:G48" si="4">F22-D22</f>
        <v>0</v>
      </c>
      <c r="H22" s="542" t="e">
        <f t="shared" si="1"/>
        <v>#DIV/0!</v>
      </c>
      <c r="I22" s="50"/>
    </row>
    <row r="23" spans="1:9" s="5" customFormat="1" ht="16.5" customHeight="1">
      <c r="A23" s="1124" t="s">
        <v>206</v>
      </c>
      <c r="B23" s="1127" t="s">
        <v>207</v>
      </c>
      <c r="C23" s="198" t="s">
        <v>154</v>
      </c>
      <c r="D23" s="83"/>
      <c r="E23" s="83"/>
      <c r="F23" s="84"/>
      <c r="G23" s="211">
        <f t="shared" si="4"/>
        <v>0</v>
      </c>
      <c r="H23" s="542" t="e">
        <f t="shared" si="1"/>
        <v>#DIV/0!</v>
      </c>
      <c r="I23" s="92"/>
    </row>
    <row r="24" spans="1:9" s="5" customFormat="1" ht="15" customHeight="1">
      <c r="A24" s="1125"/>
      <c r="B24" s="1128"/>
      <c r="C24" s="410" t="s">
        <v>81</v>
      </c>
      <c r="D24" s="53"/>
      <c r="E24" s="53"/>
      <c r="F24" s="79"/>
      <c r="G24" s="212">
        <f t="shared" si="4"/>
        <v>0</v>
      </c>
      <c r="H24" s="542" t="e">
        <f t="shared" si="1"/>
        <v>#DIV/0!</v>
      </c>
      <c r="I24" s="93"/>
    </row>
    <row r="25" spans="1:9" s="5" customFormat="1" ht="17.100000000000001" customHeight="1">
      <c r="A25" s="1125"/>
      <c r="B25" s="1128"/>
      <c r="C25" s="410" t="s">
        <v>38</v>
      </c>
      <c r="D25" s="53"/>
      <c r="E25" s="53"/>
      <c r="F25" s="79"/>
      <c r="G25" s="212">
        <f t="shared" si="4"/>
        <v>0</v>
      </c>
      <c r="H25" s="542" t="e">
        <f t="shared" si="1"/>
        <v>#DIV/0!</v>
      </c>
      <c r="I25" s="93"/>
    </row>
    <row r="26" spans="1:9" s="5" customFormat="1" ht="18.600000000000001" customHeight="1">
      <c r="A26" s="1125"/>
      <c r="B26" s="1073"/>
      <c r="C26" s="410" t="s">
        <v>82</v>
      </c>
      <c r="D26" s="53"/>
      <c r="E26" s="53"/>
      <c r="F26" s="79"/>
      <c r="G26" s="212">
        <f t="shared" si="4"/>
        <v>0</v>
      </c>
      <c r="H26" s="542" t="e">
        <f t="shared" si="1"/>
        <v>#DIV/0!</v>
      </c>
      <c r="I26" s="93"/>
    </row>
    <row r="27" spans="1:9" s="5" customFormat="1" ht="18" thickBot="1">
      <c r="A27" s="1126"/>
      <c r="B27" s="1071" t="s">
        <v>49</v>
      </c>
      <c r="C27" s="1138"/>
      <c r="D27" s="86">
        <f>SUM(D23:D26)</f>
        <v>0</v>
      </c>
      <c r="E27" s="86">
        <f t="shared" ref="E27:F27" si="5">SUM(E23:E26)</f>
        <v>0</v>
      </c>
      <c r="F27" s="86">
        <f t="shared" si="5"/>
        <v>0</v>
      </c>
      <c r="G27" s="213">
        <f t="shared" si="4"/>
        <v>0</v>
      </c>
      <c r="H27" s="542" t="e">
        <f t="shared" si="1"/>
        <v>#DIV/0!</v>
      </c>
      <c r="I27" s="94"/>
    </row>
    <row r="28" spans="1:9" s="5" customFormat="1" ht="17.25">
      <c r="A28" s="1141" t="s">
        <v>208</v>
      </c>
      <c r="B28" s="1073" t="s">
        <v>209</v>
      </c>
      <c r="C28" s="202" t="s">
        <v>7</v>
      </c>
      <c r="D28" s="82"/>
      <c r="E28" s="82"/>
      <c r="F28" s="82"/>
      <c r="G28" s="45">
        <f t="shared" si="4"/>
        <v>0</v>
      </c>
      <c r="H28" s="542" t="e">
        <f t="shared" si="1"/>
        <v>#DIV/0!</v>
      </c>
      <c r="I28" s="95"/>
    </row>
    <row r="29" spans="1:9" s="5" customFormat="1" ht="16.5" customHeight="1">
      <c r="A29" s="1134"/>
      <c r="B29" s="1067"/>
      <c r="C29" s="202" t="s">
        <v>8</v>
      </c>
      <c r="D29" s="78"/>
      <c r="E29" s="78"/>
      <c r="F29" s="45"/>
      <c r="G29" s="45">
        <f t="shared" si="4"/>
        <v>0</v>
      </c>
      <c r="H29" s="542" t="e">
        <f t="shared" si="1"/>
        <v>#DIV/0!</v>
      </c>
      <c r="I29" s="46"/>
    </row>
    <row r="30" spans="1:9" s="5" customFormat="1" ht="18" thickBot="1">
      <c r="A30" s="1135"/>
      <c r="B30" s="1129" t="s">
        <v>50</v>
      </c>
      <c r="C30" s="1129"/>
      <c r="D30" s="80">
        <f>SUM(D28:D29)</f>
        <v>0</v>
      </c>
      <c r="E30" s="80">
        <f t="shared" ref="E30:F30" si="6">SUM(E28:E29)</f>
        <v>0</v>
      </c>
      <c r="F30" s="377">
        <f t="shared" si="6"/>
        <v>0</v>
      </c>
      <c r="G30" s="377">
        <f t="shared" si="4"/>
        <v>0</v>
      </c>
      <c r="H30" s="542" t="e">
        <f t="shared" si="1"/>
        <v>#DIV/0!</v>
      </c>
      <c r="I30" s="51"/>
    </row>
    <row r="31" spans="1:9" s="5" customFormat="1" ht="17.25">
      <c r="A31" s="1068" t="s">
        <v>210</v>
      </c>
      <c r="B31" s="1127" t="s">
        <v>215</v>
      </c>
      <c r="C31" s="198" t="s">
        <v>201</v>
      </c>
      <c r="D31" s="84"/>
      <c r="E31" s="84"/>
      <c r="F31" s="82"/>
      <c r="G31" s="82">
        <f t="shared" si="4"/>
        <v>0</v>
      </c>
      <c r="H31" s="542" t="e">
        <f t="shared" si="1"/>
        <v>#DIV/0!</v>
      </c>
      <c r="I31" s="92"/>
    </row>
    <row r="32" spans="1:9" s="5" customFormat="1" ht="17.25">
      <c r="A32" s="1069"/>
      <c r="B32" s="1073"/>
      <c r="C32" s="410" t="s">
        <v>202</v>
      </c>
      <c r="D32" s="79"/>
      <c r="E32" s="79"/>
      <c r="F32" s="79"/>
      <c r="G32" s="79">
        <f t="shared" si="4"/>
        <v>0</v>
      </c>
      <c r="H32" s="542" t="e">
        <f t="shared" si="1"/>
        <v>#DIV/0!</v>
      </c>
      <c r="I32" s="96"/>
    </row>
    <row r="33" spans="1:9" s="5" customFormat="1" ht="18" thickBot="1">
      <c r="A33" s="1070"/>
      <c r="B33" s="411"/>
      <c r="C33" s="411" t="s">
        <v>203</v>
      </c>
      <c r="D33" s="86">
        <f>SUM(D31:D32)</f>
        <v>0</v>
      </c>
      <c r="E33" s="86">
        <f t="shared" ref="E33:F33" si="7">SUM(E31:E32)</f>
        <v>0</v>
      </c>
      <c r="F33" s="86">
        <f t="shared" si="7"/>
        <v>0</v>
      </c>
      <c r="G33" s="49">
        <f t="shared" si="4"/>
        <v>0</v>
      </c>
      <c r="H33" s="542" t="e">
        <f t="shared" si="1"/>
        <v>#DIV/0!</v>
      </c>
      <c r="I33" s="94"/>
    </row>
    <row r="34" spans="1:9" s="5" customFormat="1" ht="18" thickBot="1">
      <c r="A34" s="414"/>
      <c r="B34" s="1127" t="s">
        <v>216</v>
      </c>
      <c r="C34" s="409" t="s">
        <v>230</v>
      </c>
      <c r="D34" s="82"/>
      <c r="E34" s="82"/>
      <c r="F34" s="82"/>
      <c r="G34" s="49">
        <f t="shared" si="4"/>
        <v>0</v>
      </c>
      <c r="H34" s="542" t="e">
        <f t="shared" si="1"/>
        <v>#DIV/0!</v>
      </c>
      <c r="I34" s="308"/>
    </row>
    <row r="35" spans="1:9" s="5" customFormat="1" ht="16.5" customHeight="1">
      <c r="A35" s="1075" t="s">
        <v>4</v>
      </c>
      <c r="B35" s="1128"/>
      <c r="C35" s="197" t="s">
        <v>231</v>
      </c>
      <c r="D35" s="79"/>
      <c r="E35" s="79"/>
      <c r="F35" s="53"/>
      <c r="G35" s="79">
        <f t="shared" si="4"/>
        <v>0</v>
      </c>
      <c r="H35" s="542" t="e">
        <f t="shared" si="1"/>
        <v>#DIV/0!</v>
      </c>
      <c r="I35" s="96"/>
    </row>
    <row r="36" spans="1:9" s="5" customFormat="1" ht="16.5" customHeight="1">
      <c r="A36" s="1075"/>
      <c r="B36" s="1073"/>
      <c r="C36" s="530" t="s">
        <v>395</v>
      </c>
      <c r="D36" s="79"/>
      <c r="E36" s="79"/>
      <c r="F36" s="53"/>
      <c r="G36" s="79">
        <f t="shared" si="4"/>
        <v>0</v>
      </c>
      <c r="H36" s="542" t="e">
        <f t="shared" si="1"/>
        <v>#DIV/0!</v>
      </c>
      <c r="I36" s="53"/>
    </row>
    <row r="37" spans="1:9" s="5" customFormat="1" ht="18" thickBot="1">
      <c r="A37" s="1076"/>
      <c r="B37" s="1136" t="s">
        <v>47</v>
      </c>
      <c r="C37" s="1137"/>
      <c r="D37" s="309">
        <f>SUM(D34:D36)</f>
        <v>0</v>
      </c>
      <c r="E37" s="309">
        <f t="shared" ref="E37:F37" si="8">SUM(E34:E36)</f>
        <v>0</v>
      </c>
      <c r="F37" s="309">
        <f t="shared" si="8"/>
        <v>0</v>
      </c>
      <c r="G37" s="209">
        <f t="shared" si="4"/>
        <v>0</v>
      </c>
      <c r="H37" s="542" t="e">
        <f t="shared" si="1"/>
        <v>#DIV/0!</v>
      </c>
      <c r="I37" s="51"/>
    </row>
    <row r="38" spans="1:9" s="5" customFormat="1" ht="17.25">
      <c r="A38" s="1074" t="s">
        <v>217</v>
      </c>
      <c r="B38" s="1127" t="s">
        <v>218</v>
      </c>
      <c r="C38" s="200" t="s">
        <v>10</v>
      </c>
      <c r="D38" s="81"/>
      <c r="E38" s="81"/>
      <c r="F38" s="52"/>
      <c r="G38" s="45">
        <f t="shared" si="4"/>
        <v>0</v>
      </c>
      <c r="H38" s="542" t="e">
        <f t="shared" si="1"/>
        <v>#DIV/0!</v>
      </c>
      <c r="I38" s="87"/>
    </row>
    <row r="39" spans="1:9" s="5" customFormat="1" ht="18" customHeight="1">
      <c r="A39" s="1075"/>
      <c r="B39" s="1073"/>
      <c r="C39" s="197" t="s">
        <v>221</v>
      </c>
      <c r="D39" s="88"/>
      <c r="E39" s="88"/>
      <c r="F39" s="168"/>
      <c r="G39" s="45">
        <f t="shared" si="4"/>
        <v>0</v>
      </c>
      <c r="H39" s="542" t="e">
        <f t="shared" si="1"/>
        <v>#DIV/0!</v>
      </c>
      <c r="I39" s="307"/>
    </row>
    <row r="40" spans="1:9" s="5" customFormat="1" ht="17.25">
      <c r="A40" s="1075"/>
      <c r="B40" s="1306" t="s">
        <v>83</v>
      </c>
      <c r="C40" s="1307"/>
      <c r="D40" s="79">
        <f>SUM(D38:D39)</f>
        <v>0</v>
      </c>
      <c r="E40" s="79">
        <f t="shared" ref="E40:F40" si="9">SUM(E38:E39)</f>
        <v>0</v>
      </c>
      <c r="F40" s="79">
        <f t="shared" si="9"/>
        <v>0</v>
      </c>
      <c r="G40" s="45">
        <f t="shared" si="4"/>
        <v>0</v>
      </c>
      <c r="H40" s="542" t="e">
        <f t="shared" si="1"/>
        <v>#DIV/0!</v>
      </c>
      <c r="I40" s="96"/>
    </row>
    <row r="41" spans="1:9" s="5" customFormat="1" ht="17.25">
      <c r="A41" s="1322" t="s">
        <v>219</v>
      </c>
      <c r="B41" s="1067" t="s">
        <v>219</v>
      </c>
      <c r="C41" s="410" t="s">
        <v>220</v>
      </c>
      <c r="D41" s="79"/>
      <c r="E41" s="79"/>
      <c r="F41" s="53"/>
      <c r="G41" s="45">
        <f t="shared" si="4"/>
        <v>0</v>
      </c>
      <c r="H41" s="542" t="e">
        <f t="shared" si="1"/>
        <v>#DIV/0!</v>
      </c>
      <c r="I41" s="96"/>
    </row>
    <row r="42" spans="1:9" s="5" customFormat="1" ht="17.25">
      <c r="A42" s="1322"/>
      <c r="B42" s="1067"/>
      <c r="C42" s="410" t="s">
        <v>222</v>
      </c>
      <c r="D42" s="79"/>
      <c r="E42" s="79"/>
      <c r="F42" s="53"/>
      <c r="G42" s="45">
        <f t="shared" si="4"/>
        <v>0</v>
      </c>
      <c r="H42" s="542" t="e">
        <f t="shared" si="1"/>
        <v>#DIV/0!</v>
      </c>
      <c r="I42" s="96"/>
    </row>
    <row r="43" spans="1:9" s="5" customFormat="1" ht="17.25">
      <c r="A43" s="1322"/>
      <c r="B43" s="1067"/>
      <c r="C43" s="410" t="s">
        <v>12</v>
      </c>
      <c r="D43" s="79"/>
      <c r="E43" s="79"/>
      <c r="F43" s="53"/>
      <c r="G43" s="45">
        <f t="shared" si="4"/>
        <v>0</v>
      </c>
      <c r="H43" s="542" t="e">
        <f t="shared" si="1"/>
        <v>#DIV/0!</v>
      </c>
      <c r="I43" s="96"/>
    </row>
    <row r="44" spans="1:9" s="5" customFormat="1" ht="17.25">
      <c r="A44" s="1323"/>
      <c r="B44" s="1143" t="s">
        <v>47</v>
      </c>
      <c r="C44" s="1143"/>
      <c r="D44" s="79">
        <f>SUM(D41:D43)</f>
        <v>0</v>
      </c>
      <c r="E44" s="79">
        <f t="shared" ref="E44:F44" si="10">SUM(E41:E43)</f>
        <v>0</v>
      </c>
      <c r="F44" s="79">
        <f t="shared" si="10"/>
        <v>0</v>
      </c>
      <c r="G44" s="45">
        <f t="shared" si="4"/>
        <v>0</v>
      </c>
      <c r="H44" s="542" t="e">
        <f t="shared" si="1"/>
        <v>#DIV/0!</v>
      </c>
      <c r="I44" s="96"/>
    </row>
    <row r="45" spans="1:9" s="5" customFormat="1" ht="18" customHeight="1">
      <c r="A45" s="1134" t="s">
        <v>223</v>
      </c>
      <c r="B45" s="1067" t="s">
        <v>224</v>
      </c>
      <c r="C45" s="410" t="s">
        <v>225</v>
      </c>
      <c r="D45" s="79"/>
      <c r="E45" s="79"/>
      <c r="F45" s="53"/>
      <c r="G45" s="45">
        <f t="shared" si="4"/>
        <v>0</v>
      </c>
      <c r="H45" s="542" t="e">
        <f t="shared" si="1"/>
        <v>#DIV/0!</v>
      </c>
      <c r="I45" s="308"/>
    </row>
    <row r="46" spans="1:9" s="5" customFormat="1" ht="18" customHeight="1">
      <c r="A46" s="1134"/>
      <c r="B46" s="1067"/>
      <c r="C46" s="410" t="s">
        <v>226</v>
      </c>
      <c r="D46" s="79"/>
      <c r="E46" s="79"/>
      <c r="F46" s="53"/>
      <c r="G46" s="45">
        <f t="shared" si="4"/>
        <v>0</v>
      </c>
      <c r="H46" s="542" t="e">
        <f t="shared" si="1"/>
        <v>#DIV/0!</v>
      </c>
      <c r="I46" s="96"/>
    </row>
    <row r="47" spans="1:9" s="5" customFormat="1" ht="18" thickBot="1">
      <c r="A47" s="1142"/>
      <c r="B47" s="1143" t="s">
        <v>48</v>
      </c>
      <c r="C47" s="1143"/>
      <c r="D47" s="166">
        <f>SUM(D45:D46)</f>
        <v>0</v>
      </c>
      <c r="E47" s="166">
        <f t="shared" ref="E47:F47" si="11">SUM(E45:E46)</f>
        <v>0</v>
      </c>
      <c r="F47" s="166">
        <f t="shared" si="11"/>
        <v>0</v>
      </c>
      <c r="G47" s="168">
        <f t="shared" si="4"/>
        <v>0</v>
      </c>
      <c r="H47" s="542" t="e">
        <f t="shared" si="1"/>
        <v>#DIV/0!</v>
      </c>
      <c r="I47" s="170"/>
    </row>
    <row r="48" spans="1:9" ht="17.25" thickBot="1">
      <c r="A48" s="1144" t="s">
        <v>84</v>
      </c>
      <c r="B48" s="1145"/>
      <c r="C48" s="1146"/>
      <c r="D48" s="394">
        <f>SUM(D22,D27,D30,D37,D40,D47)</f>
        <v>0</v>
      </c>
      <c r="E48" s="394">
        <f>SUM(E22,E27,E30,E37,E40,E47)</f>
        <v>0</v>
      </c>
      <c r="F48" s="394">
        <f>SUM(F22,F27,F30,F37,F40,F47)</f>
        <v>0</v>
      </c>
      <c r="G48" s="171">
        <f t="shared" si="4"/>
        <v>0</v>
      </c>
      <c r="H48" s="172" t="e">
        <f>G48/D48*100%</f>
        <v>#DIV/0!</v>
      </c>
      <c r="I48" s="91"/>
    </row>
    <row r="49" spans="1:9" ht="27.6" customHeight="1" thickBot="1">
      <c r="A49" s="1308" t="s">
        <v>87</v>
      </c>
      <c r="B49" s="1154"/>
      <c r="C49" s="1154"/>
      <c r="D49" s="1154"/>
      <c r="E49" s="1154"/>
      <c r="F49" s="1154"/>
      <c r="G49" s="1154"/>
      <c r="H49" s="1154"/>
      <c r="I49" s="1309"/>
    </row>
    <row r="50" spans="1:9" ht="17.25" customHeight="1">
      <c r="A50" s="1304" t="s">
        <v>37</v>
      </c>
      <c r="B50" s="1305"/>
      <c r="C50" s="1305"/>
      <c r="D50" s="1082" t="s">
        <v>298</v>
      </c>
      <c r="E50" s="1082" t="s">
        <v>299</v>
      </c>
      <c r="F50" s="1082" t="s">
        <v>296</v>
      </c>
      <c r="G50" s="1082" t="s">
        <v>74</v>
      </c>
      <c r="H50" s="1152" t="s">
        <v>62</v>
      </c>
      <c r="I50" s="1147" t="s">
        <v>76</v>
      </c>
    </row>
    <row r="51" spans="1:9" ht="17.25" customHeight="1" thickBot="1">
      <c r="A51" s="97" t="s">
        <v>0</v>
      </c>
      <c r="B51" s="173" t="s">
        <v>1</v>
      </c>
      <c r="C51" s="173" t="s">
        <v>2</v>
      </c>
      <c r="D51" s="1083"/>
      <c r="E51" s="1083"/>
      <c r="F51" s="1083"/>
      <c r="G51" s="1083"/>
      <c r="H51" s="1153"/>
      <c r="I51" s="1148"/>
    </row>
    <row r="52" spans="1:9" s="5" customFormat="1" ht="17.25" customHeight="1">
      <c r="A52" s="210" t="s">
        <v>233</v>
      </c>
      <c r="B52" s="1073" t="s">
        <v>234</v>
      </c>
      <c r="C52" s="290" t="s">
        <v>20</v>
      </c>
      <c r="D52" s="44"/>
      <c r="E52" s="44"/>
      <c r="F52" s="44"/>
      <c r="G52" s="45">
        <f>F52-D52</f>
        <v>0</v>
      </c>
      <c r="H52" s="539" t="e">
        <f>G52/D52*100%</f>
        <v>#DIV/0!</v>
      </c>
      <c r="I52" s="46"/>
    </row>
    <row r="53" spans="1:9" s="5" customFormat="1">
      <c r="A53" s="77"/>
      <c r="B53" s="1067"/>
      <c r="C53" s="201" t="s">
        <v>40</v>
      </c>
      <c r="D53" s="44"/>
      <c r="E53" s="44"/>
      <c r="F53" s="44"/>
      <c r="G53" s="45">
        <f t="shared" ref="G53:G119" si="12">F53-D53</f>
        <v>0</v>
      </c>
      <c r="H53" s="539" t="e">
        <f t="shared" ref="H53:H105" si="13">G53/D53*100%</f>
        <v>#DIV/0!</v>
      </c>
      <c r="I53" s="46"/>
    </row>
    <row r="54" spans="1:9" s="5" customFormat="1">
      <c r="A54" s="77"/>
      <c r="B54" s="1067"/>
      <c r="C54" s="201" t="s">
        <v>227</v>
      </c>
      <c r="D54" s="45"/>
      <c r="E54" s="45"/>
      <c r="F54" s="44"/>
      <c r="G54" s="45">
        <f t="shared" si="12"/>
        <v>0</v>
      </c>
      <c r="H54" s="539" t="e">
        <f t="shared" si="13"/>
        <v>#DIV/0!</v>
      </c>
      <c r="I54" s="46"/>
    </row>
    <row r="55" spans="1:9" s="5" customFormat="1" ht="15.75" customHeight="1">
      <c r="A55" s="77"/>
      <c r="B55" s="1067"/>
      <c r="C55" s="201" t="s">
        <v>228</v>
      </c>
      <c r="D55" s="44"/>
      <c r="E55" s="44"/>
      <c r="F55" s="44"/>
      <c r="G55" s="45">
        <f t="shared" si="12"/>
        <v>0</v>
      </c>
      <c r="H55" s="539" t="e">
        <f t="shared" si="13"/>
        <v>#DIV/0!</v>
      </c>
      <c r="I55" s="46"/>
    </row>
    <row r="56" spans="1:9" s="5" customFormat="1" ht="16.5" customHeight="1">
      <c r="A56" s="77"/>
      <c r="B56" s="1067"/>
      <c r="C56" s="201" t="s">
        <v>41</v>
      </c>
      <c r="D56" s="44"/>
      <c r="E56" s="44"/>
      <c r="F56" s="44"/>
      <c r="G56" s="45">
        <f t="shared" si="12"/>
        <v>0</v>
      </c>
      <c r="H56" s="539" t="e">
        <f t="shared" si="13"/>
        <v>#DIV/0!</v>
      </c>
      <c r="I56" s="46"/>
    </row>
    <row r="57" spans="1:9" s="5" customFormat="1" ht="16.5" customHeight="1">
      <c r="A57" s="77"/>
      <c r="B57" s="1067"/>
      <c r="C57" s="201" t="s">
        <v>23</v>
      </c>
      <c r="D57" s="44"/>
      <c r="E57" s="44"/>
      <c r="F57" s="44"/>
      <c r="G57" s="45">
        <f t="shared" si="12"/>
        <v>0</v>
      </c>
      <c r="H57" s="539" t="e">
        <f t="shared" si="13"/>
        <v>#DIV/0!</v>
      </c>
      <c r="I57" s="46"/>
    </row>
    <row r="58" spans="1:9" s="5" customFormat="1">
      <c r="A58" s="77"/>
      <c r="B58" s="1067"/>
      <c r="C58" s="291" t="s">
        <v>14</v>
      </c>
      <c r="D58" s="78">
        <f>SUM(D52:D57)</f>
        <v>0</v>
      </c>
      <c r="E58" s="78">
        <f t="shared" ref="E58:F58" si="14">SUM(E52:E57)</f>
        <v>0</v>
      </c>
      <c r="F58" s="78">
        <f t="shared" si="14"/>
        <v>0</v>
      </c>
      <c r="G58" s="45">
        <f t="shared" si="12"/>
        <v>0</v>
      </c>
      <c r="H58" s="539" t="e">
        <f t="shared" si="13"/>
        <v>#DIV/0!</v>
      </c>
      <c r="I58" s="47"/>
    </row>
    <row r="59" spans="1:9" s="5" customFormat="1" ht="17.100000000000001" customHeight="1">
      <c r="A59" s="77"/>
      <c r="B59" s="1067" t="s">
        <v>235</v>
      </c>
      <c r="C59" s="197" t="s">
        <v>24</v>
      </c>
      <c r="D59" s="90"/>
      <c r="E59" s="44"/>
      <c r="F59" s="44"/>
      <c r="G59" s="45">
        <f t="shared" si="12"/>
        <v>0</v>
      </c>
      <c r="H59" s="539" t="e">
        <f t="shared" si="13"/>
        <v>#DIV/0!</v>
      </c>
      <c r="I59" s="46"/>
    </row>
    <row r="60" spans="1:9" s="5" customFormat="1" ht="17.100000000000001" customHeight="1">
      <c r="A60" s="77"/>
      <c r="B60" s="1067"/>
      <c r="C60" s="290" t="s">
        <v>229</v>
      </c>
      <c r="D60" s="44"/>
      <c r="E60" s="44"/>
      <c r="F60" s="44"/>
      <c r="G60" s="45">
        <f t="shared" si="12"/>
        <v>0</v>
      </c>
      <c r="H60" s="539" t="e">
        <f t="shared" si="13"/>
        <v>#DIV/0!</v>
      </c>
      <c r="I60" s="46"/>
    </row>
    <row r="61" spans="1:9" s="5" customFormat="1">
      <c r="A61" s="77"/>
      <c r="B61" s="1067"/>
      <c r="C61" s="201" t="s">
        <v>25</v>
      </c>
      <c r="D61" s="44"/>
      <c r="E61" s="44"/>
      <c r="F61" s="44"/>
      <c r="G61" s="45">
        <f t="shared" si="12"/>
        <v>0</v>
      </c>
      <c r="H61" s="539" t="e">
        <f t="shared" si="13"/>
        <v>#DIV/0!</v>
      </c>
      <c r="I61" s="46"/>
    </row>
    <row r="62" spans="1:9" s="5" customFormat="1">
      <c r="A62" s="77"/>
      <c r="B62" s="1067"/>
      <c r="C62" s="291" t="s">
        <v>14</v>
      </c>
      <c r="D62" s="78">
        <f>SUM(D59:D61)</f>
        <v>0</v>
      </c>
      <c r="E62" s="78">
        <f t="shared" ref="E62:F62" si="15">SUM(E59:E61)</f>
        <v>0</v>
      </c>
      <c r="F62" s="78">
        <f t="shared" si="15"/>
        <v>0</v>
      </c>
      <c r="G62" s="45">
        <f t="shared" si="12"/>
        <v>0</v>
      </c>
      <c r="H62" s="539" t="e">
        <f t="shared" si="13"/>
        <v>#DIV/0!</v>
      </c>
      <c r="I62" s="47"/>
    </row>
    <row r="63" spans="1:9" s="5" customFormat="1">
      <c r="A63" s="77"/>
      <c r="B63" s="1067" t="s">
        <v>236</v>
      </c>
      <c r="C63" s="292" t="s">
        <v>26</v>
      </c>
      <c r="D63" s="45"/>
      <c r="E63" s="168"/>
      <c r="F63" s="44"/>
      <c r="G63" s="45">
        <f t="shared" si="12"/>
        <v>0</v>
      </c>
      <c r="H63" s="539" t="e">
        <f t="shared" si="13"/>
        <v>#DIV/0!</v>
      </c>
      <c r="I63" s="46"/>
    </row>
    <row r="64" spans="1:9" s="5" customFormat="1" ht="16.5" customHeight="1">
      <c r="A64" s="77"/>
      <c r="B64" s="1067"/>
      <c r="C64" s="201" t="s">
        <v>42</v>
      </c>
      <c r="D64" s="277"/>
      <c r="E64" s="167"/>
      <c r="F64" s="90"/>
      <c r="G64" s="45">
        <f t="shared" si="12"/>
        <v>0</v>
      </c>
      <c r="H64" s="539" t="e">
        <f t="shared" si="13"/>
        <v>#DIV/0!</v>
      </c>
      <c r="I64" s="46"/>
    </row>
    <row r="65" spans="1:9" s="5" customFormat="1">
      <c r="A65" s="77"/>
      <c r="B65" s="1067"/>
      <c r="C65" s="201" t="s">
        <v>28</v>
      </c>
      <c r="D65" s="277"/>
      <c r="E65" s="53"/>
      <c r="F65" s="90"/>
      <c r="G65" s="45">
        <f t="shared" si="12"/>
        <v>0</v>
      </c>
      <c r="H65" s="539" t="e">
        <f t="shared" si="13"/>
        <v>#DIV/0!</v>
      </c>
      <c r="I65" s="46"/>
    </row>
    <row r="66" spans="1:9" s="5" customFormat="1" ht="17.100000000000001" customHeight="1">
      <c r="A66" s="77"/>
      <c r="B66" s="1067"/>
      <c r="C66" s="201" t="s">
        <v>29</v>
      </c>
      <c r="D66" s="277"/>
      <c r="E66" s="53"/>
      <c r="F66" s="90"/>
      <c r="G66" s="45">
        <f t="shared" si="12"/>
        <v>0</v>
      </c>
      <c r="H66" s="539" t="e">
        <f t="shared" si="13"/>
        <v>#DIV/0!</v>
      </c>
      <c r="I66" s="46"/>
    </row>
    <row r="67" spans="1:9" s="5" customFormat="1">
      <c r="A67" s="119"/>
      <c r="B67" s="1067"/>
      <c r="C67" s="201" t="s">
        <v>43</v>
      </c>
      <c r="D67" s="278"/>
      <c r="E67" s="167"/>
      <c r="F67" s="207"/>
      <c r="G67" s="168">
        <f t="shared" si="12"/>
        <v>0</v>
      </c>
      <c r="H67" s="539" t="e">
        <f t="shared" si="13"/>
        <v>#DIV/0!</v>
      </c>
      <c r="I67" s="89"/>
    </row>
    <row r="68" spans="1:9" s="5" customFormat="1">
      <c r="A68" s="119"/>
      <c r="B68" s="1067"/>
      <c r="C68" s="197" t="s">
        <v>232</v>
      </c>
      <c r="D68" s="53"/>
      <c r="E68" s="53"/>
      <c r="F68" s="53"/>
      <c r="G68" s="79">
        <f t="shared" si="12"/>
        <v>0</v>
      </c>
      <c r="H68" s="539" t="e">
        <f t="shared" si="13"/>
        <v>#DIV/0!</v>
      </c>
      <c r="I68" s="96"/>
    </row>
    <row r="69" spans="1:9" s="5" customFormat="1" ht="17.100000000000001" customHeight="1">
      <c r="A69" s="119"/>
      <c r="B69" s="1067"/>
      <c r="C69" s="197" t="s">
        <v>44</v>
      </c>
      <c r="D69" s="53"/>
      <c r="E69" s="53"/>
      <c r="F69" s="53"/>
      <c r="G69" s="79">
        <f t="shared" si="12"/>
        <v>0</v>
      </c>
      <c r="H69" s="539" t="e">
        <f t="shared" si="13"/>
        <v>#DIV/0!</v>
      </c>
      <c r="I69" s="96"/>
    </row>
    <row r="70" spans="1:9" s="5" customFormat="1">
      <c r="A70" s="119"/>
      <c r="B70" s="1067"/>
      <c r="C70" s="310" t="s">
        <v>47</v>
      </c>
      <c r="D70" s="393">
        <f>SUM(D63:D69)</f>
        <v>0</v>
      </c>
      <c r="E70" s="393">
        <f t="shared" ref="E70:F70" si="16">SUM(E63:E69)</f>
        <v>0</v>
      </c>
      <c r="F70" s="393">
        <f t="shared" si="16"/>
        <v>0</v>
      </c>
      <c r="G70" s="45">
        <f t="shared" si="12"/>
        <v>0</v>
      </c>
      <c r="H70" s="539" t="e">
        <f t="shared" si="13"/>
        <v>#DIV/0!</v>
      </c>
      <c r="I70" s="46"/>
    </row>
    <row r="71" spans="1:9" s="5" customFormat="1" ht="17.25" thickBot="1">
      <c r="A71" s="174" t="s">
        <v>167</v>
      </c>
      <c r="B71" s="1319" t="s">
        <v>48</v>
      </c>
      <c r="C71" s="1320"/>
      <c r="D71" s="287">
        <f>SUM(D58,D62,D70)</f>
        <v>0</v>
      </c>
      <c r="E71" s="392">
        <f t="shared" ref="E71:F71" si="17">SUM(E58,E62,E70)</f>
        <v>0</v>
      </c>
      <c r="F71" s="287">
        <f t="shared" si="17"/>
        <v>0</v>
      </c>
      <c r="G71" s="49">
        <f t="shared" si="12"/>
        <v>0</v>
      </c>
      <c r="H71" s="539" t="e">
        <f t="shared" si="13"/>
        <v>#DIV/0!</v>
      </c>
      <c r="I71" s="50"/>
    </row>
    <row r="72" spans="1:9" s="5" customFormat="1">
      <c r="A72" s="1141" t="s">
        <v>237</v>
      </c>
      <c r="B72" s="1073" t="s">
        <v>238</v>
      </c>
      <c r="C72" s="202" t="s">
        <v>13</v>
      </c>
      <c r="D72" s="279"/>
      <c r="E72" s="295"/>
      <c r="F72" s="205"/>
      <c r="G72" s="206">
        <f t="shared" si="12"/>
        <v>0</v>
      </c>
      <c r="H72" s="539" t="e">
        <f t="shared" si="13"/>
        <v>#DIV/0!</v>
      </c>
      <c r="I72" s="46"/>
    </row>
    <row r="73" spans="1:9" s="5" customFormat="1">
      <c r="A73" s="1141"/>
      <c r="B73" s="1073"/>
      <c r="C73" s="588" t="s">
        <v>454</v>
      </c>
      <c r="D73" s="618"/>
      <c r="E73" s="295"/>
      <c r="F73" s="619"/>
      <c r="G73" s="45"/>
      <c r="H73" s="539"/>
      <c r="I73" s="46"/>
    </row>
    <row r="74" spans="1:9" s="5" customFormat="1" ht="16.5" customHeight="1">
      <c r="A74" s="1134"/>
      <c r="B74" s="1067"/>
      <c r="C74" s="197" t="s">
        <v>45</v>
      </c>
      <c r="D74" s="280"/>
      <c r="E74" s="53"/>
      <c r="F74" s="90"/>
      <c r="G74" s="45">
        <f t="shared" si="12"/>
        <v>0</v>
      </c>
      <c r="H74" s="539" t="e">
        <f t="shared" si="13"/>
        <v>#DIV/0!</v>
      </c>
      <c r="I74" s="46"/>
    </row>
    <row r="75" spans="1:9" s="5" customFormat="1" ht="15.95" customHeight="1" thickBot="1">
      <c r="A75" s="1135"/>
      <c r="B75" s="1189" t="s">
        <v>48</v>
      </c>
      <c r="C75" s="1190"/>
      <c r="D75" s="281">
        <f>SUM(D72:D74)</f>
        <v>0</v>
      </c>
      <c r="E75" s="281">
        <f t="shared" ref="E75:F75" si="18">SUM(E72:E74)</f>
        <v>0</v>
      </c>
      <c r="F75" s="281">
        <f t="shared" si="18"/>
        <v>0</v>
      </c>
      <c r="G75" s="49">
        <f t="shared" si="12"/>
        <v>0</v>
      </c>
      <c r="H75" s="539" t="e">
        <f t="shared" si="13"/>
        <v>#DIV/0!</v>
      </c>
      <c r="I75" s="51"/>
    </row>
    <row r="76" spans="1:9" s="5" customFormat="1" ht="15.95" customHeight="1">
      <c r="A76" s="1074" t="s">
        <v>341</v>
      </c>
      <c r="B76" s="1191" t="s">
        <v>175</v>
      </c>
      <c r="C76" s="300" t="s">
        <v>176</v>
      </c>
      <c r="D76" s="294"/>
      <c r="E76" s="294"/>
      <c r="F76" s="294"/>
      <c r="G76" s="82">
        <f t="shared" si="12"/>
        <v>0</v>
      </c>
      <c r="H76" s="539" t="e">
        <f t="shared" si="13"/>
        <v>#DIV/0!</v>
      </c>
      <c r="I76" s="308"/>
    </row>
    <row r="77" spans="1:9" s="5" customFormat="1" ht="15.95" customHeight="1">
      <c r="A77" s="1075"/>
      <c r="B77" s="1191"/>
      <c r="C77" s="300" t="s">
        <v>177</v>
      </c>
      <c r="D77" s="294"/>
      <c r="E77" s="294"/>
      <c r="F77" s="294"/>
      <c r="G77" s="79">
        <f t="shared" si="12"/>
        <v>0</v>
      </c>
      <c r="H77" s="539" t="e">
        <f t="shared" si="13"/>
        <v>#DIV/0!</v>
      </c>
      <c r="I77" s="308"/>
    </row>
    <row r="78" spans="1:9" s="5" customFormat="1" ht="15.95" customHeight="1">
      <c r="A78" s="1075"/>
      <c r="B78" s="1191"/>
      <c r="C78" s="300" t="s">
        <v>242</v>
      </c>
      <c r="D78" s="294"/>
      <c r="E78" s="294"/>
      <c r="F78" s="294"/>
      <c r="G78" s="79">
        <f t="shared" si="12"/>
        <v>0</v>
      </c>
      <c r="H78" s="539" t="e">
        <f t="shared" si="13"/>
        <v>#DIV/0!</v>
      </c>
      <c r="I78" s="308"/>
    </row>
    <row r="79" spans="1:9" s="5" customFormat="1" ht="15.95" customHeight="1">
      <c r="A79" s="1075"/>
      <c r="B79" s="1191"/>
      <c r="C79" s="301" t="s">
        <v>178</v>
      </c>
      <c r="D79" s="53"/>
      <c r="E79" s="53"/>
      <c r="F79" s="53"/>
      <c r="G79" s="79">
        <f t="shared" si="12"/>
        <v>0</v>
      </c>
      <c r="H79" s="539" t="e">
        <f t="shared" si="13"/>
        <v>#DIV/0!</v>
      </c>
      <c r="I79" s="96"/>
    </row>
    <row r="80" spans="1:9" s="5" customFormat="1" ht="15.95" customHeight="1">
      <c r="A80" s="1075"/>
      <c r="B80" s="1191"/>
      <c r="C80" s="301" t="s">
        <v>509</v>
      </c>
      <c r="D80" s="53"/>
      <c r="E80" s="53"/>
      <c r="F80" s="53"/>
      <c r="G80" s="79"/>
      <c r="H80" s="539"/>
      <c r="I80" s="96"/>
    </row>
    <row r="81" spans="1:9" s="5" customFormat="1" ht="15.95" customHeight="1">
      <c r="A81" s="1075"/>
      <c r="B81" s="1191"/>
      <c r="C81" s="301" t="s">
        <v>243</v>
      </c>
      <c r="D81" s="53"/>
      <c r="E81" s="53"/>
      <c r="F81" s="53"/>
      <c r="G81" s="79">
        <f t="shared" si="12"/>
        <v>0</v>
      </c>
      <c r="H81" s="539" t="e">
        <f t="shared" si="13"/>
        <v>#DIV/0!</v>
      </c>
      <c r="I81" s="96"/>
    </row>
    <row r="82" spans="1:9" s="5" customFormat="1" ht="15.95" customHeight="1">
      <c r="A82" s="1075"/>
      <c r="B82" s="1321"/>
      <c r="C82" s="299" t="s">
        <v>179</v>
      </c>
      <c r="D82" s="79">
        <f>SUM(D76:D81)</f>
        <v>0</v>
      </c>
      <c r="E82" s="79">
        <f t="shared" ref="E82:F82" si="19">SUM(E76:E81)</f>
        <v>0</v>
      </c>
      <c r="F82" s="79">
        <f t="shared" si="19"/>
        <v>0</v>
      </c>
      <c r="G82" s="79">
        <f t="shared" si="12"/>
        <v>0</v>
      </c>
      <c r="H82" s="539" t="e">
        <f t="shared" si="13"/>
        <v>#DIV/0!</v>
      </c>
      <c r="I82" s="96"/>
    </row>
    <row r="83" spans="1:9" s="5" customFormat="1" ht="17.25" customHeight="1">
      <c r="A83" s="1075"/>
      <c r="B83" s="1128" t="s">
        <v>342</v>
      </c>
      <c r="C83" s="298" t="s">
        <v>211</v>
      </c>
      <c r="D83" s="53"/>
      <c r="E83" s="53"/>
      <c r="F83" s="53"/>
      <c r="G83" s="79">
        <f t="shared" si="12"/>
        <v>0</v>
      </c>
      <c r="H83" s="539" t="e">
        <f t="shared" si="13"/>
        <v>#DIV/0!</v>
      </c>
      <c r="I83" s="96"/>
    </row>
    <row r="84" spans="1:9" s="5" customFormat="1" ht="20.25" customHeight="1">
      <c r="A84" s="1075"/>
      <c r="B84" s="1128"/>
      <c r="C84" s="298" t="s">
        <v>239</v>
      </c>
      <c r="D84" s="53"/>
      <c r="E84" s="53"/>
      <c r="F84" s="53"/>
      <c r="G84" s="79">
        <f t="shared" si="12"/>
        <v>0</v>
      </c>
      <c r="H84" s="539" t="e">
        <f t="shared" si="13"/>
        <v>#DIV/0!</v>
      </c>
      <c r="I84" s="96"/>
    </row>
    <row r="85" spans="1:9" s="5" customFormat="1" ht="18" customHeight="1">
      <c r="A85" s="1075"/>
      <c r="B85" s="1128"/>
      <c r="C85" s="298" t="s">
        <v>240</v>
      </c>
      <c r="D85" s="53"/>
      <c r="E85" s="53"/>
      <c r="F85" s="53"/>
      <c r="G85" s="79">
        <f t="shared" si="12"/>
        <v>0</v>
      </c>
      <c r="H85" s="539" t="e">
        <f t="shared" si="13"/>
        <v>#DIV/0!</v>
      </c>
      <c r="I85" s="96"/>
    </row>
    <row r="86" spans="1:9" s="5" customFormat="1" ht="20.25" customHeight="1">
      <c r="A86" s="1075"/>
      <c r="B86" s="1128"/>
      <c r="C86" s="298" t="s">
        <v>185</v>
      </c>
      <c r="D86" s="53"/>
      <c r="E86" s="53"/>
      <c r="F86" s="53"/>
      <c r="G86" s="79">
        <f t="shared" si="12"/>
        <v>0</v>
      </c>
      <c r="H86" s="539" t="e">
        <f t="shared" si="13"/>
        <v>#DIV/0!</v>
      </c>
      <c r="I86" s="96"/>
    </row>
    <row r="87" spans="1:9" s="5" customFormat="1" ht="22.5" customHeight="1">
      <c r="A87" s="1075"/>
      <c r="B87" s="1128"/>
      <c r="C87" s="298" t="s">
        <v>182</v>
      </c>
      <c r="D87" s="53"/>
      <c r="E87" s="53"/>
      <c r="F87" s="53"/>
      <c r="G87" s="79">
        <f t="shared" si="12"/>
        <v>0</v>
      </c>
      <c r="H87" s="539" t="e">
        <f t="shared" si="13"/>
        <v>#DIV/0!</v>
      </c>
      <c r="I87" s="96"/>
    </row>
    <row r="88" spans="1:9" s="5" customFormat="1" ht="20.25" customHeight="1">
      <c r="A88" s="1075"/>
      <c r="B88" s="1128"/>
      <c r="C88" s="298" t="s">
        <v>186</v>
      </c>
      <c r="D88" s="53"/>
      <c r="E88" s="53"/>
      <c r="F88" s="53"/>
      <c r="G88" s="79">
        <f t="shared" si="12"/>
        <v>0</v>
      </c>
      <c r="H88" s="539" t="e">
        <f t="shared" si="13"/>
        <v>#DIV/0!</v>
      </c>
      <c r="I88" s="96"/>
    </row>
    <row r="89" spans="1:9" s="5" customFormat="1" ht="15" customHeight="1">
      <c r="A89" s="1075"/>
      <c r="B89" s="1128"/>
      <c r="C89" s="298" t="s">
        <v>183</v>
      </c>
      <c r="D89" s="53"/>
      <c r="E89" s="53"/>
      <c r="F89" s="53"/>
      <c r="G89" s="79">
        <f t="shared" si="12"/>
        <v>0</v>
      </c>
      <c r="H89" s="539" t="e">
        <f t="shared" si="13"/>
        <v>#DIV/0!</v>
      </c>
      <c r="I89" s="96"/>
    </row>
    <row r="90" spans="1:9" s="5" customFormat="1" ht="18" customHeight="1">
      <c r="A90" s="1075"/>
      <c r="B90" s="1128"/>
      <c r="C90" s="298" t="s">
        <v>184</v>
      </c>
      <c r="D90" s="53"/>
      <c r="E90" s="53"/>
      <c r="F90" s="53"/>
      <c r="G90" s="79">
        <f t="shared" si="12"/>
        <v>0</v>
      </c>
      <c r="H90" s="539" t="e">
        <f t="shared" si="13"/>
        <v>#DIV/0!</v>
      </c>
      <c r="I90" s="96"/>
    </row>
    <row r="91" spans="1:9" s="5" customFormat="1" ht="19.5" customHeight="1">
      <c r="A91" s="1075"/>
      <c r="B91" s="1128"/>
      <c r="C91" s="298" t="s">
        <v>181</v>
      </c>
      <c r="D91" s="53"/>
      <c r="E91" s="53"/>
      <c r="F91" s="53"/>
      <c r="G91" s="79">
        <f t="shared" si="12"/>
        <v>0</v>
      </c>
      <c r="H91" s="539" t="e">
        <f t="shared" si="13"/>
        <v>#DIV/0!</v>
      </c>
      <c r="I91" s="96"/>
    </row>
    <row r="92" spans="1:9" s="5" customFormat="1">
      <c r="A92" s="1075"/>
      <c r="B92" s="1128"/>
      <c r="C92" s="298" t="s">
        <v>180</v>
      </c>
      <c r="D92" s="53"/>
      <c r="E92" s="53"/>
      <c r="F92" s="53"/>
      <c r="G92" s="79">
        <f t="shared" si="12"/>
        <v>0</v>
      </c>
      <c r="H92" s="539" t="e">
        <f t="shared" si="13"/>
        <v>#DIV/0!</v>
      </c>
      <c r="I92" s="96"/>
    </row>
    <row r="93" spans="1:9" s="5" customFormat="1">
      <c r="A93" s="1075"/>
      <c r="B93" s="1128"/>
      <c r="C93" s="298" t="s">
        <v>290</v>
      </c>
      <c r="D93" s="53"/>
      <c r="E93" s="53"/>
      <c r="F93" s="53"/>
      <c r="G93" s="79">
        <f t="shared" si="12"/>
        <v>0</v>
      </c>
      <c r="H93" s="539" t="e">
        <f t="shared" si="13"/>
        <v>#DIV/0!</v>
      </c>
      <c r="I93" s="96"/>
    </row>
    <row r="94" spans="1:9" s="5" customFormat="1">
      <c r="A94" s="1075"/>
      <c r="B94" s="1128"/>
      <c r="C94" s="298" t="s">
        <v>300</v>
      </c>
      <c r="D94" s="53"/>
      <c r="E94" s="53"/>
      <c r="F94" s="53"/>
      <c r="G94" s="79">
        <f t="shared" si="12"/>
        <v>0</v>
      </c>
      <c r="H94" s="539" t="e">
        <f t="shared" si="13"/>
        <v>#DIV/0!</v>
      </c>
      <c r="I94" s="96"/>
    </row>
    <row r="95" spans="1:9" s="5" customFormat="1">
      <c r="A95" s="1075"/>
      <c r="B95" s="1128"/>
      <c r="C95" s="298" t="s">
        <v>301</v>
      </c>
      <c r="D95" s="53"/>
      <c r="E95" s="53"/>
      <c r="F95" s="53"/>
      <c r="G95" s="79">
        <f t="shared" si="12"/>
        <v>0</v>
      </c>
      <c r="H95" s="539" t="e">
        <f t="shared" si="13"/>
        <v>#DIV/0!</v>
      </c>
      <c r="I95" s="96"/>
    </row>
    <row r="96" spans="1:9" s="5" customFormat="1">
      <c r="A96" s="1075"/>
      <c r="B96" s="1128"/>
      <c r="C96" s="298" t="s">
        <v>302</v>
      </c>
      <c r="D96" s="53"/>
      <c r="E96" s="53"/>
      <c r="F96" s="53"/>
      <c r="G96" s="79">
        <f t="shared" si="12"/>
        <v>0</v>
      </c>
      <c r="H96" s="539" t="e">
        <f t="shared" si="13"/>
        <v>#DIV/0!</v>
      </c>
      <c r="I96" s="96"/>
    </row>
    <row r="97" spans="1:9" s="5" customFormat="1">
      <c r="A97" s="1075"/>
      <c r="B97" s="1128"/>
      <c r="C97" s="298" t="s">
        <v>303</v>
      </c>
      <c r="D97" s="53"/>
      <c r="E97" s="53"/>
      <c r="F97" s="53"/>
      <c r="G97" s="79">
        <f t="shared" si="12"/>
        <v>0</v>
      </c>
      <c r="H97" s="539" t="e">
        <f t="shared" si="13"/>
        <v>#DIV/0!</v>
      </c>
      <c r="I97" s="96"/>
    </row>
    <row r="98" spans="1:9" s="5" customFormat="1">
      <c r="A98" s="1075"/>
      <c r="B98" s="1128"/>
      <c r="C98" s="298" t="s">
        <v>304</v>
      </c>
      <c r="D98" s="53"/>
      <c r="E98" s="53"/>
      <c r="F98" s="53"/>
      <c r="G98" s="79">
        <f t="shared" si="12"/>
        <v>0</v>
      </c>
      <c r="H98" s="539" t="e">
        <f t="shared" si="13"/>
        <v>#DIV/0!</v>
      </c>
      <c r="I98" s="96"/>
    </row>
    <row r="99" spans="1:9" s="5" customFormat="1">
      <c r="A99" s="1075"/>
      <c r="B99" s="1128"/>
      <c r="C99" s="298" t="s">
        <v>305</v>
      </c>
      <c r="D99" s="53"/>
      <c r="E99" s="53"/>
      <c r="F99" s="53"/>
      <c r="G99" s="79">
        <f t="shared" si="12"/>
        <v>0</v>
      </c>
      <c r="H99" s="539" t="e">
        <f t="shared" si="13"/>
        <v>#DIV/0!</v>
      </c>
      <c r="I99" s="96"/>
    </row>
    <row r="100" spans="1:9" s="5" customFormat="1">
      <c r="A100" s="1075"/>
      <c r="B100" s="1128"/>
      <c r="C100" s="298" t="s">
        <v>306</v>
      </c>
      <c r="D100" s="53"/>
      <c r="E100" s="53"/>
      <c r="F100" s="53"/>
      <c r="G100" s="79">
        <f t="shared" si="12"/>
        <v>0</v>
      </c>
      <c r="H100" s="539" t="e">
        <f t="shared" si="13"/>
        <v>#DIV/0!</v>
      </c>
      <c r="I100" s="96"/>
    </row>
    <row r="101" spans="1:9" s="5" customFormat="1">
      <c r="A101" s="1075"/>
      <c r="B101" s="1128"/>
      <c r="C101" s="298" t="s">
        <v>291</v>
      </c>
      <c r="D101" s="53"/>
      <c r="E101" s="53"/>
      <c r="F101" s="53"/>
      <c r="G101" s="79">
        <f t="shared" si="12"/>
        <v>0</v>
      </c>
      <c r="H101" s="539" t="e">
        <f t="shared" si="13"/>
        <v>#DIV/0!</v>
      </c>
      <c r="I101" s="96"/>
    </row>
    <row r="102" spans="1:9" s="5" customFormat="1">
      <c r="A102" s="1075"/>
      <c r="B102" s="1128"/>
      <c r="C102" s="298" t="s">
        <v>292</v>
      </c>
      <c r="D102" s="53"/>
      <c r="E102" s="53"/>
      <c r="F102" s="53"/>
      <c r="G102" s="79">
        <f t="shared" si="12"/>
        <v>0</v>
      </c>
      <c r="H102" s="539" t="e">
        <f t="shared" si="13"/>
        <v>#DIV/0!</v>
      </c>
      <c r="I102" s="96"/>
    </row>
    <row r="103" spans="1:9" s="5" customFormat="1">
      <c r="A103" s="1075"/>
      <c r="B103" s="1128"/>
      <c r="C103" s="298" t="s">
        <v>293</v>
      </c>
      <c r="D103" s="53"/>
      <c r="E103" s="53"/>
      <c r="F103" s="53"/>
      <c r="G103" s="79">
        <f t="shared" si="12"/>
        <v>0</v>
      </c>
      <c r="H103" s="539" t="e">
        <f t="shared" si="13"/>
        <v>#DIV/0!</v>
      </c>
      <c r="I103" s="96"/>
    </row>
    <row r="104" spans="1:9" s="5" customFormat="1">
      <c r="A104" s="1075"/>
      <c r="B104" s="1128"/>
      <c r="C104" s="298" t="s">
        <v>294</v>
      </c>
      <c r="D104" s="53"/>
      <c r="E104" s="53"/>
      <c r="F104" s="53"/>
      <c r="G104" s="79">
        <f t="shared" si="12"/>
        <v>0</v>
      </c>
      <c r="H104" s="539" t="e">
        <f t="shared" si="13"/>
        <v>#DIV/0!</v>
      </c>
      <c r="I104" s="96"/>
    </row>
    <row r="105" spans="1:9" s="5" customFormat="1">
      <c r="A105" s="1075"/>
      <c r="B105" s="1073"/>
      <c r="C105" s="288" t="s">
        <v>187</v>
      </c>
      <c r="D105" s="79">
        <f>SUM(D83:D104)</f>
        <v>0</v>
      </c>
      <c r="E105" s="79">
        <f>SUM(E83:E104)</f>
        <v>0</v>
      </c>
      <c r="F105" s="79">
        <f>SUM(F83:F104)</f>
        <v>0</v>
      </c>
      <c r="G105" s="79">
        <f t="shared" si="12"/>
        <v>0</v>
      </c>
      <c r="H105" s="539" t="e">
        <f t="shared" si="13"/>
        <v>#DIV/0!</v>
      </c>
      <c r="I105" s="96"/>
    </row>
    <row r="106" spans="1:9" s="5" customFormat="1" ht="17.25" thickBot="1">
      <c r="A106" s="1076"/>
      <c r="B106" s="1129" t="s">
        <v>48</v>
      </c>
      <c r="C106" s="1129"/>
      <c r="D106" s="86">
        <f>SUM(D82,D105)</f>
        <v>0</v>
      </c>
      <c r="E106" s="86">
        <f>SUM(E82,E105)</f>
        <v>0</v>
      </c>
      <c r="F106" s="86">
        <f>SUM(F82,F105)</f>
        <v>0</v>
      </c>
      <c r="G106" s="49">
        <f t="shared" si="12"/>
        <v>0</v>
      </c>
      <c r="H106" s="311" t="e">
        <f>G106/D106*100%</f>
        <v>#DIV/0!</v>
      </c>
      <c r="I106" s="384"/>
    </row>
    <row r="107" spans="1:9" s="5" customFormat="1">
      <c r="A107" s="1075" t="s">
        <v>5</v>
      </c>
      <c r="B107" s="219" t="s">
        <v>337</v>
      </c>
      <c r="C107" s="290" t="s">
        <v>9</v>
      </c>
      <c r="D107" s="287"/>
      <c r="E107" s="82"/>
      <c r="F107" s="90"/>
      <c r="G107" s="45">
        <f t="shared" si="12"/>
        <v>0</v>
      </c>
      <c r="H107" s="214" t="e">
        <f>G107/D107*100%</f>
        <v>#DIV/0!</v>
      </c>
      <c r="I107" s="46"/>
    </row>
    <row r="108" spans="1:9" s="5" customFormat="1" ht="17.25" thickBot="1">
      <c r="A108" s="1076"/>
      <c r="B108" s="1077" t="s">
        <v>48</v>
      </c>
      <c r="C108" s="1078"/>
      <c r="D108" s="281">
        <f>D107</f>
        <v>0</v>
      </c>
      <c r="E108" s="281">
        <f t="shared" ref="E108:F108" si="20">E107</f>
        <v>0</v>
      </c>
      <c r="F108" s="281">
        <f t="shared" si="20"/>
        <v>0</v>
      </c>
      <c r="G108" s="209">
        <f t="shared" si="12"/>
        <v>0</v>
      </c>
      <c r="H108" s="214" t="e">
        <f>G108/D108*100%</f>
        <v>#DIV/0!</v>
      </c>
      <c r="I108" s="51"/>
    </row>
    <row r="109" spans="1:9" s="5" customFormat="1" ht="18.95" customHeight="1">
      <c r="A109" s="1196" t="s">
        <v>340</v>
      </c>
      <c r="B109" s="1073" t="s">
        <v>264</v>
      </c>
      <c r="C109" s="202" t="s">
        <v>85</v>
      </c>
      <c r="D109" s="282"/>
      <c r="E109" s="82"/>
      <c r="F109" s="285"/>
      <c r="G109" s="208">
        <f t="shared" si="12"/>
        <v>0</v>
      </c>
      <c r="H109" s="165" t="e">
        <f>G109/D109*100%</f>
        <v>#DIV/0!</v>
      </c>
      <c r="I109" s="48"/>
    </row>
    <row r="110" spans="1:9" s="5" customFormat="1">
      <c r="A110" s="1196"/>
      <c r="B110" s="1067"/>
      <c r="C110" s="197" t="s">
        <v>46</v>
      </c>
      <c r="D110" s="283"/>
      <c r="E110" s="53"/>
      <c r="F110" s="207"/>
      <c r="G110" s="168">
        <f t="shared" si="12"/>
        <v>0</v>
      </c>
      <c r="H110" s="169" t="e">
        <f t="shared" ref="H110:H118" si="21">G110/D110*100%</f>
        <v>#DIV/0!</v>
      </c>
      <c r="I110" s="89"/>
    </row>
    <row r="111" spans="1:9" s="5" customFormat="1" ht="17.100000000000001" customHeight="1">
      <c r="A111" s="1310"/>
      <c r="B111" s="1311" t="s">
        <v>48</v>
      </c>
      <c r="C111" s="1312"/>
      <c r="D111" s="287">
        <f>SUM(D109:D110)</f>
        <v>0</v>
      </c>
      <c r="E111" s="287">
        <f t="shared" ref="E111:F111" si="22">SUM(E109:E110)</f>
        <v>0</v>
      </c>
      <c r="F111" s="79">
        <f t="shared" si="22"/>
        <v>0</v>
      </c>
      <c r="G111" s="79">
        <f t="shared" si="12"/>
        <v>0</v>
      </c>
      <c r="H111" s="289" t="e">
        <f t="shared" si="21"/>
        <v>#DIV/0!</v>
      </c>
      <c r="I111" s="53"/>
    </row>
    <row r="112" spans="1:9" s="5" customFormat="1" ht="17.100000000000001" customHeight="1">
      <c r="A112" s="1313" t="s">
        <v>223</v>
      </c>
      <c r="B112" s="1316" t="s">
        <v>224</v>
      </c>
      <c r="C112" s="301" t="s">
        <v>225</v>
      </c>
      <c r="D112" s="79"/>
      <c r="E112" s="543"/>
      <c r="F112" s="79"/>
      <c r="G112" s="79">
        <f t="shared" si="12"/>
        <v>0</v>
      </c>
      <c r="H112" s="289" t="e">
        <f t="shared" si="21"/>
        <v>#DIV/0!</v>
      </c>
      <c r="I112" s="53"/>
    </row>
    <row r="113" spans="1:9" s="5" customFormat="1" ht="17.100000000000001" customHeight="1">
      <c r="A113" s="1314"/>
      <c r="B113" s="1073"/>
      <c r="C113" s="301" t="s">
        <v>226</v>
      </c>
      <c r="D113" s="79"/>
      <c r="E113" s="543"/>
      <c r="F113" s="79"/>
      <c r="G113" s="79">
        <f t="shared" si="12"/>
        <v>0</v>
      </c>
      <c r="H113" s="289" t="e">
        <f t="shared" si="21"/>
        <v>#DIV/0!</v>
      </c>
      <c r="I113" s="53"/>
    </row>
    <row r="114" spans="1:9" s="5" customFormat="1" ht="17.100000000000001" customHeight="1">
      <c r="A114" s="1315"/>
      <c r="B114" s="1317" t="s">
        <v>392</v>
      </c>
      <c r="C114" s="1318"/>
      <c r="D114" s="79"/>
      <c r="E114" s="543"/>
      <c r="F114" s="79"/>
      <c r="G114" s="79">
        <f t="shared" si="12"/>
        <v>0</v>
      </c>
      <c r="H114" s="289" t="e">
        <f t="shared" si="21"/>
        <v>#DIV/0!</v>
      </c>
      <c r="I114" s="53"/>
    </row>
    <row r="115" spans="1:9" s="5" customFormat="1" ht="17.100000000000001" customHeight="1">
      <c r="A115" s="1313" t="s">
        <v>396</v>
      </c>
      <c r="B115" s="1316" t="s">
        <v>224</v>
      </c>
      <c r="C115" s="301" t="s">
        <v>225</v>
      </c>
      <c r="D115" s="79"/>
      <c r="E115" s="543"/>
      <c r="F115" s="79"/>
      <c r="G115" s="79">
        <f t="shared" si="12"/>
        <v>0</v>
      </c>
      <c r="H115" s="289" t="e">
        <f t="shared" si="21"/>
        <v>#DIV/0!</v>
      </c>
      <c r="I115" s="53"/>
    </row>
    <row r="116" spans="1:9" s="5" customFormat="1" ht="17.100000000000001" customHeight="1">
      <c r="A116" s="1314"/>
      <c r="B116" s="1073"/>
      <c r="C116" s="301" t="s">
        <v>226</v>
      </c>
      <c r="D116" s="79"/>
      <c r="E116" s="543"/>
      <c r="F116" s="79"/>
      <c r="G116" s="79">
        <f t="shared" si="12"/>
        <v>0</v>
      </c>
      <c r="H116" s="289" t="e">
        <f t="shared" si="21"/>
        <v>#DIV/0!</v>
      </c>
      <c r="I116" s="53"/>
    </row>
    <row r="117" spans="1:9" s="5" customFormat="1" ht="17.100000000000001" customHeight="1">
      <c r="A117" s="1315"/>
      <c r="B117" s="1317" t="s">
        <v>392</v>
      </c>
      <c r="C117" s="1318"/>
      <c r="D117" s="79"/>
      <c r="E117" s="543"/>
      <c r="F117" s="79"/>
      <c r="G117" s="79">
        <f t="shared" si="12"/>
        <v>0</v>
      </c>
      <c r="H117" s="289" t="e">
        <f t="shared" si="21"/>
        <v>#DIV/0!</v>
      </c>
      <c r="I117" s="53"/>
    </row>
    <row r="118" spans="1:9" s="5" customFormat="1" ht="17.100000000000001" customHeight="1" thickBot="1">
      <c r="A118" s="203" t="s">
        <v>56</v>
      </c>
      <c r="B118" s="204" t="s">
        <v>92</v>
      </c>
      <c r="C118" s="293" t="s">
        <v>93</v>
      </c>
      <c r="D118" s="284"/>
      <c r="E118" s="544"/>
      <c r="F118" s="53"/>
      <c r="G118" s="79">
        <f t="shared" si="12"/>
        <v>0</v>
      </c>
      <c r="H118" s="289" t="e">
        <f t="shared" si="21"/>
        <v>#DIV/0!</v>
      </c>
      <c r="I118" s="53"/>
    </row>
    <row r="119" spans="1:9" ht="17.25" thickBot="1">
      <c r="A119" s="1144" t="s">
        <v>86</v>
      </c>
      <c r="B119" s="1145"/>
      <c r="C119" s="1146"/>
      <c r="D119" s="394">
        <f>SUM(D71,D75,D106,D108,D111,D118)</f>
        <v>0</v>
      </c>
      <c r="E119" s="394">
        <f>SUM(E71,E75,E106,E108,E111,E118)</f>
        <v>0</v>
      </c>
      <c r="F119" s="540">
        <f>SUM(F71,F75,F106,F108,F111,F118)</f>
        <v>0</v>
      </c>
      <c r="G119" s="541">
        <f t="shared" si="12"/>
        <v>0</v>
      </c>
      <c r="H119" s="545" t="e">
        <f t="shared" ref="H119" si="23">G119/D119*100</f>
        <v>#DIV/0!</v>
      </c>
      <c r="I119" s="546"/>
    </row>
    <row r="120" spans="1:9">
      <c r="A120" s="385"/>
      <c r="B120" s="386"/>
      <c r="C120" s="386"/>
      <c r="D120" s="387"/>
      <c r="E120" s="387"/>
      <c r="F120" s="387"/>
      <c r="G120" s="387"/>
      <c r="H120" s="387"/>
      <c r="I120" s="388"/>
    </row>
    <row r="121" spans="1:9" ht="17.25" thickBot="1">
      <c r="A121" s="389"/>
      <c r="B121" s="390"/>
      <c r="C121" s="390"/>
      <c r="D121" s="4"/>
      <c r="E121" s="4"/>
      <c r="F121" s="4"/>
      <c r="G121" s="4"/>
      <c r="H121" s="4"/>
      <c r="I121" s="391"/>
    </row>
  </sheetData>
  <mergeCells count="69">
    <mergeCell ref="A41:A44"/>
    <mergeCell ref="B41:B43"/>
    <mergeCell ref="B44:C44"/>
    <mergeCell ref="B52:B58"/>
    <mergeCell ref="B63:B70"/>
    <mergeCell ref="A45:A47"/>
    <mergeCell ref="B13:C13"/>
    <mergeCell ref="B8:B12"/>
    <mergeCell ref="A8:A13"/>
    <mergeCell ref="A31:A33"/>
    <mergeCell ref="B31:B32"/>
    <mergeCell ref="A14:A22"/>
    <mergeCell ref="B14:B21"/>
    <mergeCell ref="B71:C71"/>
    <mergeCell ref="A72:A75"/>
    <mergeCell ref="B75:C75"/>
    <mergeCell ref="B72:B74"/>
    <mergeCell ref="B106:C106"/>
    <mergeCell ref="B76:B82"/>
    <mergeCell ref="B83:B105"/>
    <mergeCell ref="A76:A106"/>
    <mergeCell ref="A107:A108"/>
    <mergeCell ref="B108:C108"/>
    <mergeCell ref="A109:A111"/>
    <mergeCell ref="B111:C111"/>
    <mergeCell ref="A119:C119"/>
    <mergeCell ref="A112:A114"/>
    <mergeCell ref="B112:B113"/>
    <mergeCell ref="B114:C114"/>
    <mergeCell ref="A115:A117"/>
    <mergeCell ref="B115:B116"/>
    <mergeCell ref="B117:C117"/>
    <mergeCell ref="D6:D7"/>
    <mergeCell ref="F6:F7"/>
    <mergeCell ref="G6:G7"/>
    <mergeCell ref="I6:I7"/>
    <mergeCell ref="E6:E7"/>
    <mergeCell ref="H50:H51"/>
    <mergeCell ref="B59:B62"/>
    <mergeCell ref="B30:C30"/>
    <mergeCell ref="B28:B29"/>
    <mergeCell ref="B109:B110"/>
    <mergeCell ref="B40:C40"/>
    <mergeCell ref="B47:C47"/>
    <mergeCell ref="B45:B46"/>
    <mergeCell ref="A49:I49"/>
    <mergeCell ref="A50:C50"/>
    <mergeCell ref="D50:D51"/>
    <mergeCell ref="F50:F51"/>
    <mergeCell ref="G50:G51"/>
    <mergeCell ref="I50:I51"/>
    <mergeCell ref="E50:E51"/>
    <mergeCell ref="A48:C48"/>
    <mergeCell ref="A38:A40"/>
    <mergeCell ref="A1:I1"/>
    <mergeCell ref="A3:I4"/>
    <mergeCell ref="H6:H7"/>
    <mergeCell ref="B22:C22"/>
    <mergeCell ref="A23:A27"/>
    <mergeCell ref="B27:C27"/>
    <mergeCell ref="B23:B26"/>
    <mergeCell ref="B37:C37"/>
    <mergeCell ref="B38:B39"/>
    <mergeCell ref="A35:A37"/>
    <mergeCell ref="A28:A30"/>
    <mergeCell ref="B34:B36"/>
    <mergeCell ref="A2:I2"/>
    <mergeCell ref="A5:I5"/>
    <mergeCell ref="A6:C6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I119"/>
  <sheetViews>
    <sheetView topLeftCell="A55" workbookViewId="0">
      <selection activeCell="E65" sqref="E65"/>
    </sheetView>
  </sheetViews>
  <sheetFormatPr defaultRowHeight="16.5"/>
  <cols>
    <col min="1" max="1" width="13.875" customWidth="1"/>
    <col min="2" max="2" width="14.875" customWidth="1"/>
    <col min="3" max="3" width="22.75" customWidth="1"/>
    <col min="4" max="4" width="17.625" customWidth="1"/>
    <col min="5" max="5" width="17.875" customWidth="1"/>
    <col min="6" max="6" width="22.25" customWidth="1"/>
    <col min="7" max="7" width="19.375" customWidth="1"/>
    <col min="9" max="9" width="55.625" customWidth="1"/>
  </cols>
  <sheetData>
    <row r="2" spans="1:9" ht="30.75" customHeight="1">
      <c r="A2" s="1301" t="s">
        <v>266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166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173</v>
      </c>
      <c r="B5" s="1303"/>
      <c r="C5" s="1303"/>
      <c r="D5" s="1303"/>
      <c r="E5" s="1303"/>
      <c r="F5" s="1303"/>
      <c r="G5" s="1303"/>
      <c r="H5" s="1303"/>
      <c r="I5" s="1303"/>
    </row>
    <row r="6" spans="1:9" ht="17.45" customHeight="1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76</v>
      </c>
    </row>
    <row r="7" spans="1:9" ht="18" customHeight="1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17.25">
      <c r="A8" s="1069" t="s">
        <v>212</v>
      </c>
      <c r="B8" s="1128" t="s">
        <v>213</v>
      </c>
      <c r="C8" s="409" t="s">
        <v>193</v>
      </c>
      <c r="D8" s="305"/>
      <c r="E8" s="305"/>
      <c r="F8" s="305"/>
      <c r="G8" s="312">
        <f>F8-D8</f>
        <v>0</v>
      </c>
      <c r="H8" s="306" t="e">
        <f>G8/D8*100%</f>
        <v>#DIV/0!</v>
      </c>
      <c r="I8" s="379"/>
    </row>
    <row r="9" spans="1:9" ht="17.25">
      <c r="A9" s="1069"/>
      <c r="B9" s="1128"/>
      <c r="C9" s="410" t="s">
        <v>196</v>
      </c>
      <c r="D9" s="302"/>
      <c r="E9" s="302"/>
      <c r="F9" s="302"/>
      <c r="G9" s="312">
        <f t="shared" ref="G9:G20" si="0">F9-D9</f>
        <v>0</v>
      </c>
      <c r="H9" s="306" t="e">
        <f t="shared" ref="H9:H47" si="1">G9/D9*100%</f>
        <v>#DIV/0!</v>
      </c>
      <c r="I9" s="380"/>
    </row>
    <row r="10" spans="1:9" ht="17.25">
      <c r="A10" s="1069"/>
      <c r="B10" s="1128"/>
      <c r="C10" s="410" t="s">
        <v>197</v>
      </c>
      <c r="D10" s="302"/>
      <c r="E10" s="302"/>
      <c r="F10" s="302"/>
      <c r="G10" s="312">
        <f t="shared" si="0"/>
        <v>0</v>
      </c>
      <c r="H10" s="306" t="e">
        <f t="shared" si="1"/>
        <v>#DIV/0!</v>
      </c>
      <c r="I10" s="380"/>
    </row>
    <row r="11" spans="1:9" ht="17.25">
      <c r="A11" s="1069"/>
      <c r="B11" s="1128"/>
      <c r="C11" s="410" t="s">
        <v>198</v>
      </c>
      <c r="D11" s="302"/>
      <c r="E11" s="302"/>
      <c r="F11" s="302"/>
      <c r="G11" s="312">
        <f t="shared" si="0"/>
        <v>0</v>
      </c>
      <c r="H11" s="306" t="e">
        <f t="shared" si="1"/>
        <v>#DIV/0!</v>
      </c>
      <c r="I11" s="380"/>
    </row>
    <row r="12" spans="1:9" ht="17.25">
      <c r="A12" s="1069"/>
      <c r="B12" s="1073"/>
      <c r="C12" s="410" t="s">
        <v>199</v>
      </c>
      <c r="D12" s="302"/>
      <c r="E12" s="302"/>
      <c r="F12" s="302"/>
      <c r="G12" s="312">
        <f t="shared" si="0"/>
        <v>0</v>
      </c>
      <c r="H12" s="306" t="e">
        <f t="shared" si="1"/>
        <v>#DIV/0!</v>
      </c>
      <c r="I12" s="380"/>
    </row>
    <row r="13" spans="1:9" ht="18" thickBot="1">
      <c r="A13" s="1070"/>
      <c r="B13" s="1129" t="s">
        <v>200</v>
      </c>
      <c r="C13" s="1129"/>
      <c r="D13" s="303">
        <f>SUM(D8:D12)</f>
        <v>0</v>
      </c>
      <c r="E13" s="303">
        <f t="shared" ref="E13:F13" si="2">SUM(E8:E12)</f>
        <v>0</v>
      </c>
      <c r="F13" s="303">
        <f t="shared" si="2"/>
        <v>0</v>
      </c>
      <c r="G13" s="313">
        <f t="shared" si="0"/>
        <v>0</v>
      </c>
      <c r="H13" s="306" t="e">
        <f t="shared" si="1"/>
        <v>#DIV/0!</v>
      </c>
      <c r="I13" s="381"/>
    </row>
    <row r="14" spans="1:9" ht="17.25">
      <c r="A14" s="1131" t="s">
        <v>204</v>
      </c>
      <c r="B14" s="1128" t="s">
        <v>205</v>
      </c>
      <c r="C14" s="409" t="s">
        <v>188</v>
      </c>
      <c r="D14" s="305"/>
      <c r="E14" s="305"/>
      <c r="F14" s="305"/>
      <c r="G14" s="312">
        <f t="shared" si="0"/>
        <v>0</v>
      </c>
      <c r="H14" s="306" t="e">
        <f t="shared" si="1"/>
        <v>#DIV/0!</v>
      </c>
      <c r="I14" s="382"/>
    </row>
    <row r="15" spans="1:9" ht="17.25">
      <c r="A15" s="1131"/>
      <c r="B15" s="1128"/>
      <c r="C15" s="410" t="s">
        <v>189</v>
      </c>
      <c r="D15" s="302"/>
      <c r="E15" s="302"/>
      <c r="F15" s="302"/>
      <c r="G15" s="312">
        <f t="shared" si="0"/>
        <v>0</v>
      </c>
      <c r="H15" s="306" t="e">
        <f t="shared" si="1"/>
        <v>#DIV/0!</v>
      </c>
      <c r="I15" s="383"/>
    </row>
    <row r="16" spans="1:9" ht="17.25">
      <c r="A16" s="1131"/>
      <c r="B16" s="1128"/>
      <c r="C16" s="410" t="s">
        <v>190</v>
      </c>
      <c r="D16" s="302"/>
      <c r="E16" s="302"/>
      <c r="F16" s="302"/>
      <c r="G16" s="312">
        <f t="shared" si="0"/>
        <v>0</v>
      </c>
      <c r="H16" s="306" t="e">
        <f t="shared" si="1"/>
        <v>#DIV/0!</v>
      </c>
      <c r="I16" s="383"/>
    </row>
    <row r="17" spans="1:9" ht="17.25">
      <c r="A17" s="1131"/>
      <c r="B17" s="1128"/>
      <c r="C17" s="410" t="s">
        <v>191</v>
      </c>
      <c r="D17" s="302"/>
      <c r="E17" s="302"/>
      <c r="F17" s="302"/>
      <c r="G17" s="312">
        <f t="shared" si="0"/>
        <v>0</v>
      </c>
      <c r="H17" s="306" t="e">
        <f t="shared" si="1"/>
        <v>#DIV/0!</v>
      </c>
      <c r="I17" s="383"/>
    </row>
    <row r="18" spans="1:9" ht="17.25">
      <c r="A18" s="1131"/>
      <c r="B18" s="1128"/>
      <c r="C18" s="409" t="s">
        <v>192</v>
      </c>
      <c r="D18" s="302"/>
      <c r="E18" s="302"/>
      <c r="F18" s="302"/>
      <c r="G18" s="312">
        <f t="shared" si="0"/>
        <v>0</v>
      </c>
      <c r="H18" s="306" t="e">
        <f t="shared" si="1"/>
        <v>#DIV/0!</v>
      </c>
      <c r="I18" s="380"/>
    </row>
    <row r="19" spans="1:9" ht="17.25">
      <c r="A19" s="1131"/>
      <c r="B19" s="1128"/>
      <c r="C19" s="197" t="s">
        <v>194</v>
      </c>
      <c r="D19" s="302"/>
      <c r="E19" s="302"/>
      <c r="F19" s="302"/>
      <c r="G19" s="312">
        <f t="shared" si="0"/>
        <v>0</v>
      </c>
      <c r="H19" s="306" t="e">
        <f t="shared" si="1"/>
        <v>#DIV/0!</v>
      </c>
      <c r="I19" s="380"/>
    </row>
    <row r="20" spans="1:9" ht="17.25">
      <c r="A20" s="1131"/>
      <c r="B20" s="1128"/>
      <c r="C20" s="197" t="s">
        <v>195</v>
      </c>
      <c r="D20" s="302"/>
      <c r="E20" s="302"/>
      <c r="F20" s="302"/>
      <c r="G20" s="312">
        <f t="shared" si="0"/>
        <v>0</v>
      </c>
      <c r="H20" s="306" t="e">
        <f t="shared" si="1"/>
        <v>#DIV/0!</v>
      </c>
      <c r="I20" s="380"/>
    </row>
    <row r="21" spans="1:9" ht="17.25">
      <c r="A21" s="1131"/>
      <c r="B21" s="1073"/>
      <c r="C21" s="197" t="s">
        <v>214</v>
      </c>
      <c r="D21" s="78"/>
      <c r="E21" s="78"/>
      <c r="F21" s="44"/>
      <c r="G21" s="45">
        <f>F21-D21</f>
        <v>0</v>
      </c>
      <c r="H21" s="306" t="e">
        <f t="shared" si="1"/>
        <v>#DIV/0!</v>
      </c>
      <c r="I21" s="46"/>
    </row>
    <row r="22" spans="1:9" ht="18" thickBot="1">
      <c r="A22" s="1132"/>
      <c r="B22" s="1088" t="s">
        <v>47</v>
      </c>
      <c r="C22" s="1089"/>
      <c r="D22" s="49">
        <f>SUM(D14:D21)</f>
        <v>0</v>
      </c>
      <c r="E22" s="49">
        <f t="shared" ref="E22:F22" si="3">SUM(E14:E21)</f>
        <v>0</v>
      </c>
      <c r="F22" s="49">
        <f t="shared" si="3"/>
        <v>0</v>
      </c>
      <c r="G22" s="168">
        <f t="shared" ref="G22:G48" si="4">F22-D22</f>
        <v>0</v>
      </c>
      <c r="H22" s="306" t="e">
        <f t="shared" si="1"/>
        <v>#DIV/0!</v>
      </c>
      <c r="I22" s="50"/>
    </row>
    <row r="23" spans="1:9" ht="17.25">
      <c r="A23" s="1124" t="s">
        <v>206</v>
      </c>
      <c r="B23" s="1127" t="s">
        <v>207</v>
      </c>
      <c r="C23" s="198" t="s">
        <v>154</v>
      </c>
      <c r="D23" s="83"/>
      <c r="E23" s="83"/>
      <c r="F23" s="84"/>
      <c r="G23" s="211">
        <f t="shared" si="4"/>
        <v>0</v>
      </c>
      <c r="H23" s="306" t="e">
        <f t="shared" si="1"/>
        <v>#DIV/0!</v>
      </c>
      <c r="I23" s="92"/>
    </row>
    <row r="24" spans="1:9" ht="17.25">
      <c r="A24" s="1125"/>
      <c r="B24" s="1128"/>
      <c r="C24" s="410" t="s">
        <v>81</v>
      </c>
      <c r="D24" s="53"/>
      <c r="E24" s="53"/>
      <c r="F24" s="79"/>
      <c r="G24" s="212">
        <f t="shared" si="4"/>
        <v>0</v>
      </c>
      <c r="H24" s="306" t="e">
        <f t="shared" si="1"/>
        <v>#DIV/0!</v>
      </c>
      <c r="I24" s="93"/>
    </row>
    <row r="25" spans="1:9" ht="17.25">
      <c r="A25" s="1125"/>
      <c r="B25" s="1128"/>
      <c r="C25" s="410" t="s">
        <v>38</v>
      </c>
      <c r="D25" s="53"/>
      <c r="E25" s="53"/>
      <c r="F25" s="79"/>
      <c r="G25" s="212">
        <f t="shared" si="4"/>
        <v>0</v>
      </c>
      <c r="H25" s="306" t="e">
        <f t="shared" si="1"/>
        <v>#DIV/0!</v>
      </c>
      <c r="I25" s="93"/>
    </row>
    <row r="26" spans="1:9" ht="17.25">
      <c r="A26" s="1125"/>
      <c r="B26" s="1073"/>
      <c r="C26" s="410" t="s">
        <v>82</v>
      </c>
      <c r="D26" s="53"/>
      <c r="E26" s="53"/>
      <c r="F26" s="79"/>
      <c r="G26" s="212">
        <f t="shared" si="4"/>
        <v>0</v>
      </c>
      <c r="H26" s="306" t="e">
        <f t="shared" si="1"/>
        <v>#DIV/0!</v>
      </c>
      <c r="I26" s="93"/>
    </row>
    <row r="27" spans="1:9" ht="18" thickBot="1">
      <c r="A27" s="1126"/>
      <c r="B27" s="1071" t="s">
        <v>47</v>
      </c>
      <c r="C27" s="1138"/>
      <c r="D27" s="86">
        <f>SUM(D23:D26)</f>
        <v>0</v>
      </c>
      <c r="E27" s="86">
        <f t="shared" ref="E27:F27" si="5">SUM(E23:E26)</f>
        <v>0</v>
      </c>
      <c r="F27" s="86">
        <f t="shared" si="5"/>
        <v>0</v>
      </c>
      <c r="G27" s="213">
        <f t="shared" si="4"/>
        <v>0</v>
      </c>
      <c r="H27" s="306" t="e">
        <f t="shared" si="1"/>
        <v>#DIV/0!</v>
      </c>
      <c r="I27" s="94"/>
    </row>
    <row r="28" spans="1:9" ht="17.25">
      <c r="A28" s="1141" t="s">
        <v>208</v>
      </c>
      <c r="B28" s="1073" t="s">
        <v>209</v>
      </c>
      <c r="C28" s="202" t="s">
        <v>7</v>
      </c>
      <c r="D28" s="82"/>
      <c r="E28" s="82"/>
      <c r="F28" s="82"/>
      <c r="G28" s="45">
        <f t="shared" si="4"/>
        <v>0</v>
      </c>
      <c r="H28" s="306" t="e">
        <f t="shared" si="1"/>
        <v>#DIV/0!</v>
      </c>
      <c r="I28" s="95"/>
    </row>
    <row r="29" spans="1:9" ht="17.25">
      <c r="A29" s="1134"/>
      <c r="B29" s="1067"/>
      <c r="C29" s="202" t="s">
        <v>8</v>
      </c>
      <c r="D29" s="78"/>
      <c r="E29" s="78"/>
      <c r="F29" s="45"/>
      <c r="G29" s="45">
        <f t="shared" si="4"/>
        <v>0</v>
      </c>
      <c r="H29" s="306" t="e">
        <f t="shared" si="1"/>
        <v>#DIV/0!</v>
      </c>
      <c r="I29" s="46"/>
    </row>
    <row r="30" spans="1:9" ht="18" thickBot="1">
      <c r="A30" s="1135"/>
      <c r="B30" s="1129" t="s">
        <v>47</v>
      </c>
      <c r="C30" s="1129"/>
      <c r="D30" s="80">
        <f>SUM(D28:D29)</f>
        <v>0</v>
      </c>
      <c r="E30" s="80">
        <f t="shared" ref="E30:F30" si="6">SUM(E28:E29)</f>
        <v>0</v>
      </c>
      <c r="F30" s="377">
        <f t="shared" si="6"/>
        <v>0</v>
      </c>
      <c r="G30" s="377">
        <f t="shared" si="4"/>
        <v>0</v>
      </c>
      <c r="H30" s="306" t="e">
        <f t="shared" si="1"/>
        <v>#DIV/0!</v>
      </c>
      <c r="I30" s="51"/>
    </row>
    <row r="31" spans="1:9" ht="17.25">
      <c r="A31" s="1068" t="s">
        <v>210</v>
      </c>
      <c r="B31" s="1127" t="s">
        <v>215</v>
      </c>
      <c r="C31" s="198" t="s">
        <v>201</v>
      </c>
      <c r="D31" s="84"/>
      <c r="E31" s="84"/>
      <c r="F31" s="82"/>
      <c r="G31" s="82">
        <f t="shared" si="4"/>
        <v>0</v>
      </c>
      <c r="H31" s="306" t="e">
        <f t="shared" si="1"/>
        <v>#DIV/0!</v>
      </c>
      <c r="I31" s="92"/>
    </row>
    <row r="32" spans="1:9" ht="17.25">
      <c r="A32" s="1069"/>
      <c r="B32" s="1073"/>
      <c r="C32" s="410" t="s">
        <v>202</v>
      </c>
      <c r="D32" s="79"/>
      <c r="E32" s="79"/>
      <c r="F32" s="79"/>
      <c r="G32" s="79">
        <f t="shared" si="4"/>
        <v>0</v>
      </c>
      <c r="H32" s="306" t="e">
        <f t="shared" si="1"/>
        <v>#DIV/0!</v>
      </c>
      <c r="I32" s="96"/>
    </row>
    <row r="33" spans="1:9" ht="18" thickBot="1">
      <c r="A33" s="1070"/>
      <c r="B33" s="411"/>
      <c r="C33" s="411" t="s">
        <v>203</v>
      </c>
      <c r="D33" s="86">
        <f>SUM(D31:D32)</f>
        <v>0</v>
      </c>
      <c r="E33" s="86">
        <f t="shared" ref="E33:F33" si="7">SUM(E31:E32)</f>
        <v>0</v>
      </c>
      <c r="F33" s="86">
        <f t="shared" si="7"/>
        <v>0</v>
      </c>
      <c r="G33" s="49">
        <f t="shared" si="4"/>
        <v>0</v>
      </c>
      <c r="H33" s="306" t="e">
        <f t="shared" si="1"/>
        <v>#DIV/0!</v>
      </c>
      <c r="I33" s="94"/>
    </row>
    <row r="34" spans="1:9" ht="18" thickBot="1">
      <c r="A34" s="414"/>
      <c r="B34" s="1128" t="s">
        <v>216</v>
      </c>
      <c r="C34" s="409" t="s">
        <v>230</v>
      </c>
      <c r="D34" s="82"/>
      <c r="E34" s="82"/>
      <c r="F34" s="82"/>
      <c r="G34" s="49">
        <f t="shared" si="4"/>
        <v>0</v>
      </c>
      <c r="H34" s="306" t="e">
        <f t="shared" si="1"/>
        <v>#DIV/0!</v>
      </c>
      <c r="I34" s="308"/>
    </row>
    <row r="35" spans="1:9" ht="18" thickBot="1">
      <c r="A35" s="529"/>
      <c r="B35" s="1128"/>
      <c r="C35" s="530" t="s">
        <v>231</v>
      </c>
      <c r="D35" s="82"/>
      <c r="E35" s="82"/>
      <c r="F35" s="82"/>
      <c r="G35" s="49">
        <f t="shared" si="4"/>
        <v>0</v>
      </c>
      <c r="H35" s="306" t="e">
        <f t="shared" si="1"/>
        <v>#DIV/0!</v>
      </c>
      <c r="I35" s="308"/>
    </row>
    <row r="36" spans="1:9" ht="17.25">
      <c r="A36" s="1075" t="s">
        <v>4</v>
      </c>
      <c r="B36" s="1073"/>
      <c r="C36" s="197" t="s">
        <v>397</v>
      </c>
      <c r="D36" s="79"/>
      <c r="E36" s="79"/>
      <c r="F36" s="53"/>
      <c r="G36" s="79">
        <f t="shared" si="4"/>
        <v>0</v>
      </c>
      <c r="H36" s="306" t="e">
        <f t="shared" si="1"/>
        <v>#DIV/0!</v>
      </c>
      <c r="I36" s="96"/>
    </row>
    <row r="37" spans="1:9" ht="18" thickBot="1">
      <c r="A37" s="1076"/>
      <c r="B37" s="1136" t="s">
        <v>47</v>
      </c>
      <c r="C37" s="1137"/>
      <c r="D37" s="309">
        <f>SUM(D34:D36)</f>
        <v>0</v>
      </c>
      <c r="E37" s="309">
        <f t="shared" ref="E37:F37" si="8">SUM(E34:E36)</f>
        <v>0</v>
      </c>
      <c r="F37" s="309">
        <f t="shared" si="8"/>
        <v>0</v>
      </c>
      <c r="G37" s="209">
        <f t="shared" si="4"/>
        <v>0</v>
      </c>
      <c r="H37" s="306" t="e">
        <f t="shared" si="1"/>
        <v>#DIV/0!</v>
      </c>
      <c r="I37" s="51"/>
    </row>
    <row r="38" spans="1:9" ht="17.25">
      <c r="A38" s="1074" t="s">
        <v>217</v>
      </c>
      <c r="B38" s="1127" t="s">
        <v>218</v>
      </c>
      <c r="C38" s="200" t="s">
        <v>10</v>
      </c>
      <c r="D38" s="81"/>
      <c r="E38" s="81"/>
      <c r="F38" s="52"/>
      <c r="G38" s="45">
        <f t="shared" si="4"/>
        <v>0</v>
      </c>
      <c r="H38" s="306" t="e">
        <f t="shared" si="1"/>
        <v>#DIV/0!</v>
      </c>
      <c r="I38" s="87"/>
    </row>
    <row r="39" spans="1:9" ht="17.25">
      <c r="A39" s="1075"/>
      <c r="B39" s="1073"/>
      <c r="C39" s="197" t="s">
        <v>221</v>
      </c>
      <c r="D39" s="88"/>
      <c r="E39" s="88"/>
      <c r="F39" s="168"/>
      <c r="G39" s="45">
        <f t="shared" si="4"/>
        <v>0</v>
      </c>
      <c r="H39" s="306" t="e">
        <f t="shared" si="1"/>
        <v>#DIV/0!</v>
      </c>
      <c r="I39" s="307"/>
    </row>
    <row r="40" spans="1:9" ht="17.25">
      <c r="A40" s="1075"/>
      <c r="B40" s="1306" t="s">
        <v>47</v>
      </c>
      <c r="C40" s="1307"/>
      <c r="D40" s="79">
        <f>SUM(D38:D39)</f>
        <v>0</v>
      </c>
      <c r="E40" s="79">
        <f t="shared" ref="E40:F40" si="9">SUM(E38:E39)</f>
        <v>0</v>
      </c>
      <c r="F40" s="79">
        <f t="shared" si="9"/>
        <v>0</v>
      </c>
      <c r="G40" s="45">
        <f t="shared" si="4"/>
        <v>0</v>
      </c>
      <c r="H40" s="306" t="e">
        <f t="shared" si="1"/>
        <v>#DIV/0!</v>
      </c>
      <c r="I40" s="96"/>
    </row>
    <row r="41" spans="1:9" ht="17.25">
      <c r="A41" s="1322" t="s">
        <v>219</v>
      </c>
      <c r="B41" s="1067" t="s">
        <v>219</v>
      </c>
      <c r="C41" s="410" t="s">
        <v>220</v>
      </c>
      <c r="D41" s="79"/>
      <c r="E41" s="79"/>
      <c r="F41" s="53"/>
      <c r="G41" s="45">
        <f t="shared" si="4"/>
        <v>0</v>
      </c>
      <c r="H41" s="306" t="e">
        <f t="shared" si="1"/>
        <v>#DIV/0!</v>
      </c>
      <c r="I41" s="96"/>
    </row>
    <row r="42" spans="1:9" ht="17.25">
      <c r="A42" s="1322"/>
      <c r="B42" s="1067"/>
      <c r="C42" s="410" t="s">
        <v>222</v>
      </c>
      <c r="D42" s="79"/>
      <c r="E42" s="79"/>
      <c r="F42" s="53"/>
      <c r="G42" s="45">
        <f t="shared" si="4"/>
        <v>0</v>
      </c>
      <c r="H42" s="306" t="e">
        <f t="shared" si="1"/>
        <v>#DIV/0!</v>
      </c>
      <c r="I42" s="96"/>
    </row>
    <row r="43" spans="1:9" ht="17.25">
      <c r="A43" s="1322"/>
      <c r="B43" s="1067"/>
      <c r="C43" s="410" t="s">
        <v>12</v>
      </c>
      <c r="D43" s="79"/>
      <c r="E43" s="79"/>
      <c r="F43" s="53"/>
      <c r="G43" s="45">
        <f t="shared" si="4"/>
        <v>0</v>
      </c>
      <c r="H43" s="306" t="e">
        <f t="shared" si="1"/>
        <v>#DIV/0!</v>
      </c>
      <c r="I43" s="96"/>
    </row>
    <row r="44" spans="1:9" ht="17.25">
      <c r="A44" s="1323"/>
      <c r="B44" s="1143" t="s">
        <v>47</v>
      </c>
      <c r="C44" s="1143"/>
      <c r="D44" s="79">
        <f>SUM(D41:D43)</f>
        <v>0</v>
      </c>
      <c r="E44" s="79">
        <f t="shared" ref="E44:F44" si="10">SUM(E41:E43)</f>
        <v>0</v>
      </c>
      <c r="F44" s="79">
        <f t="shared" si="10"/>
        <v>0</v>
      </c>
      <c r="G44" s="45">
        <f t="shared" si="4"/>
        <v>0</v>
      </c>
      <c r="H44" s="306" t="e">
        <f t="shared" si="1"/>
        <v>#DIV/0!</v>
      </c>
      <c r="I44" s="96"/>
    </row>
    <row r="45" spans="1:9" ht="17.25">
      <c r="A45" s="1134" t="s">
        <v>223</v>
      </c>
      <c r="B45" s="1067" t="s">
        <v>224</v>
      </c>
      <c r="C45" s="410" t="s">
        <v>225</v>
      </c>
      <c r="D45" s="79"/>
      <c r="E45" s="79"/>
      <c r="F45" s="53"/>
      <c r="G45" s="45">
        <f t="shared" si="4"/>
        <v>0</v>
      </c>
      <c r="H45" s="306" t="e">
        <f t="shared" si="1"/>
        <v>#DIV/0!</v>
      </c>
      <c r="I45" s="308"/>
    </row>
    <row r="46" spans="1:9" ht="17.25">
      <c r="A46" s="1134"/>
      <c r="B46" s="1067"/>
      <c r="C46" s="410" t="s">
        <v>226</v>
      </c>
      <c r="D46" s="79"/>
      <c r="E46" s="79"/>
      <c r="F46" s="53"/>
      <c r="G46" s="45">
        <f t="shared" si="4"/>
        <v>0</v>
      </c>
      <c r="H46" s="306" t="e">
        <f t="shared" si="1"/>
        <v>#DIV/0!</v>
      </c>
      <c r="I46" s="96"/>
    </row>
    <row r="47" spans="1:9" ht="18" thickBot="1">
      <c r="A47" s="1142"/>
      <c r="B47" s="1143" t="s">
        <v>47</v>
      </c>
      <c r="C47" s="1143"/>
      <c r="D47" s="166">
        <f>SUM(D45:D46)</f>
        <v>0</v>
      </c>
      <c r="E47" s="166">
        <f t="shared" ref="E47:F47" si="11">SUM(E45:E46)</f>
        <v>0</v>
      </c>
      <c r="F47" s="166">
        <f t="shared" si="11"/>
        <v>0</v>
      </c>
      <c r="G47" s="168">
        <f t="shared" si="4"/>
        <v>0</v>
      </c>
      <c r="H47" s="306" t="e">
        <f t="shared" si="1"/>
        <v>#DIV/0!</v>
      </c>
      <c r="I47" s="170"/>
    </row>
    <row r="48" spans="1:9" ht="17.25" thickBot="1">
      <c r="A48" s="1144" t="s">
        <v>53</v>
      </c>
      <c r="B48" s="1145"/>
      <c r="C48" s="1146"/>
      <c r="D48" s="394">
        <f>SUM(D22,D27,D30,D37,D40,D47)</f>
        <v>0</v>
      </c>
      <c r="E48" s="394">
        <f>SUM(E22,E27,E30,E37,E40,E47)</f>
        <v>0</v>
      </c>
      <c r="F48" s="394">
        <f>SUM(F22,F27,F30,F37,F40,F47)</f>
        <v>0</v>
      </c>
      <c r="G48" s="171">
        <f t="shared" si="4"/>
        <v>0</v>
      </c>
      <c r="H48" s="172" t="e">
        <f>G48/D48*100%</f>
        <v>#DIV/0!</v>
      </c>
      <c r="I48" s="91"/>
    </row>
    <row r="49" spans="1:9" ht="17.25" thickBot="1">
      <c r="A49" s="1308" t="s">
        <v>87</v>
      </c>
      <c r="B49" s="1154"/>
      <c r="C49" s="1154"/>
      <c r="D49" s="1154"/>
      <c r="E49" s="1154"/>
      <c r="F49" s="1154"/>
      <c r="G49" s="1154"/>
      <c r="H49" s="1154"/>
      <c r="I49" s="1309"/>
    </row>
    <row r="50" spans="1:9" ht="17.45" customHeight="1">
      <c r="A50" s="1304" t="s">
        <v>37</v>
      </c>
      <c r="B50" s="1305"/>
      <c r="C50" s="1305"/>
      <c r="D50" s="1082" t="s">
        <v>298</v>
      </c>
      <c r="E50" s="1082" t="s">
        <v>299</v>
      </c>
      <c r="F50" s="1082" t="s">
        <v>296</v>
      </c>
      <c r="G50" s="1082" t="s">
        <v>74</v>
      </c>
      <c r="H50" s="1152" t="s">
        <v>62</v>
      </c>
      <c r="I50" s="1147" t="s">
        <v>76</v>
      </c>
    </row>
    <row r="51" spans="1:9" ht="18" customHeight="1" thickBot="1">
      <c r="A51" s="97" t="s">
        <v>0</v>
      </c>
      <c r="B51" s="173" t="s">
        <v>1</v>
      </c>
      <c r="C51" s="173" t="s">
        <v>2</v>
      </c>
      <c r="D51" s="1083"/>
      <c r="E51" s="1083"/>
      <c r="F51" s="1083"/>
      <c r="G51" s="1083"/>
      <c r="H51" s="1153"/>
      <c r="I51" s="1148"/>
    </row>
    <row r="52" spans="1:9">
      <c r="A52" s="496" t="s">
        <v>233</v>
      </c>
      <c r="B52" s="1073" t="s">
        <v>234</v>
      </c>
      <c r="C52" s="290" t="s">
        <v>20</v>
      </c>
      <c r="D52" s="44"/>
      <c r="E52" s="44"/>
      <c r="F52" s="44"/>
      <c r="G52" s="45">
        <f>F52-D52</f>
        <v>0</v>
      </c>
      <c r="H52" s="539" t="e">
        <f>G52/D52*100%</f>
        <v>#DIV/0!</v>
      </c>
      <c r="I52" s="46"/>
    </row>
    <row r="53" spans="1:9">
      <c r="A53" s="497"/>
      <c r="B53" s="1067"/>
      <c r="C53" s="201" t="s">
        <v>40</v>
      </c>
      <c r="D53" s="44"/>
      <c r="E53" s="44"/>
      <c r="F53" s="44"/>
      <c r="G53" s="45">
        <f t="shared" ref="G53:G119" si="12">F53-D53</f>
        <v>0</v>
      </c>
      <c r="H53" s="539" t="e">
        <f t="shared" ref="H53:H118" si="13">G53/D53*100%</f>
        <v>#DIV/0!</v>
      </c>
      <c r="I53" s="46"/>
    </row>
    <row r="54" spans="1:9">
      <c r="A54" s="497"/>
      <c r="B54" s="1067"/>
      <c r="C54" s="201" t="s">
        <v>227</v>
      </c>
      <c r="D54" s="45"/>
      <c r="E54" s="45"/>
      <c r="F54" s="44"/>
      <c r="G54" s="45">
        <f t="shared" si="12"/>
        <v>0</v>
      </c>
      <c r="H54" s="539" t="e">
        <f t="shared" si="13"/>
        <v>#DIV/0!</v>
      </c>
      <c r="I54" s="46"/>
    </row>
    <row r="55" spans="1:9">
      <c r="A55" s="497"/>
      <c r="B55" s="1067"/>
      <c r="C55" s="201" t="s">
        <v>117</v>
      </c>
      <c r="D55" s="44"/>
      <c r="E55" s="44"/>
      <c r="F55" s="44"/>
      <c r="G55" s="45">
        <f t="shared" si="12"/>
        <v>0</v>
      </c>
      <c r="H55" s="539" t="e">
        <f t="shared" si="13"/>
        <v>#DIV/0!</v>
      </c>
      <c r="I55" s="46"/>
    </row>
    <row r="56" spans="1:9">
      <c r="A56" s="497"/>
      <c r="B56" s="1067"/>
      <c r="C56" s="201" t="s">
        <v>41</v>
      </c>
      <c r="D56" s="44"/>
      <c r="E56" s="44"/>
      <c r="F56" s="44"/>
      <c r="G56" s="45">
        <f t="shared" si="12"/>
        <v>0</v>
      </c>
      <c r="H56" s="539" t="e">
        <f t="shared" si="13"/>
        <v>#DIV/0!</v>
      </c>
      <c r="I56" s="46"/>
    </row>
    <row r="57" spans="1:9">
      <c r="A57" s="497"/>
      <c r="B57" s="1067"/>
      <c r="C57" s="201" t="s">
        <v>23</v>
      </c>
      <c r="D57" s="44"/>
      <c r="E57" s="44"/>
      <c r="F57" s="44"/>
      <c r="G57" s="45">
        <f t="shared" si="12"/>
        <v>0</v>
      </c>
      <c r="H57" s="539" t="e">
        <f t="shared" si="13"/>
        <v>#DIV/0!</v>
      </c>
      <c r="I57" s="46"/>
    </row>
    <row r="58" spans="1:9">
      <c r="A58" s="497"/>
      <c r="B58" s="1067"/>
      <c r="C58" s="291" t="s">
        <v>372</v>
      </c>
      <c r="D58" s="78">
        <f>SUM(D52:D57)</f>
        <v>0</v>
      </c>
      <c r="E58" s="78">
        <f t="shared" ref="E58:F58" si="14">SUM(E52:E57)</f>
        <v>0</v>
      </c>
      <c r="F58" s="78">
        <f t="shared" si="14"/>
        <v>0</v>
      </c>
      <c r="G58" s="45">
        <f t="shared" si="12"/>
        <v>0</v>
      </c>
      <c r="H58" s="539" t="e">
        <f t="shared" si="13"/>
        <v>#DIV/0!</v>
      </c>
      <c r="I58" s="47"/>
    </row>
    <row r="59" spans="1:9">
      <c r="A59" s="497"/>
      <c r="B59" s="1067" t="s">
        <v>123</v>
      </c>
      <c r="C59" s="197" t="s">
        <v>24</v>
      </c>
      <c r="D59" s="90"/>
      <c r="E59" s="44"/>
      <c r="F59" s="44"/>
      <c r="G59" s="45">
        <f t="shared" si="12"/>
        <v>0</v>
      </c>
      <c r="H59" s="539" t="e">
        <f t="shared" si="13"/>
        <v>#DIV/0!</v>
      </c>
      <c r="I59" s="46"/>
    </row>
    <row r="60" spans="1:9">
      <c r="A60" s="497"/>
      <c r="B60" s="1067"/>
      <c r="C60" s="290" t="s">
        <v>229</v>
      </c>
      <c r="D60" s="44"/>
      <c r="E60" s="44"/>
      <c r="F60" s="44"/>
      <c r="G60" s="45">
        <f t="shared" si="12"/>
        <v>0</v>
      </c>
      <c r="H60" s="539" t="e">
        <f t="shared" si="13"/>
        <v>#DIV/0!</v>
      </c>
      <c r="I60" s="46"/>
    </row>
    <row r="61" spans="1:9">
      <c r="A61" s="497"/>
      <c r="B61" s="1067"/>
      <c r="C61" s="201" t="s">
        <v>25</v>
      </c>
      <c r="D61" s="44"/>
      <c r="E61" s="44"/>
      <c r="F61" s="44"/>
      <c r="G61" s="45">
        <f t="shared" si="12"/>
        <v>0</v>
      </c>
      <c r="H61" s="539" t="e">
        <f t="shared" si="13"/>
        <v>#DIV/0!</v>
      </c>
      <c r="I61" s="46"/>
    </row>
    <row r="62" spans="1:9">
      <c r="A62" s="497"/>
      <c r="B62" s="1067"/>
      <c r="C62" s="291" t="s">
        <v>373</v>
      </c>
      <c r="D62" s="78">
        <f>SUM(D59:D61)</f>
        <v>0</v>
      </c>
      <c r="E62" s="78">
        <f t="shared" ref="E62:F62" si="15">SUM(E59:E61)</f>
        <v>0</v>
      </c>
      <c r="F62" s="78">
        <f t="shared" si="15"/>
        <v>0</v>
      </c>
      <c r="G62" s="45">
        <f t="shared" si="12"/>
        <v>0</v>
      </c>
      <c r="H62" s="539" t="e">
        <f t="shared" si="13"/>
        <v>#DIV/0!</v>
      </c>
      <c r="I62" s="47"/>
    </row>
    <row r="63" spans="1:9">
      <c r="A63" s="497"/>
      <c r="B63" s="1067" t="s">
        <v>175</v>
      </c>
      <c r="C63" s="292" t="s">
        <v>26</v>
      </c>
      <c r="D63" s="45"/>
      <c r="E63" s="168"/>
      <c r="F63" s="44"/>
      <c r="G63" s="45">
        <f t="shared" si="12"/>
        <v>0</v>
      </c>
      <c r="H63" s="539" t="e">
        <f t="shared" si="13"/>
        <v>#DIV/0!</v>
      </c>
      <c r="I63" s="46"/>
    </row>
    <row r="64" spans="1:9">
      <c r="A64" s="497"/>
      <c r="B64" s="1067"/>
      <c r="C64" s="201" t="s">
        <v>42</v>
      </c>
      <c r="D64" s="277"/>
      <c r="E64" s="167"/>
      <c r="F64" s="90"/>
      <c r="G64" s="45">
        <f t="shared" si="12"/>
        <v>0</v>
      </c>
      <c r="H64" s="539" t="e">
        <f t="shared" si="13"/>
        <v>#DIV/0!</v>
      </c>
      <c r="I64" s="46"/>
    </row>
    <row r="65" spans="1:9">
      <c r="A65" s="497"/>
      <c r="B65" s="1067"/>
      <c r="C65" s="201" t="s">
        <v>28</v>
      </c>
      <c r="D65" s="277"/>
      <c r="E65" s="53"/>
      <c r="F65" s="90"/>
      <c r="G65" s="45">
        <f t="shared" si="12"/>
        <v>0</v>
      </c>
      <c r="H65" s="539" t="e">
        <f t="shared" si="13"/>
        <v>#DIV/0!</v>
      </c>
      <c r="I65" s="46"/>
    </row>
    <row r="66" spans="1:9">
      <c r="A66" s="497"/>
      <c r="B66" s="1067"/>
      <c r="C66" s="201" t="s">
        <v>29</v>
      </c>
      <c r="D66" s="277"/>
      <c r="E66" s="53"/>
      <c r="F66" s="90"/>
      <c r="G66" s="45">
        <f t="shared" si="12"/>
        <v>0</v>
      </c>
      <c r="H66" s="539" t="e">
        <f t="shared" si="13"/>
        <v>#DIV/0!</v>
      </c>
      <c r="I66" s="46"/>
    </row>
    <row r="67" spans="1:9">
      <c r="A67" s="498"/>
      <c r="B67" s="1067"/>
      <c r="C67" s="201" t="s">
        <v>43</v>
      </c>
      <c r="D67" s="278"/>
      <c r="E67" s="167"/>
      <c r="F67" s="207"/>
      <c r="G67" s="168">
        <f t="shared" si="12"/>
        <v>0</v>
      </c>
      <c r="H67" s="539" t="e">
        <f t="shared" si="13"/>
        <v>#DIV/0!</v>
      </c>
      <c r="I67" s="89"/>
    </row>
    <row r="68" spans="1:9">
      <c r="A68" s="498"/>
      <c r="B68" s="1067"/>
      <c r="C68" s="197" t="s">
        <v>119</v>
      </c>
      <c r="D68" s="53"/>
      <c r="E68" s="53"/>
      <c r="F68" s="53"/>
      <c r="G68" s="79">
        <f t="shared" si="12"/>
        <v>0</v>
      </c>
      <c r="H68" s="539" t="e">
        <f t="shared" si="13"/>
        <v>#DIV/0!</v>
      </c>
      <c r="I68" s="96"/>
    </row>
    <row r="69" spans="1:9">
      <c r="A69" s="498"/>
      <c r="B69" s="1067"/>
      <c r="C69" s="197" t="s">
        <v>44</v>
      </c>
      <c r="D69" s="53"/>
      <c r="E69" s="53"/>
      <c r="F69" s="53"/>
      <c r="G69" s="79">
        <f t="shared" si="12"/>
        <v>0</v>
      </c>
      <c r="H69" s="539" t="e">
        <f t="shared" si="13"/>
        <v>#DIV/0!</v>
      </c>
      <c r="I69" s="96"/>
    </row>
    <row r="70" spans="1:9">
      <c r="A70" s="498"/>
      <c r="B70" s="1067"/>
      <c r="C70" s="310" t="s">
        <v>374</v>
      </c>
      <c r="D70" s="393">
        <f>SUM(D63:D69)</f>
        <v>0</v>
      </c>
      <c r="E70" s="393">
        <f t="shared" ref="E70:F70" si="16">SUM(E63:E69)</f>
        <v>0</v>
      </c>
      <c r="F70" s="393">
        <f t="shared" si="16"/>
        <v>0</v>
      </c>
      <c r="G70" s="45">
        <f t="shared" si="12"/>
        <v>0</v>
      </c>
      <c r="H70" s="539" t="e">
        <f t="shared" si="13"/>
        <v>#DIV/0!</v>
      </c>
      <c r="I70" s="46"/>
    </row>
    <row r="71" spans="1:9" ht="17.25" thickBot="1">
      <c r="A71" s="499" t="s">
        <v>167</v>
      </c>
      <c r="B71" s="1319" t="s">
        <v>15</v>
      </c>
      <c r="C71" s="1320"/>
      <c r="D71" s="287">
        <f>SUM(D58,D62,D70)</f>
        <v>0</v>
      </c>
      <c r="E71" s="392">
        <f t="shared" ref="E71:F71" si="17">SUM(E58,E62,E70)</f>
        <v>0</v>
      </c>
      <c r="F71" s="287">
        <f t="shared" si="17"/>
        <v>0</v>
      </c>
      <c r="G71" s="49">
        <f t="shared" si="12"/>
        <v>0</v>
      </c>
      <c r="H71" s="539" t="e">
        <f t="shared" si="13"/>
        <v>#DIV/0!</v>
      </c>
      <c r="I71" s="50"/>
    </row>
    <row r="72" spans="1:9">
      <c r="A72" s="1324" t="s">
        <v>237</v>
      </c>
      <c r="B72" s="1073" t="s">
        <v>55</v>
      </c>
      <c r="C72" s="202" t="s">
        <v>13</v>
      </c>
      <c r="D72" s="279"/>
      <c r="E72" s="295"/>
      <c r="F72" s="205"/>
      <c r="G72" s="206">
        <f t="shared" si="12"/>
        <v>0</v>
      </c>
      <c r="H72" s="539" t="e">
        <f t="shared" si="13"/>
        <v>#DIV/0!</v>
      </c>
      <c r="I72" s="46"/>
    </row>
    <row r="73" spans="1:9">
      <c r="A73" s="1324"/>
      <c r="B73" s="1073"/>
      <c r="C73" s="607" t="s">
        <v>455</v>
      </c>
      <c r="D73" s="618"/>
      <c r="E73" s="295"/>
      <c r="F73" s="619"/>
      <c r="G73" s="45"/>
      <c r="H73" s="539"/>
      <c r="I73" s="46"/>
    </row>
    <row r="74" spans="1:9">
      <c r="A74" s="1325"/>
      <c r="B74" s="1067"/>
      <c r="C74" s="197" t="s">
        <v>45</v>
      </c>
      <c r="D74" s="280"/>
      <c r="E74" s="53"/>
      <c r="F74" s="90"/>
      <c r="G74" s="45">
        <f t="shared" si="12"/>
        <v>0</v>
      </c>
      <c r="H74" s="539" t="e">
        <f t="shared" si="13"/>
        <v>#DIV/0!</v>
      </c>
      <c r="I74" s="46"/>
    </row>
    <row r="75" spans="1:9" ht="17.25" thickBot="1">
      <c r="A75" s="1326"/>
      <c r="B75" s="1189" t="s">
        <v>15</v>
      </c>
      <c r="C75" s="1190"/>
      <c r="D75" s="281">
        <f>SUM(D72:D74)</f>
        <v>0</v>
      </c>
      <c r="E75" s="281">
        <f t="shared" ref="E75:F75" si="18">SUM(E72:E74)</f>
        <v>0</v>
      </c>
      <c r="F75" s="281">
        <f t="shared" si="18"/>
        <v>0</v>
      </c>
      <c r="G75" s="49">
        <f t="shared" si="12"/>
        <v>0</v>
      </c>
      <c r="H75" s="539" t="e">
        <f t="shared" si="13"/>
        <v>#DIV/0!</v>
      </c>
      <c r="I75" s="51"/>
    </row>
    <row r="76" spans="1:9">
      <c r="A76" s="1336" t="s">
        <v>153</v>
      </c>
      <c r="B76" s="1191" t="s">
        <v>175</v>
      </c>
      <c r="C76" s="493" t="s">
        <v>176</v>
      </c>
      <c r="D76" s="294"/>
      <c r="E76" s="294"/>
      <c r="F76" s="294"/>
      <c r="G76" s="82">
        <f t="shared" si="12"/>
        <v>0</v>
      </c>
      <c r="H76" s="539" t="e">
        <f t="shared" si="13"/>
        <v>#DIV/0!</v>
      </c>
      <c r="I76" s="308"/>
    </row>
    <row r="77" spans="1:9">
      <c r="A77" s="1337"/>
      <c r="B77" s="1191"/>
      <c r="C77" s="493" t="s">
        <v>177</v>
      </c>
      <c r="D77" s="294"/>
      <c r="E77" s="294"/>
      <c r="F77" s="294"/>
      <c r="G77" s="79">
        <f t="shared" si="12"/>
        <v>0</v>
      </c>
      <c r="H77" s="539" t="e">
        <f t="shared" si="13"/>
        <v>#DIV/0!</v>
      </c>
      <c r="I77" s="308"/>
    </row>
    <row r="78" spans="1:9">
      <c r="A78" s="1337"/>
      <c r="B78" s="1191"/>
      <c r="C78" s="493" t="s">
        <v>242</v>
      </c>
      <c r="D78" s="294"/>
      <c r="E78" s="294"/>
      <c r="F78" s="294"/>
      <c r="G78" s="79">
        <f t="shared" si="12"/>
        <v>0</v>
      </c>
      <c r="H78" s="539" t="e">
        <f t="shared" si="13"/>
        <v>#DIV/0!</v>
      </c>
      <c r="I78" s="308"/>
    </row>
    <row r="79" spans="1:9">
      <c r="A79" s="1337"/>
      <c r="B79" s="1191"/>
      <c r="C79" s="301" t="s">
        <v>178</v>
      </c>
      <c r="D79" s="53"/>
      <c r="E79" s="53"/>
      <c r="F79" s="53"/>
      <c r="G79" s="79">
        <f t="shared" si="12"/>
        <v>0</v>
      </c>
      <c r="H79" s="539" t="e">
        <f t="shared" si="13"/>
        <v>#DIV/0!</v>
      </c>
      <c r="I79" s="96"/>
    </row>
    <row r="80" spans="1:9">
      <c r="A80" s="1337"/>
      <c r="B80" s="1191"/>
      <c r="C80" s="301" t="s">
        <v>509</v>
      </c>
      <c r="D80" s="53"/>
      <c r="E80" s="53"/>
      <c r="F80" s="53"/>
      <c r="G80" s="79"/>
      <c r="H80" s="539"/>
      <c r="I80" s="96"/>
    </row>
    <row r="81" spans="1:9">
      <c r="A81" s="1337"/>
      <c r="B81" s="1191"/>
      <c r="C81" s="301" t="s">
        <v>243</v>
      </c>
      <c r="D81" s="53"/>
      <c r="E81" s="53"/>
      <c r="F81" s="53"/>
      <c r="G81" s="79">
        <f t="shared" si="12"/>
        <v>0</v>
      </c>
      <c r="H81" s="539" t="e">
        <f t="shared" si="13"/>
        <v>#DIV/0!</v>
      </c>
      <c r="I81" s="96"/>
    </row>
    <row r="82" spans="1:9">
      <c r="A82" s="1337"/>
      <c r="B82" s="1321"/>
      <c r="C82" s="299" t="s">
        <v>375</v>
      </c>
      <c r="D82" s="79">
        <f>SUM(D76:D81)</f>
        <v>0</v>
      </c>
      <c r="E82" s="79">
        <f t="shared" ref="E82:F82" si="19">SUM(E76:E81)</f>
        <v>0</v>
      </c>
      <c r="F82" s="79">
        <f t="shared" si="19"/>
        <v>0</v>
      </c>
      <c r="G82" s="79">
        <f t="shared" si="12"/>
        <v>0</v>
      </c>
      <c r="H82" s="539" t="e">
        <f t="shared" si="13"/>
        <v>#DIV/0!</v>
      </c>
      <c r="I82" s="96"/>
    </row>
    <row r="83" spans="1:9" ht="14.25" customHeight="1">
      <c r="A83" s="1337"/>
      <c r="B83" s="1316" t="s">
        <v>259</v>
      </c>
      <c r="C83" s="197" t="s">
        <v>211</v>
      </c>
      <c r="D83" s="294"/>
      <c r="E83" s="294"/>
      <c r="F83" s="294"/>
      <c r="G83" s="79">
        <f t="shared" si="12"/>
        <v>0</v>
      </c>
      <c r="H83" s="539" t="e">
        <f t="shared" si="13"/>
        <v>#DIV/0!</v>
      </c>
      <c r="I83" s="308"/>
    </row>
    <row r="84" spans="1:9" ht="14.25" customHeight="1">
      <c r="A84" s="1337"/>
      <c r="B84" s="1128"/>
      <c r="C84" s="197" t="s">
        <v>239</v>
      </c>
      <c r="D84" s="53"/>
      <c r="E84" s="53"/>
      <c r="F84" s="53"/>
      <c r="G84" s="79">
        <f t="shared" si="12"/>
        <v>0</v>
      </c>
      <c r="H84" s="539" t="e">
        <f t="shared" si="13"/>
        <v>#DIV/0!</v>
      </c>
      <c r="I84" s="96"/>
    </row>
    <row r="85" spans="1:9" ht="14.25" customHeight="1">
      <c r="A85" s="1337"/>
      <c r="B85" s="1128"/>
      <c r="C85" s="197" t="s">
        <v>240</v>
      </c>
      <c r="D85" s="53"/>
      <c r="E85" s="53"/>
      <c r="F85" s="53"/>
      <c r="G85" s="79">
        <f t="shared" si="12"/>
        <v>0</v>
      </c>
      <c r="H85" s="539" t="e">
        <f t="shared" si="13"/>
        <v>#DIV/0!</v>
      </c>
      <c r="I85" s="96"/>
    </row>
    <row r="86" spans="1:9" ht="14.25" customHeight="1">
      <c r="A86" s="1337"/>
      <c r="B86" s="1128"/>
      <c r="C86" s="197" t="s">
        <v>185</v>
      </c>
      <c r="D86" s="53"/>
      <c r="E86" s="53"/>
      <c r="F86" s="53"/>
      <c r="G86" s="79">
        <f t="shared" si="12"/>
        <v>0</v>
      </c>
      <c r="H86" s="539" t="e">
        <f t="shared" si="13"/>
        <v>#DIV/0!</v>
      </c>
      <c r="I86" s="96"/>
    </row>
    <row r="87" spans="1:9" ht="14.25" customHeight="1">
      <c r="A87" s="1337"/>
      <c r="B87" s="1128"/>
      <c r="C87" s="197" t="s">
        <v>182</v>
      </c>
      <c r="D87" s="53"/>
      <c r="E87" s="53"/>
      <c r="F87" s="53"/>
      <c r="G87" s="79">
        <f t="shared" si="12"/>
        <v>0</v>
      </c>
      <c r="H87" s="539" t="e">
        <f t="shared" si="13"/>
        <v>#DIV/0!</v>
      </c>
      <c r="I87" s="96"/>
    </row>
    <row r="88" spans="1:9" ht="14.25" customHeight="1">
      <c r="A88" s="1337"/>
      <c r="B88" s="1128"/>
      <c r="C88" s="197" t="s">
        <v>186</v>
      </c>
      <c r="D88" s="53"/>
      <c r="E88" s="53"/>
      <c r="F88" s="53"/>
      <c r="G88" s="79">
        <f t="shared" si="12"/>
        <v>0</v>
      </c>
      <c r="H88" s="539" t="e">
        <f t="shared" si="13"/>
        <v>#DIV/0!</v>
      </c>
      <c r="I88" s="96"/>
    </row>
    <row r="89" spans="1:9" ht="14.25" customHeight="1">
      <c r="A89" s="1337"/>
      <c r="B89" s="1128"/>
      <c r="C89" s="197" t="s">
        <v>183</v>
      </c>
      <c r="D89" s="53"/>
      <c r="E89" s="53"/>
      <c r="F89" s="53"/>
      <c r="G89" s="79">
        <f t="shared" si="12"/>
        <v>0</v>
      </c>
      <c r="H89" s="539" t="e">
        <f t="shared" si="13"/>
        <v>#DIV/0!</v>
      </c>
      <c r="I89" s="96"/>
    </row>
    <row r="90" spans="1:9" ht="14.25" customHeight="1">
      <c r="A90" s="1337"/>
      <c r="B90" s="1128"/>
      <c r="C90" s="197" t="s">
        <v>184</v>
      </c>
      <c r="D90" s="53"/>
      <c r="E90" s="53"/>
      <c r="F90" s="53"/>
      <c r="G90" s="79">
        <f t="shared" si="12"/>
        <v>0</v>
      </c>
      <c r="H90" s="539" t="e">
        <f t="shared" si="13"/>
        <v>#DIV/0!</v>
      </c>
      <c r="I90" s="96"/>
    </row>
    <row r="91" spans="1:9" ht="14.25" customHeight="1">
      <c r="A91" s="1337"/>
      <c r="B91" s="1128"/>
      <c r="C91" s="197" t="s">
        <v>181</v>
      </c>
      <c r="D91" s="53"/>
      <c r="E91" s="53"/>
      <c r="F91" s="53"/>
      <c r="G91" s="79">
        <f t="shared" si="12"/>
        <v>0</v>
      </c>
      <c r="H91" s="539" t="e">
        <f t="shared" si="13"/>
        <v>#DIV/0!</v>
      </c>
      <c r="I91" s="96"/>
    </row>
    <row r="92" spans="1:9" ht="14.25" customHeight="1">
      <c r="A92" s="1337"/>
      <c r="B92" s="1128"/>
      <c r="C92" s="197" t="s">
        <v>180</v>
      </c>
      <c r="D92" s="53"/>
      <c r="E92" s="53"/>
      <c r="F92" s="53"/>
      <c r="G92" s="79">
        <f t="shared" si="12"/>
        <v>0</v>
      </c>
      <c r="H92" s="539" t="e">
        <f t="shared" si="13"/>
        <v>#DIV/0!</v>
      </c>
      <c r="I92" s="96"/>
    </row>
    <row r="93" spans="1:9" ht="14.25" customHeight="1">
      <c r="A93" s="1337"/>
      <c r="B93" s="1128"/>
      <c r="C93" s="197" t="s">
        <v>241</v>
      </c>
      <c r="D93" s="53"/>
      <c r="E93" s="53"/>
      <c r="F93" s="53"/>
      <c r="G93" s="79">
        <f t="shared" si="12"/>
        <v>0</v>
      </c>
      <c r="H93" s="539" t="e">
        <f t="shared" si="13"/>
        <v>#DIV/0!</v>
      </c>
      <c r="I93" s="96"/>
    </row>
    <row r="94" spans="1:9" ht="14.25" customHeight="1">
      <c r="A94" s="1337"/>
      <c r="B94" s="1128"/>
      <c r="C94" s="197" t="s">
        <v>300</v>
      </c>
      <c r="D94" s="53"/>
      <c r="E94" s="53"/>
      <c r="F94" s="53"/>
      <c r="G94" s="79">
        <f t="shared" si="12"/>
        <v>0</v>
      </c>
      <c r="H94" s="539" t="e">
        <f t="shared" si="13"/>
        <v>#DIV/0!</v>
      </c>
      <c r="I94" s="96"/>
    </row>
    <row r="95" spans="1:9">
      <c r="A95" s="1337"/>
      <c r="B95" s="1128"/>
      <c r="C95" s="197" t="s">
        <v>301</v>
      </c>
      <c r="D95" s="53"/>
      <c r="E95" s="53"/>
      <c r="F95" s="53"/>
      <c r="G95" s="79">
        <f t="shared" si="12"/>
        <v>0</v>
      </c>
      <c r="H95" s="539" t="e">
        <f t="shared" si="13"/>
        <v>#DIV/0!</v>
      </c>
      <c r="I95" s="96"/>
    </row>
    <row r="96" spans="1:9">
      <c r="A96" s="1337"/>
      <c r="B96" s="1128"/>
      <c r="C96" s="197" t="s">
        <v>302</v>
      </c>
      <c r="D96" s="53"/>
      <c r="E96" s="53"/>
      <c r="F96" s="53"/>
      <c r="G96" s="79">
        <f t="shared" si="12"/>
        <v>0</v>
      </c>
      <c r="H96" s="539" t="e">
        <f t="shared" si="13"/>
        <v>#DIV/0!</v>
      </c>
      <c r="I96" s="96"/>
    </row>
    <row r="97" spans="1:9">
      <c r="A97" s="1337"/>
      <c r="B97" s="1128"/>
      <c r="C97" s="197" t="s">
        <v>303</v>
      </c>
      <c r="D97" s="53"/>
      <c r="E97" s="53"/>
      <c r="F97" s="53"/>
      <c r="G97" s="79">
        <f t="shared" si="12"/>
        <v>0</v>
      </c>
      <c r="H97" s="539" t="e">
        <f t="shared" si="13"/>
        <v>#DIV/0!</v>
      </c>
      <c r="I97" s="96"/>
    </row>
    <row r="98" spans="1:9">
      <c r="A98" s="1337"/>
      <c r="B98" s="1128"/>
      <c r="C98" s="197" t="s">
        <v>304</v>
      </c>
      <c r="D98" s="53"/>
      <c r="E98" s="53"/>
      <c r="F98" s="53"/>
      <c r="G98" s="79">
        <f t="shared" si="12"/>
        <v>0</v>
      </c>
      <c r="H98" s="539" t="e">
        <f t="shared" si="13"/>
        <v>#DIV/0!</v>
      </c>
      <c r="I98" s="96"/>
    </row>
    <row r="99" spans="1:9">
      <c r="A99" s="1337"/>
      <c r="B99" s="1128"/>
      <c r="C99" s="197" t="s">
        <v>305</v>
      </c>
      <c r="D99" s="53"/>
      <c r="E99" s="53"/>
      <c r="F99" s="53"/>
      <c r="G99" s="79">
        <f t="shared" si="12"/>
        <v>0</v>
      </c>
      <c r="H99" s="539" t="e">
        <f t="shared" si="13"/>
        <v>#DIV/0!</v>
      </c>
      <c r="I99" s="96"/>
    </row>
    <row r="100" spans="1:9">
      <c r="A100" s="1337"/>
      <c r="B100" s="1128"/>
      <c r="C100" s="197" t="s">
        <v>306</v>
      </c>
      <c r="D100" s="53"/>
      <c r="E100" s="53"/>
      <c r="F100" s="53"/>
      <c r="G100" s="79">
        <f t="shared" si="12"/>
        <v>0</v>
      </c>
      <c r="H100" s="539" t="e">
        <f t="shared" si="13"/>
        <v>#DIV/0!</v>
      </c>
      <c r="I100" s="96"/>
    </row>
    <row r="101" spans="1:9">
      <c r="A101" s="1337"/>
      <c r="B101" s="1128"/>
      <c r="C101" s="197" t="s">
        <v>291</v>
      </c>
      <c r="D101" s="53"/>
      <c r="E101" s="53"/>
      <c r="F101" s="53"/>
      <c r="G101" s="79">
        <f t="shared" si="12"/>
        <v>0</v>
      </c>
      <c r="H101" s="539" t="e">
        <f t="shared" si="13"/>
        <v>#DIV/0!</v>
      </c>
      <c r="I101" s="96"/>
    </row>
    <row r="102" spans="1:9">
      <c r="A102" s="1337"/>
      <c r="B102" s="1128"/>
      <c r="C102" s="197" t="s">
        <v>292</v>
      </c>
      <c r="D102" s="53"/>
      <c r="E102" s="53"/>
      <c r="F102" s="53"/>
      <c r="G102" s="79">
        <f t="shared" si="12"/>
        <v>0</v>
      </c>
      <c r="H102" s="539" t="e">
        <f t="shared" si="13"/>
        <v>#DIV/0!</v>
      </c>
      <c r="I102" s="96"/>
    </row>
    <row r="103" spans="1:9">
      <c r="A103" s="1337"/>
      <c r="B103" s="1128"/>
      <c r="C103" s="197" t="s">
        <v>293</v>
      </c>
      <c r="D103" s="53"/>
      <c r="E103" s="53"/>
      <c r="F103" s="53"/>
      <c r="G103" s="79">
        <f t="shared" si="12"/>
        <v>0</v>
      </c>
      <c r="H103" s="539" t="e">
        <f t="shared" si="13"/>
        <v>#DIV/0!</v>
      </c>
      <c r="I103" s="96"/>
    </row>
    <row r="104" spans="1:9">
      <c r="A104" s="1337"/>
      <c r="B104" s="1128"/>
      <c r="C104" s="197" t="s">
        <v>294</v>
      </c>
      <c r="D104" s="53"/>
      <c r="E104" s="53"/>
      <c r="F104" s="53"/>
      <c r="G104" s="79">
        <f t="shared" si="12"/>
        <v>0</v>
      </c>
      <c r="H104" s="539" t="e">
        <f t="shared" si="13"/>
        <v>#DIV/0!</v>
      </c>
      <c r="I104" s="96"/>
    </row>
    <row r="105" spans="1:9">
      <c r="A105" s="1337"/>
      <c r="B105" s="1073"/>
      <c r="C105" s="288" t="s">
        <v>376</v>
      </c>
      <c r="D105" s="79">
        <f>SUM(D83:D104)</f>
        <v>0</v>
      </c>
      <c r="E105" s="79">
        <f>SUM(E83:E104)</f>
        <v>0</v>
      </c>
      <c r="F105" s="79">
        <f>SUM(F83:F104)</f>
        <v>0</v>
      </c>
      <c r="G105" s="79">
        <f t="shared" si="12"/>
        <v>0</v>
      </c>
      <c r="H105" s="539" t="e">
        <f t="shared" si="13"/>
        <v>#DIV/0!</v>
      </c>
      <c r="I105" s="96"/>
    </row>
    <row r="106" spans="1:9" ht="17.25" thickBot="1">
      <c r="A106" s="1338"/>
      <c r="B106" s="1129" t="s">
        <v>15</v>
      </c>
      <c r="C106" s="1129"/>
      <c r="D106" s="86">
        <f>SUM(D82,D105)</f>
        <v>0</v>
      </c>
      <c r="E106" s="86">
        <f>SUM(E82,E105)</f>
        <v>0</v>
      </c>
      <c r="F106" s="86">
        <f>SUM(F82,F105)</f>
        <v>0</v>
      </c>
      <c r="G106" s="49">
        <f t="shared" si="12"/>
        <v>0</v>
      </c>
      <c r="H106" s="539" t="e">
        <f t="shared" si="13"/>
        <v>#DIV/0!</v>
      </c>
      <c r="I106" s="384"/>
    </row>
    <row r="107" spans="1:9">
      <c r="A107" s="1337" t="s">
        <v>155</v>
      </c>
      <c r="B107" s="495" t="s">
        <v>5</v>
      </c>
      <c r="C107" s="290" t="s">
        <v>9</v>
      </c>
      <c r="D107" s="287"/>
      <c r="E107" s="82"/>
      <c r="F107" s="90"/>
      <c r="G107" s="45">
        <f t="shared" si="12"/>
        <v>0</v>
      </c>
      <c r="H107" s="539" t="e">
        <f t="shared" si="13"/>
        <v>#DIV/0!</v>
      </c>
      <c r="I107" s="46"/>
    </row>
    <row r="108" spans="1:9" ht="17.25" thickBot="1">
      <c r="A108" s="1338"/>
      <c r="B108" s="1339" t="s">
        <v>47</v>
      </c>
      <c r="C108" s="1340"/>
      <c r="D108" s="281">
        <f>D107</f>
        <v>0</v>
      </c>
      <c r="E108" s="281">
        <f t="shared" ref="E108:F108" si="20">E107</f>
        <v>0</v>
      </c>
      <c r="F108" s="281">
        <f t="shared" si="20"/>
        <v>0</v>
      </c>
      <c r="G108" s="209">
        <f t="shared" si="12"/>
        <v>0</v>
      </c>
      <c r="H108" s="539" t="e">
        <f t="shared" si="13"/>
        <v>#DIV/0!</v>
      </c>
      <c r="I108" s="51"/>
    </row>
    <row r="109" spans="1:9">
      <c r="A109" s="1327" t="s">
        <v>156</v>
      </c>
      <c r="B109" s="1329" t="s">
        <v>344</v>
      </c>
      <c r="C109" s="202" t="s">
        <v>85</v>
      </c>
      <c r="D109" s="282"/>
      <c r="E109" s="82"/>
      <c r="F109" s="285"/>
      <c r="G109" s="208">
        <f t="shared" si="12"/>
        <v>0</v>
      </c>
      <c r="H109" s="539" t="e">
        <f t="shared" si="13"/>
        <v>#DIV/0!</v>
      </c>
      <c r="I109" s="48"/>
    </row>
    <row r="110" spans="1:9">
      <c r="A110" s="1327"/>
      <c r="B110" s="1330"/>
      <c r="C110" s="197" t="s">
        <v>46</v>
      </c>
      <c r="D110" s="283"/>
      <c r="E110" s="53"/>
      <c r="F110" s="90"/>
      <c r="G110" s="45">
        <f t="shared" si="12"/>
        <v>0</v>
      </c>
      <c r="H110" s="539" t="e">
        <f t="shared" si="13"/>
        <v>#DIV/0!</v>
      </c>
      <c r="I110" s="46"/>
    </row>
    <row r="111" spans="1:9">
      <c r="A111" s="1328"/>
      <c r="B111" s="1331" t="s">
        <v>47</v>
      </c>
      <c r="C111" s="1332"/>
      <c r="D111" s="287">
        <f>SUM(D109:D110)</f>
        <v>0</v>
      </c>
      <c r="E111" s="287">
        <f t="shared" ref="E111:F111" si="21">SUM(E109:E110)</f>
        <v>0</v>
      </c>
      <c r="F111" s="287">
        <f t="shared" si="21"/>
        <v>0</v>
      </c>
      <c r="G111" s="45">
        <f t="shared" si="12"/>
        <v>0</v>
      </c>
      <c r="H111" s="539" t="e">
        <f t="shared" si="13"/>
        <v>#DIV/0!</v>
      </c>
      <c r="I111" s="89"/>
    </row>
    <row r="112" spans="1:9">
      <c r="A112" s="1313" t="s">
        <v>223</v>
      </c>
      <c r="B112" s="1316" t="s">
        <v>224</v>
      </c>
      <c r="C112" s="301" t="s">
        <v>225</v>
      </c>
      <c r="D112" s="79"/>
      <c r="E112" s="79"/>
      <c r="F112" s="79"/>
      <c r="G112" s="45">
        <f t="shared" si="12"/>
        <v>0</v>
      </c>
      <c r="H112" s="539" t="e">
        <f t="shared" si="13"/>
        <v>#DIV/0!</v>
      </c>
      <c r="I112" s="53"/>
    </row>
    <row r="113" spans="1:9">
      <c r="A113" s="1314"/>
      <c r="B113" s="1073"/>
      <c r="C113" s="301" t="s">
        <v>226</v>
      </c>
      <c r="D113" s="79"/>
      <c r="E113" s="79"/>
      <c r="F113" s="79"/>
      <c r="G113" s="45">
        <f t="shared" si="12"/>
        <v>0</v>
      </c>
      <c r="H113" s="539" t="e">
        <f t="shared" si="13"/>
        <v>#DIV/0!</v>
      </c>
      <c r="I113" s="53"/>
    </row>
    <row r="114" spans="1:9">
      <c r="A114" s="1315"/>
      <c r="B114" s="1317" t="s">
        <v>392</v>
      </c>
      <c r="C114" s="1318"/>
      <c r="D114" s="79"/>
      <c r="E114" s="79"/>
      <c r="F114" s="79"/>
      <c r="G114" s="45">
        <f t="shared" si="12"/>
        <v>0</v>
      </c>
      <c r="H114" s="539" t="e">
        <f t="shared" si="13"/>
        <v>#DIV/0!</v>
      </c>
      <c r="I114" s="53"/>
    </row>
    <row r="115" spans="1:9">
      <c r="A115" s="1313" t="s">
        <v>396</v>
      </c>
      <c r="B115" s="1316" t="s">
        <v>224</v>
      </c>
      <c r="C115" s="301" t="s">
        <v>225</v>
      </c>
      <c r="D115" s="79"/>
      <c r="E115" s="79"/>
      <c r="F115" s="79"/>
      <c r="G115" s="45">
        <f t="shared" si="12"/>
        <v>0</v>
      </c>
      <c r="H115" s="539" t="e">
        <f t="shared" si="13"/>
        <v>#DIV/0!</v>
      </c>
      <c r="I115" s="53"/>
    </row>
    <row r="116" spans="1:9">
      <c r="A116" s="1314"/>
      <c r="B116" s="1073"/>
      <c r="C116" s="301" t="s">
        <v>226</v>
      </c>
      <c r="D116" s="79"/>
      <c r="E116" s="79"/>
      <c r="F116" s="79"/>
      <c r="G116" s="45">
        <f t="shared" si="12"/>
        <v>0</v>
      </c>
      <c r="H116" s="539" t="e">
        <f t="shared" si="13"/>
        <v>#DIV/0!</v>
      </c>
      <c r="I116" s="53"/>
    </row>
    <row r="117" spans="1:9">
      <c r="A117" s="1315"/>
      <c r="B117" s="1317" t="s">
        <v>392</v>
      </c>
      <c r="C117" s="1318"/>
      <c r="D117" s="79"/>
      <c r="E117" s="79"/>
      <c r="F117" s="79"/>
      <c r="G117" s="45">
        <f t="shared" si="12"/>
        <v>0</v>
      </c>
      <c r="H117" s="539" t="e">
        <f t="shared" si="13"/>
        <v>#DIV/0!</v>
      </c>
      <c r="I117" s="53"/>
    </row>
    <row r="118" spans="1:9" ht="17.25" thickBot="1">
      <c r="A118" s="203" t="s">
        <v>56</v>
      </c>
      <c r="B118" s="204" t="s">
        <v>56</v>
      </c>
      <c r="C118" s="293" t="s">
        <v>93</v>
      </c>
      <c r="D118" s="284"/>
      <c r="E118" s="294"/>
      <c r="F118" s="286"/>
      <c r="G118" s="168">
        <f t="shared" si="12"/>
        <v>0</v>
      </c>
      <c r="H118" s="539" t="e">
        <f t="shared" si="13"/>
        <v>#DIV/0!</v>
      </c>
      <c r="I118" s="175"/>
    </row>
    <row r="119" spans="1:9" ht="17.25" thickBot="1">
      <c r="A119" s="1333" t="s">
        <v>53</v>
      </c>
      <c r="B119" s="1334"/>
      <c r="C119" s="1335"/>
      <c r="D119" s="394">
        <f>SUM(D71,D75,D106,D108,D111,D114,D117,D118)</f>
        <v>0</v>
      </c>
      <c r="E119" s="394">
        <f t="shared" ref="E119:F119" si="22">SUM(E71,E75,E106,E108,E111,E114,E117,E118)</f>
        <v>0</v>
      </c>
      <c r="F119" s="394">
        <f t="shared" si="22"/>
        <v>0</v>
      </c>
      <c r="G119" s="171">
        <f t="shared" si="12"/>
        <v>0</v>
      </c>
      <c r="H119" s="172" t="e">
        <f>G119/D119*100%</f>
        <v>#DIV/0!</v>
      </c>
      <c r="I119" s="91"/>
    </row>
  </sheetData>
  <mergeCells count="68">
    <mergeCell ref="A109:A111"/>
    <mergeCell ref="B109:B110"/>
    <mergeCell ref="B111:C111"/>
    <mergeCell ref="A119:C119"/>
    <mergeCell ref="A76:A106"/>
    <mergeCell ref="B76:B82"/>
    <mergeCell ref="B83:B105"/>
    <mergeCell ref="B106:C106"/>
    <mergeCell ref="A107:A108"/>
    <mergeCell ref="B108:C108"/>
    <mergeCell ref="A112:A114"/>
    <mergeCell ref="B112:B113"/>
    <mergeCell ref="B114:C114"/>
    <mergeCell ref="A115:A117"/>
    <mergeCell ref="B115:B116"/>
    <mergeCell ref="B117:C11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1:A44"/>
    <mergeCell ref="B41:B43"/>
    <mergeCell ref="B44:C44"/>
    <mergeCell ref="A45:A47"/>
    <mergeCell ref="B45:B46"/>
    <mergeCell ref="B47:C47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2:I119"/>
  <sheetViews>
    <sheetView topLeftCell="A24" zoomScale="90" zoomScaleNormal="90" workbookViewId="0">
      <selection activeCell="I125" sqref="I125"/>
    </sheetView>
  </sheetViews>
  <sheetFormatPr defaultRowHeight="16.5"/>
  <cols>
    <col min="1" max="1" width="14.75" customWidth="1"/>
    <col min="2" max="2" width="17.375" customWidth="1"/>
    <col min="3" max="3" width="20.25" customWidth="1"/>
    <col min="4" max="4" width="19.25" customWidth="1"/>
    <col min="5" max="5" width="18.5" customWidth="1"/>
    <col min="6" max="6" width="20.875" customWidth="1"/>
    <col min="7" max="7" width="19.75" customWidth="1"/>
    <col min="9" max="9" width="48" customWidth="1"/>
  </cols>
  <sheetData>
    <row r="2" spans="1:9" ht="26.25" customHeight="1">
      <c r="A2" s="1301" t="s">
        <v>267</v>
      </c>
      <c r="B2" s="1302"/>
      <c r="C2" s="1302"/>
      <c r="D2" s="1302"/>
      <c r="E2" s="1302"/>
      <c r="F2" s="1302"/>
      <c r="G2" s="1302"/>
      <c r="H2" s="1302"/>
      <c r="I2" s="1302"/>
    </row>
    <row r="3" spans="1:9" ht="16.5" customHeight="1">
      <c r="A3" s="1251" t="s">
        <v>598</v>
      </c>
      <c r="B3" s="1251"/>
      <c r="C3" s="1251"/>
      <c r="D3" s="1251"/>
      <c r="E3" s="1251"/>
      <c r="F3" s="1251"/>
      <c r="G3" s="1251"/>
      <c r="H3" s="1251"/>
      <c r="I3" s="1251"/>
    </row>
    <row r="4" spans="1:9" ht="16.5" customHeight="1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599</v>
      </c>
      <c r="B5" s="1303"/>
      <c r="C5" s="1303"/>
      <c r="D5" s="1303"/>
      <c r="E5" s="1303"/>
      <c r="F5" s="1303"/>
      <c r="G5" s="1303"/>
      <c r="H5" s="1303"/>
      <c r="I5" s="1303"/>
    </row>
    <row r="6" spans="1:9" ht="17.45" customHeight="1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448</v>
      </c>
      <c r="G6" s="1082" t="s">
        <v>74</v>
      </c>
      <c r="H6" s="1152" t="s">
        <v>62</v>
      </c>
      <c r="I6" s="1147" t="s">
        <v>76</v>
      </c>
    </row>
    <row r="7" spans="1:9" ht="18" customHeight="1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15" hidden="1" customHeight="1">
      <c r="A8" s="1068" t="s">
        <v>212</v>
      </c>
      <c r="B8" s="1127" t="s">
        <v>213</v>
      </c>
      <c r="C8" s="585" t="s">
        <v>193</v>
      </c>
      <c r="D8" s="609"/>
      <c r="E8" s="609"/>
      <c r="F8" s="609"/>
      <c r="G8" s="644"/>
      <c r="H8" s="645"/>
      <c r="I8" s="611"/>
    </row>
    <row r="9" spans="1:9" ht="15" hidden="1" customHeight="1">
      <c r="A9" s="1069"/>
      <c r="B9" s="1128"/>
      <c r="C9" s="581" t="s">
        <v>196</v>
      </c>
      <c r="D9" s="302"/>
      <c r="E9" s="302"/>
      <c r="F9" s="302"/>
      <c r="G9" s="312"/>
      <c r="H9" s="542"/>
      <c r="I9" s="380"/>
    </row>
    <row r="10" spans="1:9" ht="15" hidden="1" customHeight="1">
      <c r="A10" s="1069"/>
      <c r="B10" s="1128"/>
      <c r="C10" s="581" t="s">
        <v>197</v>
      </c>
      <c r="D10" s="302"/>
      <c r="E10" s="302"/>
      <c r="F10" s="302"/>
      <c r="G10" s="312"/>
      <c r="H10" s="542"/>
      <c r="I10" s="380"/>
    </row>
    <row r="11" spans="1:9" ht="15" hidden="1" customHeight="1">
      <c r="A11" s="1069"/>
      <c r="B11" s="1128"/>
      <c r="C11" s="581" t="s">
        <v>198</v>
      </c>
      <c r="D11" s="302"/>
      <c r="E11" s="302"/>
      <c r="F11" s="302"/>
      <c r="G11" s="312"/>
      <c r="H11" s="542"/>
      <c r="I11" s="380"/>
    </row>
    <row r="12" spans="1:9" ht="15" hidden="1" customHeight="1">
      <c r="A12" s="1069"/>
      <c r="B12" s="1073"/>
      <c r="C12" s="581" t="s">
        <v>199</v>
      </c>
      <c r="D12" s="302"/>
      <c r="E12" s="302"/>
      <c r="F12" s="302"/>
      <c r="G12" s="312"/>
      <c r="H12" s="542"/>
      <c r="I12" s="380"/>
    </row>
    <row r="13" spans="1:9" ht="18" hidden="1" thickBot="1">
      <c r="A13" s="1070"/>
      <c r="B13" s="1129" t="s">
        <v>200</v>
      </c>
      <c r="C13" s="1129"/>
      <c r="D13" s="303"/>
      <c r="E13" s="303"/>
      <c r="F13" s="303"/>
      <c r="G13" s="313"/>
      <c r="H13" s="627"/>
      <c r="I13" s="381"/>
    </row>
    <row r="14" spans="1:9" ht="17.100000000000001" customHeight="1">
      <c r="A14" s="1130" t="s">
        <v>204</v>
      </c>
      <c r="B14" s="1127" t="s">
        <v>205</v>
      </c>
      <c r="C14" s="585" t="s">
        <v>188</v>
      </c>
      <c r="D14" s="647"/>
      <c r="E14" s="647"/>
      <c r="F14" s="647"/>
      <c r="G14" s="648"/>
      <c r="H14" s="649"/>
      <c r="I14" s="650"/>
    </row>
    <row r="15" spans="1:9" ht="17.100000000000001" customHeight="1">
      <c r="A15" s="1131"/>
      <c r="B15" s="1128"/>
      <c r="C15" s="581" t="s">
        <v>189</v>
      </c>
      <c r="D15" s="651"/>
      <c r="E15" s="651"/>
      <c r="F15" s="651"/>
      <c r="G15" s="652"/>
      <c r="H15" s="653"/>
      <c r="I15" s="654"/>
    </row>
    <row r="16" spans="1:9" ht="17.100000000000001" customHeight="1">
      <c r="A16" s="1131"/>
      <c r="B16" s="1128"/>
      <c r="C16" s="581" t="s">
        <v>190</v>
      </c>
      <c r="D16" s="651"/>
      <c r="E16" s="651"/>
      <c r="F16" s="651"/>
      <c r="G16" s="652"/>
      <c r="H16" s="653"/>
      <c r="I16" s="654"/>
    </row>
    <row r="17" spans="1:9" ht="17.100000000000001" customHeight="1">
      <c r="A17" s="1131"/>
      <c r="B17" s="1128"/>
      <c r="C17" s="581" t="s">
        <v>191</v>
      </c>
      <c r="D17" s="651"/>
      <c r="E17" s="651"/>
      <c r="F17" s="651"/>
      <c r="G17" s="652"/>
      <c r="H17" s="653"/>
      <c r="I17" s="654"/>
    </row>
    <row r="18" spans="1:9" ht="17.100000000000001" customHeight="1">
      <c r="A18" s="1131"/>
      <c r="B18" s="1128"/>
      <c r="C18" s="583" t="s">
        <v>192</v>
      </c>
      <c r="D18" s="667"/>
      <c r="E18" s="667"/>
      <c r="F18" s="667"/>
      <c r="G18" s="668"/>
      <c r="H18" s="669"/>
      <c r="I18" s="670"/>
    </row>
    <row r="19" spans="1:9" ht="17.100000000000001" customHeight="1">
      <c r="A19" s="1131"/>
      <c r="B19" s="1128"/>
      <c r="C19" s="671" t="s">
        <v>194</v>
      </c>
      <c r="D19" s="672">
        <v>8586000</v>
      </c>
      <c r="E19" s="672">
        <v>3645820</v>
      </c>
      <c r="F19" s="672">
        <v>15750000</v>
      </c>
      <c r="G19" s="668">
        <f t="shared" ref="G19:G20" si="0">F19-D19</f>
        <v>7164000</v>
      </c>
      <c r="H19" s="669">
        <f t="shared" ref="H19:H44" si="1">G19/D19*100%</f>
        <v>0.83438155136268344</v>
      </c>
      <c r="I19" s="673" t="s">
        <v>437</v>
      </c>
    </row>
    <row r="20" spans="1:9" ht="17.100000000000001" customHeight="1">
      <c r="A20" s="1131"/>
      <c r="B20" s="1128"/>
      <c r="C20" s="671" t="s">
        <v>195</v>
      </c>
      <c r="D20" s="672">
        <v>2500000</v>
      </c>
      <c r="E20" s="672">
        <v>0</v>
      </c>
      <c r="F20" s="672">
        <v>2500000</v>
      </c>
      <c r="G20" s="668">
        <f t="shared" si="0"/>
        <v>0</v>
      </c>
      <c r="H20" s="669">
        <f t="shared" si="1"/>
        <v>0</v>
      </c>
      <c r="I20" s="673" t="s">
        <v>438</v>
      </c>
    </row>
    <row r="21" spans="1:9" ht="17.100000000000001" customHeight="1">
      <c r="A21" s="1131"/>
      <c r="B21" s="1073"/>
      <c r="C21" s="671" t="s">
        <v>214</v>
      </c>
      <c r="D21" s="78">
        <v>139420000</v>
      </c>
      <c r="E21" s="78">
        <v>44020000</v>
      </c>
      <c r="F21" s="44">
        <v>138160000</v>
      </c>
      <c r="G21" s="44">
        <f>F21-D21</f>
        <v>-1260000</v>
      </c>
      <c r="H21" s="669">
        <f t="shared" si="1"/>
        <v>-9.0374408262803036E-3</v>
      </c>
      <c r="I21" s="615" t="s">
        <v>439</v>
      </c>
    </row>
    <row r="22" spans="1:9" ht="17.100000000000001" customHeight="1" thickBot="1">
      <c r="A22" s="1132"/>
      <c r="B22" s="1088" t="s">
        <v>47</v>
      </c>
      <c r="C22" s="1089"/>
      <c r="D22" s="578">
        <f>SUM(D14:D21)</f>
        <v>150506000</v>
      </c>
      <c r="E22" s="578">
        <f t="shared" ref="E22:F22" si="2">SUM(E14:E21)</f>
        <v>47665820</v>
      </c>
      <c r="F22" s="578">
        <f t="shared" si="2"/>
        <v>156410000</v>
      </c>
      <c r="G22" s="578">
        <f t="shared" ref="G22:G48" si="3">F22-D22</f>
        <v>5904000</v>
      </c>
      <c r="H22" s="656">
        <f t="shared" si="1"/>
        <v>3.9227671986498874E-2</v>
      </c>
      <c r="I22" s="50"/>
    </row>
    <row r="23" spans="1:9" ht="19.5" customHeight="1">
      <c r="A23" s="1124" t="s">
        <v>206</v>
      </c>
      <c r="B23" s="1127" t="s">
        <v>207</v>
      </c>
      <c r="C23" s="585" t="s">
        <v>154</v>
      </c>
      <c r="D23" s="83"/>
      <c r="E23" s="83"/>
      <c r="F23" s="84"/>
      <c r="G23" s="211"/>
      <c r="H23" s="645"/>
      <c r="I23" s="92"/>
    </row>
    <row r="24" spans="1:9" ht="87.75" customHeight="1">
      <c r="A24" s="1125"/>
      <c r="B24" s="1128"/>
      <c r="C24" s="581" t="s">
        <v>81</v>
      </c>
      <c r="D24" s="655">
        <v>1542535130</v>
      </c>
      <c r="E24" s="655">
        <v>978597640</v>
      </c>
      <c r="F24" s="655">
        <v>1595722700</v>
      </c>
      <c r="G24" s="212">
        <f t="shared" si="3"/>
        <v>53187570</v>
      </c>
      <c r="H24" s="653">
        <f t="shared" si="1"/>
        <v>3.44806215207559E-2</v>
      </c>
      <c r="I24" s="617" t="s">
        <v>458</v>
      </c>
    </row>
    <row r="25" spans="1:9" ht="61.5" customHeight="1">
      <c r="A25" s="1125"/>
      <c r="B25" s="1128"/>
      <c r="C25" s="581" t="s">
        <v>38</v>
      </c>
      <c r="D25" s="655">
        <v>95722600</v>
      </c>
      <c r="E25" s="655">
        <v>54352000</v>
      </c>
      <c r="F25" s="655">
        <v>92776000</v>
      </c>
      <c r="G25" s="657">
        <f t="shared" si="3"/>
        <v>-2946600</v>
      </c>
      <c r="H25" s="653">
        <f t="shared" si="1"/>
        <v>-3.0782699174489617E-2</v>
      </c>
      <c r="I25" s="617" t="s">
        <v>456</v>
      </c>
    </row>
    <row r="26" spans="1:9" ht="40.5" customHeight="1">
      <c r="A26" s="1125"/>
      <c r="B26" s="1073"/>
      <c r="C26" s="581" t="s">
        <v>82</v>
      </c>
      <c r="D26" s="655">
        <v>6450000</v>
      </c>
      <c r="E26" s="655">
        <v>4900000</v>
      </c>
      <c r="F26" s="655">
        <v>21650000</v>
      </c>
      <c r="G26" s="212">
        <f t="shared" si="3"/>
        <v>15200000</v>
      </c>
      <c r="H26" s="653">
        <f t="shared" si="1"/>
        <v>2.3565891472868219</v>
      </c>
      <c r="I26" s="617" t="s">
        <v>457</v>
      </c>
    </row>
    <row r="27" spans="1:9" ht="17.25" thickBot="1">
      <c r="A27" s="1126"/>
      <c r="B27" s="1071" t="s">
        <v>47</v>
      </c>
      <c r="C27" s="1138"/>
      <c r="D27" s="623">
        <f>SUM(D23:D26)</f>
        <v>1644707730</v>
      </c>
      <c r="E27" s="623">
        <f t="shared" ref="E27:F27" si="4">SUM(E23:E26)</f>
        <v>1037849640</v>
      </c>
      <c r="F27" s="623">
        <f t="shared" si="4"/>
        <v>1710148700</v>
      </c>
      <c r="G27" s="658">
        <f t="shared" si="3"/>
        <v>65440970</v>
      </c>
      <c r="H27" s="656">
        <f t="shared" si="1"/>
        <v>3.978881402837451E-2</v>
      </c>
      <c r="I27" s="94"/>
    </row>
    <row r="28" spans="1:9" ht="132" customHeight="1">
      <c r="A28" s="1141" t="s">
        <v>208</v>
      </c>
      <c r="B28" s="1073" t="s">
        <v>209</v>
      </c>
      <c r="C28" s="202" t="s">
        <v>7</v>
      </c>
      <c r="D28" s="555">
        <v>85101000</v>
      </c>
      <c r="E28" s="555">
        <v>72359750</v>
      </c>
      <c r="F28" s="555">
        <v>163103700</v>
      </c>
      <c r="G28" s="45">
        <f t="shared" si="3"/>
        <v>78002700</v>
      </c>
      <c r="H28" s="542">
        <f t="shared" si="1"/>
        <v>0.91658969929848066</v>
      </c>
      <c r="I28" s="659" t="s">
        <v>459</v>
      </c>
    </row>
    <row r="29" spans="1:9" ht="44.25" customHeight="1">
      <c r="A29" s="1134"/>
      <c r="B29" s="1067"/>
      <c r="C29" s="202" t="s">
        <v>8</v>
      </c>
      <c r="D29" s="555">
        <v>188755000</v>
      </c>
      <c r="E29" s="555">
        <v>37122169</v>
      </c>
      <c r="F29" s="555">
        <v>188754655</v>
      </c>
      <c r="G29" s="44">
        <f t="shared" si="3"/>
        <v>-345</v>
      </c>
      <c r="H29" s="542">
        <f t="shared" si="1"/>
        <v>-1.8277661518900161E-6</v>
      </c>
      <c r="I29" s="613" t="s">
        <v>460</v>
      </c>
    </row>
    <row r="30" spans="1:9" ht="18" thickBot="1">
      <c r="A30" s="1135"/>
      <c r="B30" s="1129" t="s">
        <v>47</v>
      </c>
      <c r="C30" s="1129"/>
      <c r="D30" s="658">
        <f>SUM(D28:D29)</f>
        <v>273856000</v>
      </c>
      <c r="E30" s="660">
        <f t="shared" ref="E30:F30" si="5">SUM(E28:E29)</f>
        <v>109481919</v>
      </c>
      <c r="F30" s="661">
        <f t="shared" si="5"/>
        <v>351858355</v>
      </c>
      <c r="G30" s="661">
        <f t="shared" si="3"/>
        <v>78002355</v>
      </c>
      <c r="H30" s="662">
        <f t="shared" si="1"/>
        <v>0.28482981932110307</v>
      </c>
      <c r="I30" s="51"/>
    </row>
    <row r="31" spans="1:9" ht="17.100000000000001" customHeight="1">
      <c r="A31" s="1068" t="s">
        <v>210</v>
      </c>
      <c r="B31" s="1127" t="s">
        <v>215</v>
      </c>
      <c r="C31" s="585" t="s">
        <v>201</v>
      </c>
      <c r="D31" s="84"/>
      <c r="E31" s="84"/>
      <c r="F31" s="84"/>
      <c r="G31" s="84"/>
      <c r="H31" s="645"/>
      <c r="I31" s="92"/>
    </row>
    <row r="32" spans="1:9" ht="17.100000000000001" customHeight="1">
      <c r="A32" s="1069"/>
      <c r="B32" s="1073"/>
      <c r="C32" s="581" t="s">
        <v>202</v>
      </c>
      <c r="D32" s="79"/>
      <c r="E32" s="79"/>
      <c r="F32" s="79"/>
      <c r="G32" s="79"/>
      <c r="H32" s="542"/>
      <c r="I32" s="96"/>
    </row>
    <row r="33" spans="1:9" ht="17.100000000000001" customHeight="1" thickBot="1">
      <c r="A33" s="1070"/>
      <c r="B33" s="586"/>
      <c r="C33" s="586" t="s">
        <v>203</v>
      </c>
      <c r="D33" s="86"/>
      <c r="E33" s="86"/>
      <c r="F33" s="86"/>
      <c r="G33" s="49"/>
      <c r="H33" s="627"/>
      <c r="I33" s="94"/>
    </row>
    <row r="34" spans="1:9" ht="17.100000000000001" customHeight="1">
      <c r="A34" s="414"/>
      <c r="B34" s="1128" t="s">
        <v>216</v>
      </c>
      <c r="C34" s="409" t="s">
        <v>230</v>
      </c>
      <c r="D34" s="555">
        <v>6725000</v>
      </c>
      <c r="E34" s="555">
        <v>3000000</v>
      </c>
      <c r="F34" s="555">
        <v>3000000</v>
      </c>
      <c r="G34" s="84">
        <f t="shared" si="3"/>
        <v>-3725000</v>
      </c>
      <c r="H34" s="542">
        <f t="shared" si="1"/>
        <v>-0.55390334572490707</v>
      </c>
      <c r="I34" s="594" t="s">
        <v>461</v>
      </c>
    </row>
    <row r="35" spans="1:9" ht="17.100000000000001" customHeight="1">
      <c r="A35" s="529"/>
      <c r="B35" s="1128"/>
      <c r="C35" s="530" t="s">
        <v>231</v>
      </c>
      <c r="D35" s="555">
        <v>5000000</v>
      </c>
      <c r="E35" s="555">
        <v>10000005</v>
      </c>
      <c r="F35" s="555">
        <v>10000005</v>
      </c>
      <c r="G35" s="82">
        <f t="shared" si="3"/>
        <v>5000005</v>
      </c>
      <c r="H35" s="542">
        <f t="shared" si="1"/>
        <v>1.0000009999999999</v>
      </c>
      <c r="I35" s="592" t="s">
        <v>462</v>
      </c>
    </row>
    <row r="36" spans="1:9" ht="17.100000000000001" customHeight="1">
      <c r="A36" s="1075" t="s">
        <v>4</v>
      </c>
      <c r="B36" s="1073"/>
      <c r="C36" s="197" t="s">
        <v>398</v>
      </c>
      <c r="D36" s="79"/>
      <c r="E36" s="79"/>
      <c r="F36" s="53"/>
      <c r="G36" s="82"/>
      <c r="H36" s="542"/>
      <c r="I36" s="96"/>
    </row>
    <row r="37" spans="1:9" ht="17.100000000000001" customHeight="1" thickBot="1">
      <c r="A37" s="1076"/>
      <c r="B37" s="1136" t="s">
        <v>47</v>
      </c>
      <c r="C37" s="1137"/>
      <c r="D37" s="623">
        <f>SUM(D34:D36)</f>
        <v>11725000</v>
      </c>
      <c r="E37" s="623">
        <f t="shared" ref="E37:F37" si="6">SUM(E34:E36)</f>
        <v>13000005</v>
      </c>
      <c r="F37" s="623">
        <f t="shared" si="6"/>
        <v>13000005</v>
      </c>
      <c r="G37" s="621">
        <f t="shared" si="3"/>
        <v>1275005</v>
      </c>
      <c r="H37" s="663">
        <f t="shared" si="1"/>
        <v>0.10874243070362473</v>
      </c>
      <c r="I37" s="51"/>
    </row>
    <row r="38" spans="1:9" ht="82.5" customHeight="1">
      <c r="A38" s="1074" t="s">
        <v>217</v>
      </c>
      <c r="B38" s="1127" t="s">
        <v>218</v>
      </c>
      <c r="C38" s="200" t="s">
        <v>10</v>
      </c>
      <c r="D38" s="648">
        <v>45920762</v>
      </c>
      <c r="E38" s="648">
        <v>52184902</v>
      </c>
      <c r="F38" s="648">
        <v>52184902</v>
      </c>
      <c r="G38" s="206">
        <f t="shared" si="3"/>
        <v>6264140</v>
      </c>
      <c r="H38" s="645">
        <f t="shared" si="1"/>
        <v>0.1364119349761661</v>
      </c>
      <c r="I38" s="591" t="s">
        <v>463</v>
      </c>
    </row>
    <row r="39" spans="1:9" ht="48.75" customHeight="1">
      <c r="A39" s="1075"/>
      <c r="B39" s="1073"/>
      <c r="C39" s="589" t="s">
        <v>221</v>
      </c>
      <c r="D39" s="655">
        <v>272442177</v>
      </c>
      <c r="E39" s="655">
        <v>324520906</v>
      </c>
      <c r="F39" s="655">
        <v>324520906</v>
      </c>
      <c r="G39" s="45">
        <f t="shared" si="3"/>
        <v>52078729</v>
      </c>
      <c r="H39" s="542">
        <f t="shared" si="1"/>
        <v>0.1911551639084135</v>
      </c>
      <c r="I39" s="613" t="s">
        <v>464</v>
      </c>
    </row>
    <row r="40" spans="1:9" ht="18" thickBot="1">
      <c r="A40" s="1076"/>
      <c r="B40" s="1077" t="s">
        <v>47</v>
      </c>
      <c r="C40" s="1078"/>
      <c r="D40" s="623">
        <f>SUM(D38:D39)</f>
        <v>318362939</v>
      </c>
      <c r="E40" s="623">
        <f t="shared" ref="E40:F40" si="7">SUM(E38:E39)</f>
        <v>376705808</v>
      </c>
      <c r="F40" s="623">
        <f t="shared" si="7"/>
        <v>376705808</v>
      </c>
      <c r="G40" s="578">
        <f t="shared" si="3"/>
        <v>58342869</v>
      </c>
      <c r="H40" s="626">
        <f t="shared" si="1"/>
        <v>0.1832589848028762</v>
      </c>
      <c r="I40" s="94"/>
    </row>
    <row r="41" spans="1:9" ht="21" customHeight="1">
      <c r="A41" s="1341" t="s">
        <v>219</v>
      </c>
      <c r="B41" s="1066" t="s">
        <v>219</v>
      </c>
      <c r="C41" s="585" t="s">
        <v>220</v>
      </c>
      <c r="D41" s="648">
        <v>340911</v>
      </c>
      <c r="E41" s="648">
        <v>2355</v>
      </c>
      <c r="F41" s="648">
        <v>340132</v>
      </c>
      <c r="G41" s="52">
        <f t="shared" si="3"/>
        <v>-779</v>
      </c>
      <c r="H41" s="649">
        <f t="shared" si="1"/>
        <v>-2.2850538703649927E-3</v>
      </c>
      <c r="I41" s="92"/>
    </row>
    <row r="42" spans="1:9" ht="21" customHeight="1">
      <c r="A42" s="1322"/>
      <c r="B42" s="1067"/>
      <c r="C42" s="581" t="s">
        <v>222</v>
      </c>
      <c r="D42" s="655"/>
      <c r="E42" s="655"/>
      <c r="F42" s="655"/>
      <c r="G42" s="45"/>
      <c r="H42" s="653"/>
      <c r="I42" s="96"/>
    </row>
    <row r="43" spans="1:9" ht="57.75" customHeight="1">
      <c r="A43" s="1322"/>
      <c r="B43" s="1067"/>
      <c r="C43" s="581" t="s">
        <v>12</v>
      </c>
      <c r="D43" s="655">
        <v>17858800</v>
      </c>
      <c r="E43" s="655">
        <v>5390000</v>
      </c>
      <c r="F43" s="655">
        <v>17859000</v>
      </c>
      <c r="G43" s="45">
        <f t="shared" si="3"/>
        <v>200</v>
      </c>
      <c r="H43" s="653">
        <f t="shared" si="1"/>
        <v>1.1198960736443658E-5</v>
      </c>
      <c r="I43" s="617" t="s">
        <v>465</v>
      </c>
    </row>
    <row r="44" spans="1:9" ht="17.25" thickBot="1">
      <c r="A44" s="1342"/>
      <c r="B44" s="1129" t="s">
        <v>47</v>
      </c>
      <c r="C44" s="1129"/>
      <c r="D44" s="623">
        <f>SUM(D41:D43)</f>
        <v>18199711</v>
      </c>
      <c r="E44" s="623">
        <f t="shared" ref="E44:F44" si="8">SUM(E41:E43)</f>
        <v>5392355</v>
      </c>
      <c r="F44" s="623">
        <f t="shared" si="8"/>
        <v>18199132</v>
      </c>
      <c r="G44" s="664">
        <f t="shared" si="3"/>
        <v>-579</v>
      </c>
      <c r="H44" s="656">
        <f t="shared" si="1"/>
        <v>-3.1813691986647483E-5</v>
      </c>
      <c r="I44" s="94"/>
    </row>
    <row r="45" spans="1:9" ht="17.25" customHeight="1">
      <c r="A45" s="1141" t="s">
        <v>223</v>
      </c>
      <c r="B45" s="1073" t="s">
        <v>224</v>
      </c>
      <c r="C45" s="580" t="s">
        <v>225</v>
      </c>
      <c r="D45" s="82"/>
      <c r="E45" s="82"/>
      <c r="F45" s="294"/>
      <c r="G45" s="45"/>
      <c r="H45" s="542"/>
      <c r="I45" s="308"/>
    </row>
    <row r="46" spans="1:9" ht="18.75" customHeight="1">
      <c r="A46" s="1134"/>
      <c r="B46" s="1067"/>
      <c r="C46" s="410" t="s">
        <v>226</v>
      </c>
      <c r="D46" s="79"/>
      <c r="E46" s="79"/>
      <c r="F46" s="53"/>
      <c r="G46" s="45"/>
      <c r="H46" s="542"/>
      <c r="I46" s="96"/>
    </row>
    <row r="47" spans="1:9" ht="18" thickBot="1">
      <c r="A47" s="1142"/>
      <c r="B47" s="1143" t="s">
        <v>47</v>
      </c>
      <c r="C47" s="1143"/>
      <c r="D47" s="166"/>
      <c r="E47" s="166"/>
      <c r="F47" s="166"/>
      <c r="G47" s="168"/>
      <c r="H47" s="542"/>
      <c r="I47" s="170"/>
    </row>
    <row r="48" spans="1:9" ht="17.25" thickBot="1">
      <c r="A48" s="1144" t="s">
        <v>53</v>
      </c>
      <c r="B48" s="1145"/>
      <c r="C48" s="1146"/>
      <c r="D48" s="394">
        <f>SUM(D22,D27,D30,D37,D40,D44,D47)</f>
        <v>2417357380</v>
      </c>
      <c r="E48" s="394">
        <f>SUM(E22,E27,E30,E37,E40,E44,E47)</f>
        <v>1590095547</v>
      </c>
      <c r="F48" s="394">
        <f>SUM(F22,F27,F30,F37,F40,F44,F47)</f>
        <v>2626322000</v>
      </c>
      <c r="G48" s="394">
        <f t="shared" si="3"/>
        <v>208964620</v>
      </c>
      <c r="H48" s="596">
        <f>G48/D48*100%</f>
        <v>8.6443412020443575E-2</v>
      </c>
      <c r="I48" s="91"/>
    </row>
    <row r="49" spans="1:9" ht="32.450000000000003" customHeight="1" thickBot="1">
      <c r="A49" s="1303" t="s">
        <v>591</v>
      </c>
      <c r="B49" s="1303"/>
      <c r="C49" s="1303"/>
      <c r="D49" s="1303"/>
      <c r="E49" s="1303"/>
      <c r="F49" s="1303"/>
      <c r="G49" s="1303"/>
      <c r="H49" s="1303"/>
      <c r="I49" s="1303"/>
    </row>
    <row r="50" spans="1:9" ht="17.45" customHeight="1">
      <c r="A50" s="1304" t="s">
        <v>37</v>
      </c>
      <c r="B50" s="1305"/>
      <c r="C50" s="1305"/>
      <c r="D50" s="1082" t="s">
        <v>298</v>
      </c>
      <c r="E50" s="1082" t="s">
        <v>299</v>
      </c>
      <c r="F50" s="1082" t="s">
        <v>296</v>
      </c>
      <c r="G50" s="1082" t="s">
        <v>74</v>
      </c>
      <c r="H50" s="1152" t="s">
        <v>62</v>
      </c>
      <c r="I50" s="1147" t="s">
        <v>76</v>
      </c>
    </row>
    <row r="51" spans="1:9" ht="18" customHeight="1" thickBot="1">
      <c r="A51" s="97" t="s">
        <v>0</v>
      </c>
      <c r="B51" s="173" t="s">
        <v>1</v>
      </c>
      <c r="C51" s="173" t="s">
        <v>2</v>
      </c>
      <c r="D51" s="1083"/>
      <c r="E51" s="1083"/>
      <c r="F51" s="1083"/>
      <c r="G51" s="1083"/>
      <c r="H51" s="1153"/>
      <c r="I51" s="1148"/>
    </row>
    <row r="52" spans="1:9" ht="99">
      <c r="A52" s="582" t="s">
        <v>233</v>
      </c>
      <c r="B52" s="1073" t="s">
        <v>234</v>
      </c>
      <c r="C52" s="290" t="s">
        <v>20</v>
      </c>
      <c r="D52" s="655">
        <v>1035864720</v>
      </c>
      <c r="E52" s="655">
        <v>333886355</v>
      </c>
      <c r="F52" s="655">
        <v>1048699330</v>
      </c>
      <c r="G52" s="45">
        <f>F52-D52</f>
        <v>12834610</v>
      </c>
      <c r="H52" s="165">
        <f>G52/D52*100%</f>
        <v>1.2390237597820689E-2</v>
      </c>
      <c r="I52" s="613" t="s">
        <v>466</v>
      </c>
    </row>
    <row r="53" spans="1:9" ht="99">
      <c r="A53" s="416"/>
      <c r="B53" s="1067"/>
      <c r="C53" s="201" t="s">
        <v>40</v>
      </c>
      <c r="D53" s="655">
        <v>143826220</v>
      </c>
      <c r="E53" s="655">
        <v>61732910</v>
      </c>
      <c r="F53" s="655">
        <v>159715070</v>
      </c>
      <c r="G53" s="45">
        <f t="shared" ref="G53:G119" si="9">F53-D53</f>
        <v>15888850</v>
      </c>
      <c r="H53" s="165">
        <f t="shared" ref="H53:H111" si="10">G53/D53*100%</f>
        <v>0.11047255500422663</v>
      </c>
      <c r="I53" s="613" t="s">
        <v>467</v>
      </c>
    </row>
    <row r="54" spans="1:9">
      <c r="A54" s="416"/>
      <c r="B54" s="1067"/>
      <c r="C54" s="201" t="s">
        <v>227</v>
      </c>
      <c r="D54" s="45"/>
      <c r="E54" s="45"/>
      <c r="F54" s="44"/>
      <c r="G54" s="45"/>
      <c r="H54" s="165"/>
      <c r="I54" s="615"/>
    </row>
    <row r="55" spans="1:9" ht="15" customHeight="1">
      <c r="A55" s="416"/>
      <c r="B55" s="1067"/>
      <c r="C55" s="201" t="s">
        <v>117</v>
      </c>
      <c r="D55" s="655">
        <v>99170300</v>
      </c>
      <c r="E55" s="655">
        <v>34186040</v>
      </c>
      <c r="F55" s="655">
        <v>102446240</v>
      </c>
      <c r="G55" s="45">
        <f t="shared" si="9"/>
        <v>3275940</v>
      </c>
      <c r="H55" s="165">
        <f t="shared" si="10"/>
        <v>3.3033478773382759E-2</v>
      </c>
      <c r="I55" s="613" t="s">
        <v>468</v>
      </c>
    </row>
    <row r="56" spans="1:9" ht="15" customHeight="1">
      <c r="A56" s="416"/>
      <c r="B56" s="1067"/>
      <c r="C56" s="201" t="s">
        <v>41</v>
      </c>
      <c r="D56" s="655">
        <v>118902240</v>
      </c>
      <c r="E56" s="655">
        <v>35676770</v>
      </c>
      <c r="F56" s="655">
        <v>122933870</v>
      </c>
      <c r="G56" s="45">
        <f t="shared" si="9"/>
        <v>4031630</v>
      </c>
      <c r="H56" s="165">
        <f t="shared" si="10"/>
        <v>3.3907098806548977E-2</v>
      </c>
      <c r="I56" s="613" t="s">
        <v>469</v>
      </c>
    </row>
    <row r="57" spans="1:9" ht="15" customHeight="1">
      <c r="A57" s="416"/>
      <c r="B57" s="1067"/>
      <c r="C57" s="201" t="s">
        <v>23</v>
      </c>
      <c r="D57" s="655">
        <v>5786000</v>
      </c>
      <c r="E57" s="655">
        <v>539990</v>
      </c>
      <c r="F57" s="655">
        <v>5747340</v>
      </c>
      <c r="G57" s="44">
        <f t="shared" si="9"/>
        <v>-38660</v>
      </c>
      <c r="H57" s="165">
        <f t="shared" si="10"/>
        <v>-6.6816453508468715E-3</v>
      </c>
      <c r="I57" s="613" t="s">
        <v>470</v>
      </c>
    </row>
    <row r="58" spans="1:9">
      <c r="A58" s="416"/>
      <c r="B58" s="1067"/>
      <c r="C58" s="291" t="s">
        <v>372</v>
      </c>
      <c r="D58" s="778">
        <f>SUM(D52:D57)</f>
        <v>1403549480</v>
      </c>
      <c r="E58" s="778">
        <f t="shared" ref="E58:F58" si="11">SUM(E52:E57)</f>
        <v>466022065</v>
      </c>
      <c r="F58" s="778">
        <f t="shared" si="11"/>
        <v>1439541850</v>
      </c>
      <c r="G58" s="756">
        <f t="shared" si="9"/>
        <v>35992370</v>
      </c>
      <c r="H58" s="704">
        <f t="shared" si="10"/>
        <v>2.5643819838827485E-2</v>
      </c>
      <c r="I58" s="615"/>
    </row>
    <row r="59" spans="1:9" ht="36.75" customHeight="1">
      <c r="A59" s="416"/>
      <c r="B59" s="1067" t="s">
        <v>123</v>
      </c>
      <c r="C59" s="589" t="s">
        <v>24</v>
      </c>
      <c r="D59" s="655">
        <v>2850000</v>
      </c>
      <c r="E59" s="655">
        <v>250050</v>
      </c>
      <c r="F59" s="655">
        <v>2850000</v>
      </c>
      <c r="G59" s="45">
        <f t="shared" si="9"/>
        <v>0</v>
      </c>
      <c r="H59" s="165">
        <f t="shared" si="10"/>
        <v>0</v>
      </c>
      <c r="I59" s="613" t="s">
        <v>570</v>
      </c>
    </row>
    <row r="60" spans="1:9" ht="39" customHeight="1">
      <c r="A60" s="416"/>
      <c r="B60" s="1067"/>
      <c r="C60" s="290" t="s">
        <v>229</v>
      </c>
      <c r="D60" s="655">
        <v>4200000</v>
      </c>
      <c r="E60" s="655">
        <v>1400000</v>
      </c>
      <c r="F60" s="655">
        <v>4200000</v>
      </c>
      <c r="G60" s="45">
        <f t="shared" si="9"/>
        <v>0</v>
      </c>
      <c r="H60" s="165">
        <f t="shared" si="10"/>
        <v>0</v>
      </c>
      <c r="I60" s="613" t="s">
        <v>471</v>
      </c>
    </row>
    <row r="61" spans="1:9" ht="33">
      <c r="A61" s="416"/>
      <c r="B61" s="1067"/>
      <c r="C61" s="201" t="s">
        <v>25</v>
      </c>
      <c r="D61" s="655">
        <v>3490000</v>
      </c>
      <c r="E61" s="655">
        <v>854900</v>
      </c>
      <c r="F61" s="655">
        <v>3740000</v>
      </c>
      <c r="G61" s="45">
        <f t="shared" si="9"/>
        <v>250000</v>
      </c>
      <c r="H61" s="165">
        <f t="shared" si="10"/>
        <v>7.1633237822349566E-2</v>
      </c>
      <c r="I61" s="613" t="s">
        <v>472</v>
      </c>
    </row>
    <row r="62" spans="1:9">
      <c r="A62" s="416"/>
      <c r="B62" s="1067"/>
      <c r="C62" s="291" t="s">
        <v>373</v>
      </c>
      <c r="D62" s="778">
        <f>SUM(D59:D61)</f>
        <v>10540000</v>
      </c>
      <c r="E62" s="778">
        <f t="shared" ref="E62:F62" si="12">SUM(E59:E61)</f>
        <v>2504950</v>
      </c>
      <c r="F62" s="778">
        <f t="shared" si="12"/>
        <v>10790000</v>
      </c>
      <c r="G62" s="756">
        <f t="shared" si="9"/>
        <v>250000</v>
      </c>
      <c r="H62" s="704">
        <f t="shared" si="10"/>
        <v>2.3719165085388995E-2</v>
      </c>
      <c r="I62" s="615"/>
    </row>
    <row r="63" spans="1:9" ht="54.75" customHeight="1">
      <c r="A63" s="416"/>
      <c r="B63" s="1067" t="s">
        <v>175</v>
      </c>
      <c r="C63" s="292" t="s">
        <v>26</v>
      </c>
      <c r="D63" s="655">
        <v>8800000</v>
      </c>
      <c r="E63" s="655">
        <v>3156170</v>
      </c>
      <c r="F63" s="655">
        <v>9300000</v>
      </c>
      <c r="G63" s="45">
        <f t="shared" si="9"/>
        <v>500000</v>
      </c>
      <c r="H63" s="165">
        <f t="shared" si="10"/>
        <v>5.6818181818181816E-2</v>
      </c>
      <c r="I63" s="613" t="s">
        <v>473</v>
      </c>
    </row>
    <row r="64" spans="1:9" ht="108" customHeight="1">
      <c r="A64" s="416"/>
      <c r="B64" s="1067"/>
      <c r="C64" s="201" t="s">
        <v>42</v>
      </c>
      <c r="D64" s="655">
        <v>50156160</v>
      </c>
      <c r="E64" s="655">
        <v>14719907</v>
      </c>
      <c r="F64" s="655">
        <v>50052602</v>
      </c>
      <c r="G64" s="44">
        <f t="shared" si="9"/>
        <v>-103558</v>
      </c>
      <c r="H64" s="165">
        <f t="shared" si="10"/>
        <v>-2.0647114930648597E-3</v>
      </c>
      <c r="I64" s="613" t="s">
        <v>474</v>
      </c>
    </row>
    <row r="65" spans="1:9" ht="100.5" customHeight="1">
      <c r="A65" s="416"/>
      <c r="B65" s="1067"/>
      <c r="C65" s="201" t="s">
        <v>28</v>
      </c>
      <c r="D65" s="655">
        <v>23712000</v>
      </c>
      <c r="E65" s="655">
        <v>7068920</v>
      </c>
      <c r="F65" s="655">
        <v>23256000</v>
      </c>
      <c r="G65" s="44">
        <f t="shared" si="9"/>
        <v>-456000</v>
      </c>
      <c r="H65" s="165">
        <f t="shared" si="10"/>
        <v>-1.9230769230769232E-2</v>
      </c>
      <c r="I65" s="613" t="s">
        <v>475</v>
      </c>
    </row>
    <row r="66" spans="1:9" ht="95.25" customHeight="1">
      <c r="A66" s="416"/>
      <c r="B66" s="1067"/>
      <c r="C66" s="201" t="s">
        <v>29</v>
      </c>
      <c r="D66" s="655">
        <v>28163650</v>
      </c>
      <c r="E66" s="655">
        <v>13718420</v>
      </c>
      <c r="F66" s="655">
        <v>30727090</v>
      </c>
      <c r="G66" s="45">
        <f t="shared" si="9"/>
        <v>2563440</v>
      </c>
      <c r="H66" s="165">
        <f t="shared" si="10"/>
        <v>9.1019452379219309E-2</v>
      </c>
      <c r="I66" s="613" t="s">
        <v>476</v>
      </c>
    </row>
    <row r="67" spans="1:9" ht="64.5" customHeight="1">
      <c r="A67" s="579"/>
      <c r="B67" s="1067"/>
      <c r="C67" s="201" t="s">
        <v>43</v>
      </c>
      <c r="D67" s="655">
        <v>24822560</v>
      </c>
      <c r="E67" s="655">
        <v>5528220</v>
      </c>
      <c r="F67" s="655">
        <v>25247500</v>
      </c>
      <c r="G67" s="168">
        <f t="shared" si="9"/>
        <v>424940</v>
      </c>
      <c r="H67" s="165">
        <f t="shared" si="10"/>
        <v>1.7119104556500217E-2</v>
      </c>
      <c r="I67" s="616" t="s">
        <v>477</v>
      </c>
    </row>
    <row r="68" spans="1:9" ht="31.5" customHeight="1">
      <c r="A68" s="579"/>
      <c r="B68" s="1067"/>
      <c r="C68" s="589" t="s">
        <v>119</v>
      </c>
      <c r="D68" s="655">
        <v>5345000</v>
      </c>
      <c r="E68" s="655">
        <v>1343000</v>
      </c>
      <c r="F68" s="655">
        <v>5343000</v>
      </c>
      <c r="G68" s="53">
        <f t="shared" si="9"/>
        <v>-2000</v>
      </c>
      <c r="H68" s="165">
        <f t="shared" si="10"/>
        <v>-3.7418147801683815E-4</v>
      </c>
      <c r="I68" s="617" t="s">
        <v>478</v>
      </c>
    </row>
    <row r="69" spans="1:9" ht="28.5" customHeight="1">
      <c r="A69" s="579"/>
      <c r="B69" s="1067"/>
      <c r="C69" s="589" t="s">
        <v>44</v>
      </c>
      <c r="D69" s="655">
        <v>26600000</v>
      </c>
      <c r="E69" s="655">
        <v>16829110</v>
      </c>
      <c r="F69" s="655">
        <v>30035000</v>
      </c>
      <c r="G69" s="79">
        <f t="shared" si="9"/>
        <v>3435000</v>
      </c>
      <c r="H69" s="165">
        <f t="shared" si="10"/>
        <v>0.12913533834586466</v>
      </c>
      <c r="I69" s="617" t="s">
        <v>479</v>
      </c>
    </row>
    <row r="70" spans="1:9">
      <c r="A70" s="579"/>
      <c r="B70" s="1067"/>
      <c r="C70" s="310" t="s">
        <v>374</v>
      </c>
      <c r="D70" s="755">
        <f>SUM(D63:D69)</f>
        <v>167599370</v>
      </c>
      <c r="E70" s="755">
        <f t="shared" ref="E70:F70" si="13">SUM(E63:E69)</f>
        <v>62363747</v>
      </c>
      <c r="F70" s="755">
        <f t="shared" si="13"/>
        <v>173961192</v>
      </c>
      <c r="G70" s="756">
        <f t="shared" si="9"/>
        <v>6361822</v>
      </c>
      <c r="H70" s="704">
        <f t="shared" si="10"/>
        <v>3.7958507839259775E-2</v>
      </c>
      <c r="I70" s="46"/>
    </row>
    <row r="71" spans="1:9" ht="17.25" thickBot="1">
      <c r="A71" s="488" t="s">
        <v>167</v>
      </c>
      <c r="B71" s="1319" t="s">
        <v>15</v>
      </c>
      <c r="C71" s="1320"/>
      <c r="D71" s="665">
        <f>SUM(D58,D62,D70)</f>
        <v>1581688850</v>
      </c>
      <c r="E71" s="661">
        <f t="shared" ref="E71:F71" si="14">SUM(E58,E62,E70)</f>
        <v>530890762</v>
      </c>
      <c r="F71" s="665">
        <f t="shared" si="14"/>
        <v>1624293042</v>
      </c>
      <c r="G71" s="661">
        <f t="shared" si="9"/>
        <v>42604192</v>
      </c>
      <c r="H71" s="666">
        <f t="shared" si="10"/>
        <v>2.6935886916064432E-2</v>
      </c>
      <c r="I71" s="50"/>
    </row>
    <row r="72" spans="1:9" ht="66.75" customHeight="1">
      <c r="A72" s="1133" t="s">
        <v>237</v>
      </c>
      <c r="B72" s="1066" t="s">
        <v>55</v>
      </c>
      <c r="C72" s="200" t="s">
        <v>13</v>
      </c>
      <c r="D72" s="648">
        <v>12500000</v>
      </c>
      <c r="E72" s="648">
        <v>5563300</v>
      </c>
      <c r="F72" s="648">
        <v>18563300</v>
      </c>
      <c r="G72" s="206">
        <f t="shared" si="9"/>
        <v>6063300</v>
      </c>
      <c r="H72" s="629">
        <f t="shared" si="10"/>
        <v>0.485064</v>
      </c>
      <c r="I72" s="613" t="s">
        <v>480</v>
      </c>
    </row>
    <row r="73" spans="1:9" ht="17.25" customHeight="1">
      <c r="A73" s="1141"/>
      <c r="B73" s="1073"/>
      <c r="C73" s="588" t="s">
        <v>451</v>
      </c>
      <c r="D73" s="652"/>
      <c r="E73" s="652"/>
      <c r="F73" s="652"/>
      <c r="G73" s="45"/>
      <c r="H73" s="165"/>
      <c r="I73" s="613"/>
    </row>
    <row r="74" spans="1:9" ht="36.75" customHeight="1">
      <c r="A74" s="1134"/>
      <c r="B74" s="1067"/>
      <c r="C74" s="589" t="s">
        <v>45</v>
      </c>
      <c r="D74" s="655">
        <v>15495000</v>
      </c>
      <c r="E74" s="655">
        <v>1518000</v>
      </c>
      <c r="F74" s="655">
        <v>15495000</v>
      </c>
      <c r="G74" s="45">
        <f t="shared" si="9"/>
        <v>0</v>
      </c>
      <c r="H74" s="165">
        <f t="shared" si="10"/>
        <v>0</v>
      </c>
      <c r="I74" s="613" t="s">
        <v>481</v>
      </c>
    </row>
    <row r="75" spans="1:9" ht="17.25" thickBot="1">
      <c r="A75" s="1135"/>
      <c r="B75" s="1189" t="s">
        <v>15</v>
      </c>
      <c r="C75" s="1190"/>
      <c r="D75" s="674">
        <f>SUM(D72:D74)</f>
        <v>27995000</v>
      </c>
      <c r="E75" s="674">
        <f t="shared" ref="E75:F75" si="15">SUM(E72:E74)</f>
        <v>7081300</v>
      </c>
      <c r="F75" s="674">
        <f t="shared" si="15"/>
        <v>34058300</v>
      </c>
      <c r="G75" s="578">
        <f t="shared" si="9"/>
        <v>6063300</v>
      </c>
      <c r="H75" s="622">
        <f t="shared" si="10"/>
        <v>0.21658510448294338</v>
      </c>
      <c r="I75" s="51"/>
    </row>
    <row r="76" spans="1:9">
      <c r="A76" s="1074" t="s">
        <v>259</v>
      </c>
      <c r="B76" s="1344" t="s">
        <v>175</v>
      </c>
      <c r="C76" s="631" t="s">
        <v>176</v>
      </c>
      <c r="D76" s="83"/>
      <c r="E76" s="83"/>
      <c r="F76" s="83"/>
      <c r="G76" s="84"/>
      <c r="H76" s="629"/>
      <c r="I76" s="92"/>
    </row>
    <row r="77" spans="1:9">
      <c r="A77" s="1075"/>
      <c r="B77" s="1191"/>
      <c r="C77" s="583" t="s">
        <v>177</v>
      </c>
      <c r="D77" s="294"/>
      <c r="E77" s="294"/>
      <c r="F77" s="294"/>
      <c r="G77" s="79"/>
      <c r="H77" s="165"/>
      <c r="I77" s="308"/>
    </row>
    <row r="78" spans="1:9">
      <c r="A78" s="1075"/>
      <c r="B78" s="1191"/>
      <c r="C78" s="583" t="s">
        <v>242</v>
      </c>
      <c r="D78" s="294"/>
      <c r="E78" s="294"/>
      <c r="F78" s="294"/>
      <c r="G78" s="79"/>
      <c r="H78" s="165"/>
      <c r="I78" s="308"/>
    </row>
    <row r="79" spans="1:9">
      <c r="A79" s="1075"/>
      <c r="B79" s="1191"/>
      <c r="C79" s="301" t="s">
        <v>178</v>
      </c>
      <c r="D79" s="53"/>
      <c r="E79" s="53"/>
      <c r="F79" s="53"/>
      <c r="G79" s="79"/>
      <c r="H79" s="165"/>
      <c r="I79" s="96"/>
    </row>
    <row r="80" spans="1:9">
      <c r="A80" s="1075"/>
      <c r="B80" s="1191"/>
      <c r="C80" s="301" t="s">
        <v>509</v>
      </c>
      <c r="D80" s="53"/>
      <c r="E80" s="53"/>
      <c r="F80" s="53"/>
      <c r="G80" s="79"/>
      <c r="H80" s="165"/>
      <c r="I80" s="96"/>
    </row>
    <row r="81" spans="1:9">
      <c r="A81" s="1075"/>
      <c r="B81" s="1191"/>
      <c r="C81" s="301" t="s">
        <v>243</v>
      </c>
      <c r="D81" s="53"/>
      <c r="E81" s="53"/>
      <c r="F81" s="53"/>
      <c r="G81" s="79"/>
      <c r="H81" s="165"/>
      <c r="I81" s="96"/>
    </row>
    <row r="82" spans="1:9">
      <c r="A82" s="1075"/>
      <c r="B82" s="1321"/>
      <c r="C82" s="584" t="s">
        <v>375</v>
      </c>
      <c r="D82" s="79"/>
      <c r="E82" s="79"/>
      <c r="F82" s="79"/>
      <c r="G82" s="79"/>
      <c r="H82" s="165"/>
      <c r="I82" s="96"/>
    </row>
    <row r="83" spans="1:9" ht="62.25" customHeight="1">
      <c r="A83" s="1075"/>
      <c r="B83" s="1316" t="s">
        <v>259</v>
      </c>
      <c r="C83" s="589" t="s">
        <v>211</v>
      </c>
      <c r="D83" s="655">
        <v>36100000</v>
      </c>
      <c r="E83" s="655">
        <v>3562210</v>
      </c>
      <c r="F83" s="655">
        <v>37100000</v>
      </c>
      <c r="G83" s="79">
        <f t="shared" si="9"/>
        <v>1000000</v>
      </c>
      <c r="H83" s="165">
        <f t="shared" si="10"/>
        <v>2.7700831024930747E-2</v>
      </c>
      <c r="I83" s="659" t="s">
        <v>440</v>
      </c>
    </row>
    <row r="84" spans="1:9" ht="64.5" customHeight="1">
      <c r="A84" s="1075"/>
      <c r="B84" s="1128"/>
      <c r="C84" s="589" t="s">
        <v>239</v>
      </c>
      <c r="D84" s="655">
        <v>256171000</v>
      </c>
      <c r="E84" s="655">
        <v>67083239</v>
      </c>
      <c r="F84" s="655">
        <v>283833820</v>
      </c>
      <c r="G84" s="79">
        <f t="shared" si="9"/>
        <v>27662820</v>
      </c>
      <c r="H84" s="165">
        <f t="shared" si="10"/>
        <v>0.10798575951220084</v>
      </c>
      <c r="I84" s="617" t="s">
        <v>441</v>
      </c>
    </row>
    <row r="85" spans="1:9" ht="70.5" customHeight="1">
      <c r="A85" s="1075"/>
      <c r="B85" s="1128"/>
      <c r="C85" s="589" t="s">
        <v>240</v>
      </c>
      <c r="D85" s="655">
        <v>182154000</v>
      </c>
      <c r="E85" s="655">
        <v>54575950</v>
      </c>
      <c r="F85" s="655">
        <v>192382780</v>
      </c>
      <c r="G85" s="79">
        <f t="shared" si="9"/>
        <v>10228780</v>
      </c>
      <c r="H85" s="165">
        <f t="shared" si="10"/>
        <v>5.6154572504584034E-2</v>
      </c>
      <c r="I85" s="617" t="s">
        <v>442</v>
      </c>
    </row>
    <row r="86" spans="1:9" ht="18.75" customHeight="1">
      <c r="A86" s="1075"/>
      <c r="B86" s="1128"/>
      <c r="C86" s="589" t="s">
        <v>185</v>
      </c>
      <c r="D86" s="655"/>
      <c r="E86" s="655"/>
      <c r="F86" s="53"/>
      <c r="G86" s="79"/>
      <c r="H86" s="165"/>
      <c r="I86" s="592"/>
    </row>
    <row r="87" spans="1:9" ht="38.25" customHeight="1">
      <c r="A87" s="1075"/>
      <c r="B87" s="1128"/>
      <c r="C87" s="589" t="s">
        <v>182</v>
      </c>
      <c r="D87" s="655">
        <v>9405000</v>
      </c>
      <c r="E87" s="655">
        <v>2769690</v>
      </c>
      <c r="F87" s="655">
        <v>14249700</v>
      </c>
      <c r="G87" s="79">
        <f t="shared" si="9"/>
        <v>4844700</v>
      </c>
      <c r="H87" s="165">
        <f t="shared" si="10"/>
        <v>0.51511961722488042</v>
      </c>
      <c r="I87" s="617" t="s">
        <v>443</v>
      </c>
    </row>
    <row r="88" spans="1:9" ht="49.5" customHeight="1">
      <c r="A88" s="1075"/>
      <c r="B88" s="1128"/>
      <c r="C88" s="589" t="s">
        <v>186</v>
      </c>
      <c r="D88" s="655">
        <v>78080000</v>
      </c>
      <c r="E88" s="655">
        <v>53480042</v>
      </c>
      <c r="F88" s="655">
        <v>104429700</v>
      </c>
      <c r="G88" s="79">
        <f t="shared" si="9"/>
        <v>26349700</v>
      </c>
      <c r="H88" s="165">
        <f t="shared" si="10"/>
        <v>0.3374705430327869</v>
      </c>
      <c r="I88" s="617" t="s">
        <v>444</v>
      </c>
    </row>
    <row r="89" spans="1:9" ht="53.25" customHeight="1">
      <c r="A89" s="1075"/>
      <c r="B89" s="1128"/>
      <c r="C89" s="589" t="s">
        <v>183</v>
      </c>
      <c r="D89" s="655">
        <v>21197000</v>
      </c>
      <c r="E89" s="655">
        <v>4928150</v>
      </c>
      <c r="F89" s="655">
        <v>20882740</v>
      </c>
      <c r="G89" s="53">
        <f t="shared" si="9"/>
        <v>-314260</v>
      </c>
      <c r="H89" s="165">
        <f t="shared" si="10"/>
        <v>-1.4825682879652781E-2</v>
      </c>
      <c r="I89" s="617" t="s">
        <v>445</v>
      </c>
    </row>
    <row r="90" spans="1:9" ht="18.75" customHeight="1">
      <c r="A90" s="1075"/>
      <c r="B90" s="1128"/>
      <c r="C90" s="589" t="s">
        <v>184</v>
      </c>
      <c r="D90" s="655">
        <v>2312000</v>
      </c>
      <c r="E90" s="655">
        <v>0</v>
      </c>
      <c r="F90" s="655">
        <v>2710000</v>
      </c>
      <c r="G90" s="79">
        <f t="shared" si="9"/>
        <v>398000</v>
      </c>
      <c r="H90" s="165">
        <f t="shared" si="10"/>
        <v>0.17214532871972318</v>
      </c>
      <c r="I90" s="592" t="s">
        <v>446</v>
      </c>
    </row>
    <row r="91" spans="1:9" ht="18.75" customHeight="1">
      <c r="A91" s="1075"/>
      <c r="B91" s="1128"/>
      <c r="C91" s="589" t="s">
        <v>181</v>
      </c>
      <c r="D91" s="655"/>
      <c r="E91" s="655"/>
      <c r="F91" s="53"/>
      <c r="G91" s="79"/>
      <c r="H91" s="165"/>
      <c r="I91" s="592"/>
    </row>
    <row r="92" spans="1:9" ht="18.75" customHeight="1">
      <c r="A92" s="1075"/>
      <c r="B92" s="1128"/>
      <c r="C92" s="589" t="s">
        <v>180</v>
      </c>
      <c r="D92" s="53"/>
      <c r="E92" s="53"/>
      <c r="F92" s="53"/>
      <c r="G92" s="79"/>
      <c r="H92" s="165"/>
      <c r="I92" s="592"/>
    </row>
    <row r="93" spans="1:9" ht="18.75" customHeight="1">
      <c r="A93" s="1075"/>
      <c r="B93" s="1128"/>
      <c r="C93" s="589" t="s">
        <v>241</v>
      </c>
      <c r="D93" s="53"/>
      <c r="E93" s="53"/>
      <c r="F93" s="53"/>
      <c r="G93" s="79"/>
      <c r="H93" s="165"/>
      <c r="I93" s="592"/>
    </row>
    <row r="94" spans="1:9" ht="18.75" customHeight="1">
      <c r="A94" s="1075"/>
      <c r="B94" s="1128"/>
      <c r="C94" s="589" t="s">
        <v>300</v>
      </c>
      <c r="D94" s="53"/>
      <c r="E94" s="53"/>
      <c r="F94" s="53"/>
      <c r="G94" s="79"/>
      <c r="H94" s="165"/>
      <c r="I94" s="592"/>
    </row>
    <row r="95" spans="1:9" ht="18.75" customHeight="1">
      <c r="A95" s="1075"/>
      <c r="B95" s="1128"/>
      <c r="C95" s="589" t="s">
        <v>301</v>
      </c>
      <c r="D95" s="53"/>
      <c r="E95" s="53"/>
      <c r="F95" s="53"/>
      <c r="G95" s="79"/>
      <c r="H95" s="165"/>
      <c r="I95" s="592"/>
    </row>
    <row r="96" spans="1:9" ht="18.75" customHeight="1">
      <c r="A96" s="1075"/>
      <c r="B96" s="1128"/>
      <c r="C96" s="589" t="s">
        <v>302</v>
      </c>
      <c r="D96" s="655">
        <v>28242600</v>
      </c>
      <c r="E96" s="655">
        <v>2636740</v>
      </c>
      <c r="F96" s="655">
        <v>65376000</v>
      </c>
      <c r="G96" s="79">
        <f t="shared" si="9"/>
        <v>37133400</v>
      </c>
      <c r="H96" s="165">
        <f t="shared" si="10"/>
        <v>1.3148010452295469</v>
      </c>
      <c r="I96" s="592" t="s">
        <v>447</v>
      </c>
    </row>
    <row r="97" spans="1:9" ht="17.100000000000001" customHeight="1">
      <c r="A97" s="1075"/>
      <c r="B97" s="1128"/>
      <c r="C97" s="589" t="s">
        <v>303</v>
      </c>
      <c r="D97" s="53"/>
      <c r="E97" s="53"/>
      <c r="F97" s="53"/>
      <c r="G97" s="79"/>
      <c r="H97" s="165"/>
      <c r="I97" s="592"/>
    </row>
    <row r="98" spans="1:9" ht="17.100000000000001" customHeight="1">
      <c r="A98" s="1075"/>
      <c r="B98" s="1128"/>
      <c r="C98" s="589" t="s">
        <v>304</v>
      </c>
      <c r="D98" s="53"/>
      <c r="E98" s="53"/>
      <c r="F98" s="53"/>
      <c r="G98" s="79"/>
      <c r="H98" s="165"/>
      <c r="I98" s="592"/>
    </row>
    <row r="99" spans="1:9" ht="17.100000000000001" customHeight="1">
      <c r="A99" s="1075"/>
      <c r="B99" s="1128"/>
      <c r="C99" s="589" t="s">
        <v>305</v>
      </c>
      <c r="D99" s="53"/>
      <c r="E99" s="53"/>
      <c r="F99" s="53"/>
      <c r="G99" s="79"/>
      <c r="H99" s="165"/>
      <c r="I99" s="592"/>
    </row>
    <row r="100" spans="1:9" ht="17.100000000000001" customHeight="1">
      <c r="A100" s="1075"/>
      <c r="B100" s="1128"/>
      <c r="C100" s="589" t="s">
        <v>306</v>
      </c>
      <c r="D100" s="53"/>
      <c r="E100" s="53"/>
      <c r="F100" s="53"/>
      <c r="G100" s="79"/>
      <c r="H100" s="165"/>
      <c r="I100" s="96"/>
    </row>
    <row r="101" spans="1:9" ht="17.100000000000001" customHeight="1">
      <c r="A101" s="1075"/>
      <c r="B101" s="1128"/>
      <c r="C101" s="589" t="s">
        <v>291</v>
      </c>
      <c r="D101" s="53"/>
      <c r="E101" s="53"/>
      <c r="F101" s="53"/>
      <c r="G101" s="79"/>
      <c r="H101" s="165"/>
      <c r="I101" s="96"/>
    </row>
    <row r="102" spans="1:9" ht="17.100000000000001" customHeight="1">
      <c r="A102" s="1075"/>
      <c r="B102" s="1128"/>
      <c r="C102" s="589" t="s">
        <v>292</v>
      </c>
      <c r="D102" s="53"/>
      <c r="E102" s="53"/>
      <c r="F102" s="53"/>
      <c r="G102" s="79"/>
      <c r="H102" s="165"/>
      <c r="I102" s="96"/>
    </row>
    <row r="103" spans="1:9" ht="17.100000000000001" customHeight="1">
      <c r="A103" s="1075"/>
      <c r="B103" s="1128"/>
      <c r="C103" s="589" t="s">
        <v>293</v>
      </c>
      <c r="D103" s="53"/>
      <c r="E103" s="53"/>
      <c r="F103" s="53"/>
      <c r="G103" s="79"/>
      <c r="H103" s="165"/>
      <c r="I103" s="96"/>
    </row>
    <row r="104" spans="1:9" ht="17.100000000000001" customHeight="1">
      <c r="A104" s="1075"/>
      <c r="B104" s="1128"/>
      <c r="C104" s="589" t="s">
        <v>294</v>
      </c>
      <c r="D104" s="53"/>
      <c r="E104" s="53"/>
      <c r="F104" s="53"/>
      <c r="G104" s="79"/>
      <c r="H104" s="165"/>
      <c r="I104" s="96"/>
    </row>
    <row r="105" spans="1:9" ht="19.5" customHeight="1">
      <c r="A105" s="1075"/>
      <c r="B105" s="1073"/>
      <c r="C105" s="288" t="s">
        <v>376</v>
      </c>
      <c r="D105" s="79">
        <f>SUM(D83:D104)</f>
        <v>613661600</v>
      </c>
      <c r="E105" s="79">
        <f>SUM(E83:E104)</f>
        <v>189036021</v>
      </c>
      <c r="F105" s="79">
        <f>SUM(F83:F104)</f>
        <v>720964740</v>
      </c>
      <c r="G105" s="79">
        <f t="shared" si="9"/>
        <v>107303140</v>
      </c>
      <c r="H105" s="165">
        <f t="shared" si="10"/>
        <v>0.17485718513265291</v>
      </c>
      <c r="I105" s="96"/>
    </row>
    <row r="106" spans="1:9" ht="24" customHeight="1" thickBot="1">
      <c r="A106" s="1076"/>
      <c r="B106" s="1129" t="s">
        <v>15</v>
      </c>
      <c r="C106" s="1129"/>
      <c r="D106" s="623">
        <f>SUM(D82,D105)</f>
        <v>613661600</v>
      </c>
      <c r="E106" s="623">
        <f>SUM(E82,E105)</f>
        <v>189036021</v>
      </c>
      <c r="F106" s="623">
        <f>SUM(F82,F105)</f>
        <v>720964740</v>
      </c>
      <c r="G106" s="578">
        <f t="shared" si="9"/>
        <v>107303140</v>
      </c>
      <c r="H106" s="622">
        <f t="shared" si="10"/>
        <v>0.17485718513265291</v>
      </c>
      <c r="I106" s="384"/>
    </row>
    <row r="107" spans="1:9" ht="17.25">
      <c r="A107" s="1074" t="s">
        <v>337</v>
      </c>
      <c r="B107" s="587" t="s">
        <v>5</v>
      </c>
      <c r="C107" s="675" t="s">
        <v>9</v>
      </c>
      <c r="D107" s="644">
        <v>1000000</v>
      </c>
      <c r="E107" s="644">
        <v>0</v>
      </c>
      <c r="F107" s="644">
        <v>1000000</v>
      </c>
      <c r="G107" s="676">
        <f>F107-D107</f>
        <v>0</v>
      </c>
      <c r="H107" s="677">
        <f t="shared" si="10"/>
        <v>0</v>
      </c>
      <c r="I107" s="630"/>
    </row>
    <row r="108" spans="1:9" ht="17.25" thickBot="1">
      <c r="A108" s="1076"/>
      <c r="B108" s="1077" t="s">
        <v>47</v>
      </c>
      <c r="C108" s="1078"/>
      <c r="D108" s="674">
        <f>D107</f>
        <v>1000000</v>
      </c>
      <c r="E108" s="674">
        <f t="shared" ref="E108:F108" si="16">E107</f>
        <v>0</v>
      </c>
      <c r="F108" s="674">
        <f t="shared" si="16"/>
        <v>1000000</v>
      </c>
      <c r="G108" s="578">
        <f>F108-D108</f>
        <v>0</v>
      </c>
      <c r="H108" s="622">
        <f t="shared" si="10"/>
        <v>0</v>
      </c>
      <c r="I108" s="51"/>
    </row>
    <row r="109" spans="1:9" ht="17.25">
      <c r="A109" s="1196" t="s">
        <v>340</v>
      </c>
      <c r="B109" s="1073" t="s">
        <v>340</v>
      </c>
      <c r="C109" s="580" t="s">
        <v>85</v>
      </c>
      <c r="D109" s="312">
        <v>181575697</v>
      </c>
      <c r="E109" s="312">
        <v>0</v>
      </c>
      <c r="F109" s="312">
        <v>238719319</v>
      </c>
      <c r="G109" s="45">
        <f t="shared" si="9"/>
        <v>57143622</v>
      </c>
      <c r="H109" s="165">
        <f t="shared" si="10"/>
        <v>0.31470963870236446</v>
      </c>
      <c r="I109" s="48"/>
    </row>
    <row r="110" spans="1:9" ht="17.25">
      <c r="A110" s="1196"/>
      <c r="B110" s="1067"/>
      <c r="C110" s="581" t="s">
        <v>46</v>
      </c>
      <c r="D110" s="555">
        <v>11436233</v>
      </c>
      <c r="E110" s="555">
        <v>5499501</v>
      </c>
      <c r="F110" s="555">
        <v>7286599</v>
      </c>
      <c r="G110" s="678">
        <f t="shared" si="9"/>
        <v>-4149634</v>
      </c>
      <c r="H110" s="165">
        <f t="shared" si="10"/>
        <v>-0.36284972507992796</v>
      </c>
      <c r="I110" s="89"/>
    </row>
    <row r="111" spans="1:9" ht="17.25" thickBot="1">
      <c r="A111" s="1197"/>
      <c r="B111" s="1179" t="s">
        <v>47</v>
      </c>
      <c r="C111" s="1343"/>
      <c r="D111" s="623">
        <f>SUM(D109:D110)</f>
        <v>193011930</v>
      </c>
      <c r="E111" s="623">
        <f t="shared" ref="E111:F111" si="17">SUM(E109:E110)</f>
        <v>5499501</v>
      </c>
      <c r="F111" s="623">
        <f t="shared" si="17"/>
        <v>246005918</v>
      </c>
      <c r="G111" s="623">
        <f t="shared" si="9"/>
        <v>52993988</v>
      </c>
      <c r="H111" s="622">
        <f t="shared" si="10"/>
        <v>0.27456327699536498</v>
      </c>
      <c r="I111" s="85"/>
    </row>
    <row r="112" spans="1:9" ht="17.100000000000001" customHeight="1">
      <c r="A112" s="1314" t="s">
        <v>223</v>
      </c>
      <c r="B112" s="1128" t="s">
        <v>224</v>
      </c>
      <c r="C112" s="632" t="s">
        <v>225</v>
      </c>
      <c r="D112" s="82"/>
      <c r="E112" s="82"/>
      <c r="F112" s="82"/>
      <c r="G112" s="82"/>
      <c r="H112" s="165"/>
      <c r="I112" s="294"/>
    </row>
    <row r="113" spans="1:9" ht="17.100000000000001" customHeight="1">
      <c r="A113" s="1314"/>
      <c r="B113" s="1073"/>
      <c r="C113" s="547" t="s">
        <v>226</v>
      </c>
      <c r="D113" s="79"/>
      <c r="E113" s="79"/>
      <c r="F113" s="79"/>
      <c r="G113" s="79"/>
      <c r="H113" s="165"/>
      <c r="I113" s="53"/>
    </row>
    <row r="114" spans="1:9" ht="17.100000000000001" customHeight="1">
      <c r="A114" s="1315"/>
      <c r="B114" s="1317" t="s">
        <v>392</v>
      </c>
      <c r="C114" s="1345"/>
      <c r="D114" s="79"/>
      <c r="E114" s="79"/>
      <c r="F114" s="79"/>
      <c r="G114" s="79"/>
      <c r="H114" s="165"/>
      <c r="I114" s="53"/>
    </row>
    <row r="115" spans="1:9" ht="17.100000000000001" customHeight="1">
      <c r="A115" s="1313" t="s">
        <v>396</v>
      </c>
      <c r="B115" s="1316" t="s">
        <v>224</v>
      </c>
      <c r="C115" s="547" t="s">
        <v>225</v>
      </c>
      <c r="D115" s="79"/>
      <c r="E115" s="79"/>
      <c r="F115" s="79"/>
      <c r="G115" s="79"/>
      <c r="H115" s="165"/>
      <c r="I115" s="53"/>
    </row>
    <row r="116" spans="1:9" ht="17.100000000000001" customHeight="1">
      <c r="A116" s="1314"/>
      <c r="B116" s="1073"/>
      <c r="C116" s="547" t="s">
        <v>226</v>
      </c>
      <c r="D116" s="79"/>
      <c r="E116" s="79"/>
      <c r="F116" s="79"/>
      <c r="G116" s="79"/>
      <c r="H116" s="165"/>
      <c r="I116" s="53"/>
    </row>
    <row r="117" spans="1:9" ht="17.100000000000001" customHeight="1">
      <c r="A117" s="1315"/>
      <c r="B117" s="1317" t="s">
        <v>392</v>
      </c>
      <c r="C117" s="1345"/>
      <c r="D117" s="79"/>
      <c r="E117" s="79"/>
      <c r="F117" s="79"/>
      <c r="G117" s="79"/>
      <c r="H117" s="165"/>
      <c r="I117" s="53"/>
    </row>
    <row r="118" spans="1:9" ht="17.100000000000001" customHeight="1" thickBot="1">
      <c r="A118" s="418" t="s">
        <v>56</v>
      </c>
      <c r="B118" s="419" t="s">
        <v>56</v>
      </c>
      <c r="C118" s="420" t="s">
        <v>93</v>
      </c>
      <c r="D118" s="167"/>
      <c r="E118" s="167"/>
      <c r="F118" s="167"/>
      <c r="G118" s="166"/>
      <c r="H118" s="169"/>
      <c r="I118" s="167"/>
    </row>
    <row r="119" spans="1:9" ht="17.25" thickBot="1">
      <c r="A119" s="1144" t="s">
        <v>53</v>
      </c>
      <c r="B119" s="1145"/>
      <c r="C119" s="1146"/>
      <c r="D119" s="394">
        <f>SUM(D71,D75,D106,D108,D111,D114,D117,D118)</f>
        <v>2417357380</v>
      </c>
      <c r="E119" s="394">
        <f t="shared" ref="E119:F119" si="18">SUM(E71,E75,E106,E108,E111,E114,E117,E118)</f>
        <v>732507584</v>
      </c>
      <c r="F119" s="394">
        <f t="shared" si="18"/>
        <v>2626322000</v>
      </c>
      <c r="G119" s="394">
        <f t="shared" si="9"/>
        <v>208964620</v>
      </c>
      <c r="H119" s="596">
        <f t="shared" ref="H119" si="19">G119/D119*100%</f>
        <v>8.6443412020443575E-2</v>
      </c>
      <c r="I119" s="91"/>
    </row>
  </sheetData>
  <mergeCells count="68">
    <mergeCell ref="A109:A111"/>
    <mergeCell ref="B109:B110"/>
    <mergeCell ref="B111:C111"/>
    <mergeCell ref="A119:C119"/>
    <mergeCell ref="A76:A106"/>
    <mergeCell ref="B76:B82"/>
    <mergeCell ref="B83:B105"/>
    <mergeCell ref="B106:C106"/>
    <mergeCell ref="A107:A108"/>
    <mergeCell ref="B108:C108"/>
    <mergeCell ref="A112:A114"/>
    <mergeCell ref="B112:B113"/>
    <mergeCell ref="B114:C114"/>
    <mergeCell ref="A115:A117"/>
    <mergeCell ref="B115:B116"/>
    <mergeCell ref="B117:C117"/>
    <mergeCell ref="B52:B58"/>
    <mergeCell ref="B59:B62"/>
    <mergeCell ref="B63:B70"/>
    <mergeCell ref="B71:C71"/>
    <mergeCell ref="A72:A75"/>
    <mergeCell ref="B72:B74"/>
    <mergeCell ref="B75:C75"/>
    <mergeCell ref="A48:C48"/>
    <mergeCell ref="A49:I49"/>
    <mergeCell ref="A50:C50"/>
    <mergeCell ref="D50:D51"/>
    <mergeCell ref="E50:E51"/>
    <mergeCell ref="F50:F51"/>
    <mergeCell ref="G50:G51"/>
    <mergeCell ref="H50:H51"/>
    <mergeCell ref="I50:I51"/>
    <mergeCell ref="A41:A44"/>
    <mergeCell ref="B41:B43"/>
    <mergeCell ref="B44:C44"/>
    <mergeCell ref="A45:A47"/>
    <mergeCell ref="B45:B46"/>
    <mergeCell ref="B47:C47"/>
    <mergeCell ref="A38:A40"/>
    <mergeCell ref="B38:B39"/>
    <mergeCell ref="B40:C40"/>
    <mergeCell ref="A23:A27"/>
    <mergeCell ref="B23:B26"/>
    <mergeCell ref="B27:C27"/>
    <mergeCell ref="A28:A30"/>
    <mergeCell ref="B28:B29"/>
    <mergeCell ref="B30:C30"/>
    <mergeCell ref="A31:A33"/>
    <mergeCell ref="B31:B32"/>
    <mergeCell ref="B34:B36"/>
    <mergeCell ref="A36:A37"/>
    <mergeCell ref="B37:C37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25" right="0.25" top="0.75" bottom="0.75" header="0.3" footer="0.3"/>
  <pageSetup paperSize="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topLeftCell="A28" workbookViewId="0">
      <selection activeCell="D35" sqref="D35"/>
    </sheetView>
  </sheetViews>
  <sheetFormatPr defaultRowHeight="16.5"/>
  <cols>
    <col min="1" max="1" width="12.75" customWidth="1"/>
    <col min="2" max="2" width="13.375" customWidth="1"/>
    <col min="3" max="3" width="19.25" customWidth="1"/>
    <col min="4" max="4" width="15.375" customWidth="1"/>
    <col min="5" max="5" width="17.5" customWidth="1"/>
    <col min="6" max="6" width="15.5" customWidth="1"/>
    <col min="7" max="7" width="15.625" customWidth="1"/>
    <col min="8" max="8" width="9.625" customWidth="1"/>
    <col min="9" max="9" width="32.25" style="1003" customWidth="1"/>
  </cols>
  <sheetData>
    <row r="2" spans="1:9" ht="20.25">
      <c r="A2" s="1301" t="s">
        <v>607</v>
      </c>
      <c r="B2" s="1302"/>
      <c r="C2" s="1302"/>
      <c r="D2" s="1302"/>
      <c r="E2" s="1302"/>
      <c r="F2" s="1302"/>
      <c r="G2" s="1302"/>
      <c r="H2" s="1302"/>
      <c r="I2" s="1302"/>
    </row>
    <row r="3" spans="1:9">
      <c r="A3" s="1251" t="s">
        <v>1055</v>
      </c>
      <c r="B3" s="1251"/>
      <c r="C3" s="1251"/>
      <c r="D3" s="1251"/>
      <c r="E3" s="1251"/>
      <c r="F3" s="1251"/>
      <c r="G3" s="1251"/>
      <c r="H3" s="1251"/>
      <c r="I3" s="1251"/>
    </row>
    <row r="4" spans="1:9">
      <c r="A4" s="1251"/>
      <c r="B4" s="1251"/>
      <c r="C4" s="1251"/>
      <c r="D4" s="1251"/>
      <c r="E4" s="1251"/>
      <c r="F4" s="1251"/>
      <c r="G4" s="1251"/>
      <c r="H4" s="1251"/>
      <c r="I4" s="1251"/>
    </row>
    <row r="5" spans="1:9" ht="17.25" thickBot="1">
      <c r="A5" s="1303" t="s">
        <v>1152</v>
      </c>
      <c r="B5" s="1303"/>
      <c r="C5" s="1303"/>
      <c r="D5" s="1303"/>
      <c r="E5" s="1303"/>
      <c r="F5" s="1303"/>
      <c r="G5" s="1303"/>
      <c r="H5" s="1303"/>
      <c r="I5" s="1303"/>
    </row>
    <row r="6" spans="1:9">
      <c r="A6" s="1304" t="s">
        <v>37</v>
      </c>
      <c r="B6" s="1305"/>
      <c r="C6" s="1305"/>
      <c r="D6" s="1082" t="s">
        <v>298</v>
      </c>
      <c r="E6" s="1082" t="s">
        <v>299</v>
      </c>
      <c r="F6" s="1082" t="s">
        <v>296</v>
      </c>
      <c r="G6" s="1082" t="s">
        <v>74</v>
      </c>
      <c r="H6" s="1152" t="s">
        <v>62</v>
      </c>
      <c r="I6" s="1147" t="s">
        <v>608</v>
      </c>
    </row>
    <row r="7" spans="1:9" ht="17.25" thickBot="1">
      <c r="A7" s="97" t="s">
        <v>0</v>
      </c>
      <c r="B7" s="173" t="s">
        <v>1</v>
      </c>
      <c r="C7" s="173" t="s">
        <v>2</v>
      </c>
      <c r="D7" s="1083"/>
      <c r="E7" s="1083"/>
      <c r="F7" s="1083"/>
      <c r="G7" s="1083"/>
      <c r="H7" s="1153"/>
      <c r="I7" s="1148"/>
    </row>
    <row r="8" spans="1:9" ht="17.25">
      <c r="A8" s="1069" t="s">
        <v>609</v>
      </c>
      <c r="B8" s="1128" t="s">
        <v>610</v>
      </c>
      <c r="C8" s="935" t="s">
        <v>193</v>
      </c>
      <c r="D8" s="305"/>
      <c r="E8" s="305"/>
      <c r="F8" s="305"/>
      <c r="G8" s="312"/>
      <c r="H8" s="306"/>
      <c r="I8" s="1004"/>
    </row>
    <row r="9" spans="1:9" ht="17.25">
      <c r="A9" s="1069"/>
      <c r="B9" s="1128"/>
      <c r="C9" s="933" t="s">
        <v>196</v>
      </c>
      <c r="D9" s="302"/>
      <c r="E9" s="302"/>
      <c r="F9" s="302"/>
      <c r="G9" s="312"/>
      <c r="H9" s="943"/>
      <c r="I9" s="1005"/>
    </row>
    <row r="10" spans="1:9" ht="17.25">
      <c r="A10" s="1069"/>
      <c r="B10" s="1128"/>
      <c r="C10" s="933" t="s">
        <v>611</v>
      </c>
      <c r="D10" s="302"/>
      <c r="E10" s="302"/>
      <c r="F10" s="302"/>
      <c r="G10" s="312"/>
      <c r="H10" s="943"/>
      <c r="I10" s="1005"/>
    </row>
    <row r="11" spans="1:9" ht="17.25">
      <c r="A11" s="1069"/>
      <c r="B11" s="1128"/>
      <c r="C11" s="933" t="s">
        <v>612</v>
      </c>
      <c r="D11" s="302"/>
      <c r="E11" s="302"/>
      <c r="F11" s="302"/>
      <c r="G11" s="312"/>
      <c r="H11" s="943"/>
      <c r="I11" s="1005"/>
    </row>
    <row r="12" spans="1:9" ht="17.25">
      <c r="A12" s="1069"/>
      <c r="B12" s="1073"/>
      <c r="C12" s="933" t="s">
        <v>613</v>
      </c>
      <c r="D12" s="302"/>
      <c r="E12" s="302"/>
      <c r="F12" s="302"/>
      <c r="G12" s="312"/>
      <c r="H12" s="943"/>
      <c r="I12" s="1005"/>
    </row>
    <row r="13" spans="1:9" ht="18" thickBot="1">
      <c r="A13" s="1070"/>
      <c r="B13" s="1129" t="s">
        <v>614</v>
      </c>
      <c r="C13" s="1129"/>
      <c r="D13" s="303"/>
      <c r="E13" s="303"/>
      <c r="F13" s="303"/>
      <c r="G13" s="313"/>
      <c r="H13" s="944"/>
      <c r="I13" s="1006"/>
    </row>
    <row r="14" spans="1:9" ht="33">
      <c r="A14" s="1131" t="s">
        <v>3</v>
      </c>
      <c r="B14" s="1128" t="s">
        <v>615</v>
      </c>
      <c r="C14" s="935" t="s">
        <v>616</v>
      </c>
      <c r="D14" s="305"/>
      <c r="E14" s="305"/>
      <c r="F14" s="305"/>
      <c r="G14" s="312"/>
      <c r="H14" s="306"/>
      <c r="I14" s="1007"/>
    </row>
    <row r="15" spans="1:9" ht="33">
      <c r="A15" s="1131"/>
      <c r="B15" s="1128"/>
      <c r="C15" s="933" t="s">
        <v>617</v>
      </c>
      <c r="D15" s="302"/>
      <c r="E15" s="302"/>
      <c r="F15" s="302"/>
      <c r="G15" s="312"/>
      <c r="H15" s="943"/>
      <c r="I15" s="1008"/>
    </row>
    <row r="16" spans="1:9" ht="17.25">
      <c r="A16" s="1131"/>
      <c r="B16" s="1128"/>
      <c r="C16" s="933" t="s">
        <v>190</v>
      </c>
      <c r="D16" s="302"/>
      <c r="E16" s="302"/>
      <c r="F16" s="302"/>
      <c r="G16" s="312"/>
      <c r="H16" s="943"/>
      <c r="I16" s="1008"/>
    </row>
    <row r="17" spans="1:9" ht="17.25">
      <c r="A17" s="1131"/>
      <c r="B17" s="1128"/>
      <c r="C17" s="933" t="s">
        <v>191</v>
      </c>
      <c r="D17" s="302"/>
      <c r="E17" s="302"/>
      <c r="F17" s="302"/>
      <c r="G17" s="312"/>
      <c r="H17" s="943"/>
      <c r="I17" s="1008"/>
    </row>
    <row r="18" spans="1:9" ht="17.25">
      <c r="A18" s="1131"/>
      <c r="B18" s="1128"/>
      <c r="C18" s="935" t="s">
        <v>618</v>
      </c>
      <c r="D18" s="302"/>
      <c r="E18" s="302"/>
      <c r="F18" s="302"/>
      <c r="G18" s="312"/>
      <c r="H18" s="943"/>
      <c r="I18" s="1005"/>
    </row>
    <row r="19" spans="1:9" ht="17.25">
      <c r="A19" s="1131"/>
      <c r="B19" s="1128"/>
      <c r="C19" s="940" t="s">
        <v>619</v>
      </c>
      <c r="D19" s="555">
        <v>8586000</v>
      </c>
      <c r="E19" s="555">
        <v>3645820</v>
      </c>
      <c r="F19" s="555">
        <v>15750000</v>
      </c>
      <c r="G19" s="312">
        <f t="shared" ref="G19:G20" si="0">F19-D19</f>
        <v>7164000</v>
      </c>
      <c r="H19" s="943">
        <f t="shared" ref="H19:H47" si="1">G19/D19*100%</f>
        <v>0.83438155136268344</v>
      </c>
      <c r="I19" s="1009" t="s">
        <v>620</v>
      </c>
    </row>
    <row r="20" spans="1:9" ht="17.25">
      <c r="A20" s="1131"/>
      <c r="B20" s="1128"/>
      <c r="C20" s="940" t="s">
        <v>621</v>
      </c>
      <c r="D20" s="555">
        <v>2500000</v>
      </c>
      <c r="E20" s="555">
        <v>0</v>
      </c>
      <c r="F20" s="555">
        <v>2500000</v>
      </c>
      <c r="G20" s="312">
        <f t="shared" si="0"/>
        <v>0</v>
      </c>
      <c r="H20" s="943">
        <f t="shared" si="1"/>
        <v>0</v>
      </c>
      <c r="I20" s="1009"/>
    </row>
    <row r="21" spans="1:9">
      <c r="A21" s="1131"/>
      <c r="B21" s="1073"/>
      <c r="C21" s="940" t="s">
        <v>622</v>
      </c>
      <c r="D21" s="78"/>
      <c r="E21" s="78"/>
      <c r="F21" s="44"/>
      <c r="G21" s="45">
        <f>F21-D21</f>
        <v>0</v>
      </c>
      <c r="H21" s="165" t="s">
        <v>1132</v>
      </c>
      <c r="I21" s="1010"/>
    </row>
    <row r="22" spans="1:9" ht="17.25" thickBot="1">
      <c r="A22" s="1132"/>
      <c r="B22" s="1088" t="s">
        <v>15</v>
      </c>
      <c r="C22" s="1089"/>
      <c r="D22" s="49">
        <f>SUM(D14:D21)</f>
        <v>11086000</v>
      </c>
      <c r="E22" s="49">
        <f t="shared" ref="E22:F22" si="2">SUM(E14:E21)</f>
        <v>3645820</v>
      </c>
      <c r="F22" s="49">
        <f t="shared" si="2"/>
        <v>18250000</v>
      </c>
      <c r="G22" s="168">
        <f t="shared" ref="G22:G47" si="3">F22-D22</f>
        <v>7164000</v>
      </c>
      <c r="H22" s="169">
        <f t="shared" si="1"/>
        <v>0.64622045823561247</v>
      </c>
      <c r="I22" s="1011"/>
    </row>
    <row r="23" spans="1:9">
      <c r="A23" s="1124" t="s">
        <v>206</v>
      </c>
      <c r="B23" s="1127" t="s">
        <v>206</v>
      </c>
      <c r="C23" s="932" t="s">
        <v>154</v>
      </c>
      <c r="D23" s="83"/>
      <c r="E23" s="83"/>
      <c r="F23" s="84"/>
      <c r="G23" s="211">
        <f t="shared" si="3"/>
        <v>0</v>
      </c>
      <c r="H23" s="945" t="s">
        <v>1132</v>
      </c>
      <c r="I23" s="1012"/>
    </row>
    <row r="24" spans="1:9" ht="33">
      <c r="A24" s="1125"/>
      <c r="B24" s="1128"/>
      <c r="C24" s="933" t="s">
        <v>623</v>
      </c>
      <c r="D24" s="53">
        <v>968905000</v>
      </c>
      <c r="E24" s="53">
        <v>650589000</v>
      </c>
      <c r="F24" s="79">
        <v>999786000</v>
      </c>
      <c r="G24" s="212">
        <f t="shared" si="3"/>
        <v>30881000</v>
      </c>
      <c r="H24" s="946">
        <f t="shared" si="1"/>
        <v>3.1872061760440912E-2</v>
      </c>
      <c r="I24" s="1030" t="s">
        <v>1146</v>
      </c>
    </row>
    <row r="25" spans="1:9" ht="33">
      <c r="A25" s="1125"/>
      <c r="B25" s="1128"/>
      <c r="C25" s="933" t="s">
        <v>38</v>
      </c>
      <c r="D25" s="53">
        <v>29500000</v>
      </c>
      <c r="E25" s="53">
        <v>18965000</v>
      </c>
      <c r="F25" s="79">
        <v>19000000</v>
      </c>
      <c r="G25" s="657">
        <f t="shared" si="3"/>
        <v>-10500000</v>
      </c>
      <c r="H25" s="946">
        <f t="shared" si="1"/>
        <v>-0.3559322033898305</v>
      </c>
      <c r="I25" s="1030" t="s">
        <v>1147</v>
      </c>
    </row>
    <row r="26" spans="1:9">
      <c r="A26" s="1125"/>
      <c r="B26" s="1073"/>
      <c r="C26" s="933" t="s">
        <v>82</v>
      </c>
      <c r="D26" s="53">
        <v>3950000</v>
      </c>
      <c r="E26" s="53">
        <v>2700000</v>
      </c>
      <c r="F26" s="79">
        <v>19450000</v>
      </c>
      <c r="G26" s="212">
        <f t="shared" si="3"/>
        <v>15500000</v>
      </c>
      <c r="H26" s="946">
        <f t="shared" si="1"/>
        <v>3.9240506329113924</v>
      </c>
      <c r="I26" s="1013" t="s">
        <v>624</v>
      </c>
    </row>
    <row r="27" spans="1:9" ht="17.25" thickBot="1">
      <c r="A27" s="1126"/>
      <c r="B27" s="1071" t="s">
        <v>15</v>
      </c>
      <c r="C27" s="1138"/>
      <c r="D27" s="86">
        <f>SUM(D23:D26)</f>
        <v>1002355000</v>
      </c>
      <c r="E27" s="86">
        <f t="shared" ref="E27:F27" si="4">SUM(E23:E26)</f>
        <v>672254000</v>
      </c>
      <c r="F27" s="86">
        <f t="shared" si="4"/>
        <v>1038236000</v>
      </c>
      <c r="G27" s="213">
        <f t="shared" si="3"/>
        <v>35881000</v>
      </c>
      <c r="H27" s="947">
        <f t="shared" si="1"/>
        <v>3.5796698774386321E-2</v>
      </c>
      <c r="I27" s="1014"/>
    </row>
    <row r="28" spans="1:9" ht="49.5">
      <c r="A28" s="1141" t="s">
        <v>208</v>
      </c>
      <c r="B28" s="1073" t="s">
        <v>625</v>
      </c>
      <c r="C28" s="997" t="s">
        <v>7</v>
      </c>
      <c r="D28" s="82">
        <v>85100000</v>
      </c>
      <c r="E28" s="82">
        <v>47967050</v>
      </c>
      <c r="F28" s="82">
        <v>136300000</v>
      </c>
      <c r="G28" s="45">
        <f t="shared" si="3"/>
        <v>51200000</v>
      </c>
      <c r="H28" s="165">
        <f t="shared" si="1"/>
        <v>0.6016451233842538</v>
      </c>
      <c r="I28" s="1029" t="s">
        <v>1145</v>
      </c>
    </row>
    <row r="29" spans="1:9">
      <c r="A29" s="1134"/>
      <c r="B29" s="1067"/>
      <c r="C29" s="997" t="s">
        <v>8</v>
      </c>
      <c r="D29" s="78">
        <v>180250000</v>
      </c>
      <c r="E29" s="78">
        <v>34301660</v>
      </c>
      <c r="F29" s="45">
        <v>180250000</v>
      </c>
      <c r="G29" s="45">
        <f t="shared" si="3"/>
        <v>0</v>
      </c>
      <c r="H29" s="165">
        <f t="shared" si="1"/>
        <v>0</v>
      </c>
      <c r="I29" s="1010"/>
    </row>
    <row r="30" spans="1:9" ht="17.25" thickBot="1">
      <c r="A30" s="1135"/>
      <c r="B30" s="1129" t="s">
        <v>614</v>
      </c>
      <c r="C30" s="1129"/>
      <c r="D30" s="80">
        <f>SUM(D28:D29)</f>
        <v>265350000</v>
      </c>
      <c r="E30" s="80">
        <f t="shared" ref="E30:F30" si="5">SUM(E28:E29)</f>
        <v>82268710</v>
      </c>
      <c r="F30" s="377">
        <f t="shared" si="5"/>
        <v>316550000</v>
      </c>
      <c r="G30" s="377">
        <f t="shared" si="3"/>
        <v>51200000</v>
      </c>
      <c r="H30" s="948">
        <f t="shared" si="1"/>
        <v>0.19295270397588091</v>
      </c>
      <c r="I30" s="1011"/>
    </row>
    <row r="31" spans="1:9">
      <c r="A31" s="1068" t="s">
        <v>210</v>
      </c>
      <c r="B31" s="1127" t="s">
        <v>626</v>
      </c>
      <c r="C31" s="988" t="s">
        <v>627</v>
      </c>
      <c r="D31" s="84"/>
      <c r="E31" s="84"/>
      <c r="F31" s="84"/>
      <c r="G31" s="84"/>
      <c r="H31" s="705"/>
      <c r="I31" s="1012"/>
    </row>
    <row r="32" spans="1:9">
      <c r="A32" s="1069"/>
      <c r="B32" s="1073"/>
      <c r="C32" s="989" t="s">
        <v>628</v>
      </c>
      <c r="D32" s="79"/>
      <c r="E32" s="79"/>
      <c r="F32" s="79"/>
      <c r="G32" s="79"/>
      <c r="H32" s="289"/>
      <c r="I32" s="1013"/>
    </row>
    <row r="33" spans="1:9" ht="17.25" thickBot="1">
      <c r="A33" s="1070"/>
      <c r="B33" s="993"/>
      <c r="C33" s="993" t="s">
        <v>15</v>
      </c>
      <c r="D33" s="86"/>
      <c r="E33" s="86"/>
      <c r="F33" s="86"/>
      <c r="G33" s="49"/>
      <c r="H33" s="304"/>
      <c r="I33" s="1014"/>
    </row>
    <row r="34" spans="1:9">
      <c r="A34" s="934"/>
      <c r="B34" s="1128" t="s">
        <v>629</v>
      </c>
      <c r="C34" s="935" t="s">
        <v>230</v>
      </c>
      <c r="D34" s="82">
        <v>6725000</v>
      </c>
      <c r="E34" s="82">
        <v>3000000</v>
      </c>
      <c r="F34" s="84">
        <v>3000000</v>
      </c>
      <c r="G34" s="790">
        <f t="shared" si="3"/>
        <v>-3725000</v>
      </c>
      <c r="H34" s="1000">
        <f t="shared" si="1"/>
        <v>-0.55390334572490707</v>
      </c>
      <c r="I34" s="1012" t="s">
        <v>630</v>
      </c>
    </row>
    <row r="35" spans="1:9">
      <c r="A35" s="1075" t="s">
        <v>629</v>
      </c>
      <c r="B35" s="1073"/>
      <c r="C35" s="940" t="s">
        <v>631</v>
      </c>
      <c r="D35" s="79">
        <v>5000000</v>
      </c>
      <c r="E35" s="79">
        <v>10000005</v>
      </c>
      <c r="F35" s="53">
        <v>10000005</v>
      </c>
      <c r="G35" s="79">
        <f t="shared" si="3"/>
        <v>5000005</v>
      </c>
      <c r="H35" s="289">
        <f t="shared" si="1"/>
        <v>1.0000009999999999</v>
      </c>
      <c r="I35" s="1013" t="s">
        <v>632</v>
      </c>
    </row>
    <row r="36" spans="1:9" ht="17.25" thickBot="1">
      <c r="A36" s="1076"/>
      <c r="B36" s="1136" t="s">
        <v>614</v>
      </c>
      <c r="C36" s="1137"/>
      <c r="D36" s="309">
        <f>SUM(D34:D35)</f>
        <v>11725000</v>
      </c>
      <c r="E36" s="309">
        <f t="shared" ref="E36:F36" si="6">SUM(E34:E35)</f>
        <v>13000005</v>
      </c>
      <c r="F36" s="86">
        <f t="shared" si="6"/>
        <v>13000005</v>
      </c>
      <c r="G36" s="1026">
        <f t="shared" si="3"/>
        <v>1275005</v>
      </c>
      <c r="H36" s="1027">
        <f t="shared" si="1"/>
        <v>0.10874243070362473</v>
      </c>
      <c r="I36" s="1028"/>
    </row>
    <row r="37" spans="1:9">
      <c r="A37" s="1074" t="s">
        <v>633</v>
      </c>
      <c r="B37" s="1127" t="s">
        <v>633</v>
      </c>
      <c r="C37" s="200" t="s">
        <v>10</v>
      </c>
      <c r="D37" s="81">
        <v>14300000</v>
      </c>
      <c r="E37" s="81">
        <v>16549870</v>
      </c>
      <c r="F37" s="52">
        <v>16549870</v>
      </c>
      <c r="G37" s="45">
        <f t="shared" si="3"/>
        <v>2249870</v>
      </c>
      <c r="H37" s="165">
        <f t="shared" si="1"/>
        <v>0.15733356643356644</v>
      </c>
      <c r="I37" s="1016"/>
    </row>
    <row r="38" spans="1:9">
      <c r="A38" s="1075"/>
      <c r="B38" s="1073"/>
      <c r="C38" s="998" t="s">
        <v>634</v>
      </c>
      <c r="D38" s="88">
        <v>252000000</v>
      </c>
      <c r="E38" s="88">
        <v>265649753</v>
      </c>
      <c r="F38" s="168">
        <v>265649753</v>
      </c>
      <c r="G38" s="45">
        <f t="shared" si="3"/>
        <v>13649753</v>
      </c>
      <c r="H38" s="169">
        <f t="shared" si="1"/>
        <v>5.416568650793651E-2</v>
      </c>
      <c r="I38" s="1017"/>
    </row>
    <row r="39" spans="1:9" ht="17.25" thickBot="1">
      <c r="A39" s="1076"/>
      <c r="B39" s="1077" t="s">
        <v>15</v>
      </c>
      <c r="C39" s="1078"/>
      <c r="D39" s="86">
        <f>SUM(D37:D38)</f>
        <v>266300000</v>
      </c>
      <c r="E39" s="86">
        <f t="shared" ref="E39:F39" si="7">SUM(E37:E38)</f>
        <v>282199623</v>
      </c>
      <c r="F39" s="86">
        <f t="shared" si="7"/>
        <v>282199623</v>
      </c>
      <c r="G39" s="49">
        <f t="shared" si="3"/>
        <v>15899623</v>
      </c>
      <c r="H39" s="1031">
        <f t="shared" si="1"/>
        <v>5.9705681562147957E-2</v>
      </c>
      <c r="I39" s="1014"/>
    </row>
    <row r="40" spans="1:9">
      <c r="A40" s="1341" t="s">
        <v>635</v>
      </c>
      <c r="B40" s="1066" t="s">
        <v>635</v>
      </c>
      <c r="C40" s="988" t="s">
        <v>636</v>
      </c>
      <c r="D40" s="84">
        <v>184000</v>
      </c>
      <c r="E40" s="84">
        <v>2081</v>
      </c>
      <c r="F40" s="83">
        <v>184372</v>
      </c>
      <c r="G40" s="206">
        <f t="shared" si="3"/>
        <v>372</v>
      </c>
      <c r="H40" s="705">
        <f t="shared" si="1"/>
        <v>2.0217391304347826E-3</v>
      </c>
      <c r="I40" s="1012"/>
    </row>
    <row r="41" spans="1:9">
      <c r="A41" s="1322"/>
      <c r="B41" s="1067"/>
      <c r="C41" s="989" t="s">
        <v>637</v>
      </c>
      <c r="D41" s="79"/>
      <c r="E41" s="79"/>
      <c r="F41" s="53"/>
      <c r="G41" s="45">
        <f t="shared" si="3"/>
        <v>0</v>
      </c>
      <c r="H41" s="289" t="s">
        <v>1132</v>
      </c>
      <c r="I41" s="1013"/>
    </row>
    <row r="42" spans="1:9">
      <c r="A42" s="1322"/>
      <c r="B42" s="1067"/>
      <c r="C42" s="989" t="s">
        <v>12</v>
      </c>
      <c r="D42" s="79">
        <v>17800000</v>
      </c>
      <c r="E42" s="79">
        <v>5390000</v>
      </c>
      <c r="F42" s="53">
        <v>17800000</v>
      </c>
      <c r="G42" s="45">
        <f t="shared" si="3"/>
        <v>0</v>
      </c>
      <c r="H42" s="289">
        <f t="shared" si="1"/>
        <v>0</v>
      </c>
      <c r="I42" s="1013"/>
    </row>
    <row r="43" spans="1:9" ht="17.25" thickBot="1">
      <c r="A43" s="1342"/>
      <c r="B43" s="1129" t="s">
        <v>15</v>
      </c>
      <c r="C43" s="1129"/>
      <c r="D43" s="86">
        <f>SUM(D40:D42)</f>
        <v>17984000</v>
      </c>
      <c r="E43" s="86">
        <f t="shared" ref="E43:F43" si="8">SUM(E40:E42)</f>
        <v>5392081</v>
      </c>
      <c r="F43" s="86">
        <f t="shared" si="8"/>
        <v>17984372</v>
      </c>
      <c r="G43" s="49">
        <f t="shared" si="3"/>
        <v>372</v>
      </c>
      <c r="H43" s="1031">
        <f t="shared" si="1"/>
        <v>2.0685053380782917E-5</v>
      </c>
      <c r="I43" s="1014"/>
    </row>
    <row r="44" spans="1:9">
      <c r="A44" s="1141" t="s">
        <v>638</v>
      </c>
      <c r="B44" s="1073" t="s">
        <v>639</v>
      </c>
      <c r="C44" s="992" t="s">
        <v>640</v>
      </c>
      <c r="D44" s="82"/>
      <c r="E44" s="82"/>
      <c r="F44" s="294"/>
      <c r="G44" s="45"/>
      <c r="H44" s="643"/>
      <c r="I44" s="1015"/>
    </row>
    <row r="45" spans="1:9">
      <c r="A45" s="1134"/>
      <c r="B45" s="1067"/>
      <c r="C45" s="933" t="s">
        <v>641</v>
      </c>
      <c r="D45" s="79"/>
      <c r="E45" s="79"/>
      <c r="F45" s="53"/>
      <c r="G45" s="45"/>
      <c r="H45" s="289"/>
      <c r="I45" s="1013"/>
    </row>
    <row r="46" spans="1:9" ht="17.25" thickBot="1">
      <c r="A46" s="1142"/>
      <c r="B46" s="1143" t="s">
        <v>614</v>
      </c>
      <c r="C46" s="1143"/>
      <c r="D46" s="166"/>
      <c r="E46" s="166"/>
      <c r="F46" s="166"/>
      <c r="G46" s="168"/>
      <c r="H46" s="169"/>
      <c r="I46" s="1018"/>
    </row>
    <row r="47" spans="1:9" s="972" customFormat="1" ht="17.25" thickBot="1">
      <c r="A47" s="1144" t="s">
        <v>642</v>
      </c>
      <c r="B47" s="1145"/>
      <c r="C47" s="1146"/>
      <c r="D47" s="394">
        <f>SUM(D22,D27,D30,D36,D39,D43,D46)</f>
        <v>1574800000</v>
      </c>
      <c r="E47" s="394">
        <f>SUM(E22,E27,E30,E36,E39,E43,E46)</f>
        <v>1058760239</v>
      </c>
      <c r="F47" s="394">
        <f>SUM(F22,F27,F30,F36,F39,F43,F46)</f>
        <v>1686220000</v>
      </c>
      <c r="G47" s="394">
        <f t="shared" si="3"/>
        <v>111420000</v>
      </c>
      <c r="H47" s="596">
        <f t="shared" si="1"/>
        <v>7.0751841503683008E-2</v>
      </c>
      <c r="I47" s="1019"/>
    </row>
    <row r="48" spans="1:9" ht="32.1" customHeight="1" thickBot="1">
      <c r="A48" s="1346" t="s">
        <v>87</v>
      </c>
      <c r="B48" s="1346"/>
      <c r="C48" s="1346"/>
      <c r="D48" s="1346"/>
      <c r="E48" s="1346"/>
      <c r="F48" s="1346"/>
      <c r="G48" s="1346"/>
      <c r="H48" s="1346"/>
      <c r="I48" s="1346"/>
    </row>
    <row r="49" spans="1:9">
      <c r="A49" s="1304" t="s">
        <v>37</v>
      </c>
      <c r="B49" s="1305"/>
      <c r="C49" s="1305"/>
      <c r="D49" s="1082" t="s">
        <v>643</v>
      </c>
      <c r="E49" s="1082" t="s">
        <v>644</v>
      </c>
      <c r="F49" s="1082" t="s">
        <v>296</v>
      </c>
      <c r="G49" s="1082" t="s">
        <v>74</v>
      </c>
      <c r="H49" s="1152" t="s">
        <v>645</v>
      </c>
      <c r="I49" s="1347" t="s">
        <v>76</v>
      </c>
    </row>
    <row r="50" spans="1:9" ht="17.25" thickBot="1">
      <c r="A50" s="97" t="s">
        <v>0</v>
      </c>
      <c r="B50" s="173" t="s">
        <v>1</v>
      </c>
      <c r="C50" s="173" t="s">
        <v>2</v>
      </c>
      <c r="D50" s="1083"/>
      <c r="E50" s="1083"/>
      <c r="F50" s="1083"/>
      <c r="G50" s="1083"/>
      <c r="H50" s="1153"/>
      <c r="I50" s="1348"/>
    </row>
    <row r="51" spans="1:9" ht="33">
      <c r="A51" s="210" t="s">
        <v>233</v>
      </c>
      <c r="B51" s="1073" t="s">
        <v>646</v>
      </c>
      <c r="C51" s="290" t="s">
        <v>20</v>
      </c>
      <c r="D51" s="44">
        <v>603767340</v>
      </c>
      <c r="E51" s="44">
        <v>190793150</v>
      </c>
      <c r="F51" s="44">
        <v>607479560</v>
      </c>
      <c r="G51" s="45">
        <f>F51-D51</f>
        <v>3712220</v>
      </c>
      <c r="H51" s="165">
        <f>G51/D51*100%</f>
        <v>6.1484279689590369E-3</v>
      </c>
      <c r="I51" s="614" t="s">
        <v>1148</v>
      </c>
    </row>
    <row r="52" spans="1:9">
      <c r="A52" s="77"/>
      <c r="B52" s="1067"/>
      <c r="C52" s="201" t="s">
        <v>40</v>
      </c>
      <c r="D52" s="44">
        <v>76430030</v>
      </c>
      <c r="E52" s="44">
        <v>34264830</v>
      </c>
      <c r="F52" s="44">
        <v>86720440</v>
      </c>
      <c r="G52" s="45">
        <f t="shared" ref="G52:G110" si="9">F52-D52</f>
        <v>10290410</v>
      </c>
      <c r="H52" s="165">
        <f t="shared" ref="H52:H110" si="10">G52/D52*100%</f>
        <v>0.13463830905208332</v>
      </c>
      <c r="I52" s="1010"/>
    </row>
    <row r="53" spans="1:9">
      <c r="A53" s="77"/>
      <c r="B53" s="1067"/>
      <c r="C53" s="201" t="s">
        <v>647</v>
      </c>
      <c r="D53" s="45">
        <v>0</v>
      </c>
      <c r="E53" s="45"/>
      <c r="F53" s="44">
        <v>0</v>
      </c>
      <c r="G53" s="45">
        <f t="shared" si="9"/>
        <v>0</v>
      </c>
      <c r="H53" s="165" t="s">
        <v>1144</v>
      </c>
      <c r="I53" s="1010"/>
    </row>
    <row r="54" spans="1:9">
      <c r="A54" s="77"/>
      <c r="B54" s="1067"/>
      <c r="C54" s="201" t="s">
        <v>117</v>
      </c>
      <c r="D54" s="44">
        <v>55883200</v>
      </c>
      <c r="E54" s="44">
        <v>19821150</v>
      </c>
      <c r="F54" s="44">
        <v>58378000</v>
      </c>
      <c r="G54" s="45">
        <f t="shared" si="9"/>
        <v>2494800</v>
      </c>
      <c r="H54" s="165">
        <f t="shared" si="10"/>
        <v>4.4643112778079995E-2</v>
      </c>
      <c r="I54" s="1010"/>
    </row>
    <row r="55" spans="1:9">
      <c r="A55" s="77"/>
      <c r="B55" s="1067"/>
      <c r="C55" s="201" t="s">
        <v>41</v>
      </c>
      <c r="D55" s="44">
        <v>72700000</v>
      </c>
      <c r="E55" s="44">
        <v>21867380</v>
      </c>
      <c r="F55" s="44">
        <v>75000000</v>
      </c>
      <c r="G55" s="45">
        <f t="shared" si="9"/>
        <v>2300000</v>
      </c>
      <c r="H55" s="165">
        <f t="shared" si="10"/>
        <v>3.1636863823933978E-2</v>
      </c>
      <c r="I55" s="1010"/>
    </row>
    <row r="56" spans="1:9">
      <c r="A56" s="77"/>
      <c r="B56" s="1067"/>
      <c r="C56" s="201" t="s">
        <v>23</v>
      </c>
      <c r="D56" s="44">
        <v>2100000</v>
      </c>
      <c r="E56" s="44">
        <v>125000</v>
      </c>
      <c r="F56" s="44">
        <v>2100000</v>
      </c>
      <c r="G56" s="45">
        <f t="shared" si="9"/>
        <v>0</v>
      </c>
      <c r="H56" s="165">
        <f t="shared" si="10"/>
        <v>0</v>
      </c>
      <c r="I56" s="1010"/>
    </row>
    <row r="57" spans="1:9">
      <c r="A57" s="77"/>
      <c r="B57" s="1067"/>
      <c r="C57" s="291" t="s">
        <v>372</v>
      </c>
      <c r="D57" s="78">
        <f>SUM(D51:D56)</f>
        <v>810880570</v>
      </c>
      <c r="E57" s="78">
        <f t="shared" ref="E57:F57" si="11">SUM(E51:E56)</f>
        <v>266871510</v>
      </c>
      <c r="F57" s="78">
        <f t="shared" si="11"/>
        <v>829678000</v>
      </c>
      <c r="G57" s="45">
        <f t="shared" si="9"/>
        <v>18797430</v>
      </c>
      <c r="H57" s="165">
        <f t="shared" si="10"/>
        <v>2.318150254851957E-2</v>
      </c>
      <c r="I57" s="1020"/>
    </row>
    <row r="58" spans="1:9">
      <c r="A58" s="77"/>
      <c r="B58" s="1067" t="s">
        <v>648</v>
      </c>
      <c r="C58" s="940" t="s">
        <v>24</v>
      </c>
      <c r="D58" s="90">
        <v>350000</v>
      </c>
      <c r="E58" s="44">
        <v>113670</v>
      </c>
      <c r="F58" s="44">
        <v>350000</v>
      </c>
      <c r="G58" s="45">
        <f t="shared" si="9"/>
        <v>0</v>
      </c>
      <c r="H58" s="165">
        <f t="shared" si="10"/>
        <v>0</v>
      </c>
      <c r="I58" s="1010"/>
    </row>
    <row r="59" spans="1:9">
      <c r="A59" s="77"/>
      <c r="B59" s="1067"/>
      <c r="C59" s="290" t="s">
        <v>649</v>
      </c>
      <c r="D59" s="44">
        <v>3000000</v>
      </c>
      <c r="E59" s="44">
        <v>1000000</v>
      </c>
      <c r="F59" s="44">
        <v>3000000</v>
      </c>
      <c r="G59" s="45">
        <f t="shared" si="9"/>
        <v>0</v>
      </c>
      <c r="H59" s="165">
        <f t="shared" si="10"/>
        <v>0</v>
      </c>
      <c r="I59" s="1010"/>
    </row>
    <row r="60" spans="1:9">
      <c r="A60" s="77"/>
      <c r="B60" s="1067"/>
      <c r="C60" s="201" t="s">
        <v>25</v>
      </c>
      <c r="D60" s="44">
        <v>2740000</v>
      </c>
      <c r="E60" s="44">
        <v>854900</v>
      </c>
      <c r="F60" s="44">
        <v>2740000</v>
      </c>
      <c r="G60" s="45">
        <f t="shared" si="9"/>
        <v>0</v>
      </c>
      <c r="H60" s="165">
        <f t="shared" si="10"/>
        <v>0</v>
      </c>
      <c r="I60" s="1010"/>
    </row>
    <row r="61" spans="1:9">
      <c r="A61" s="77"/>
      <c r="B61" s="1067"/>
      <c r="C61" s="291" t="s">
        <v>650</v>
      </c>
      <c r="D61" s="78">
        <f>SUM(D58:D60)</f>
        <v>6090000</v>
      </c>
      <c r="E61" s="78">
        <f t="shared" ref="E61:F61" si="12">SUM(E58:E60)</f>
        <v>1968570</v>
      </c>
      <c r="F61" s="78">
        <f t="shared" si="12"/>
        <v>6090000</v>
      </c>
      <c r="G61" s="45">
        <f t="shared" si="9"/>
        <v>0</v>
      </c>
      <c r="H61" s="165">
        <f t="shared" si="10"/>
        <v>0</v>
      </c>
      <c r="I61" s="1020"/>
    </row>
    <row r="62" spans="1:9">
      <c r="A62" s="77"/>
      <c r="B62" s="1067" t="s">
        <v>175</v>
      </c>
      <c r="C62" s="292" t="s">
        <v>26</v>
      </c>
      <c r="D62" s="45">
        <v>3500000</v>
      </c>
      <c r="E62" s="168">
        <v>185600</v>
      </c>
      <c r="F62" s="44">
        <v>3500000</v>
      </c>
      <c r="G62" s="45">
        <f t="shared" si="9"/>
        <v>0</v>
      </c>
      <c r="H62" s="165">
        <f t="shared" si="10"/>
        <v>0</v>
      </c>
      <c r="I62" s="1010"/>
    </row>
    <row r="63" spans="1:9">
      <c r="A63" s="77"/>
      <c r="B63" s="1067"/>
      <c r="C63" s="201" t="s">
        <v>42</v>
      </c>
      <c r="D63" s="277">
        <v>39500000</v>
      </c>
      <c r="E63" s="167">
        <v>11338370</v>
      </c>
      <c r="F63" s="90">
        <v>39500000</v>
      </c>
      <c r="G63" s="45">
        <f t="shared" si="9"/>
        <v>0</v>
      </c>
      <c r="H63" s="165">
        <f t="shared" si="10"/>
        <v>0</v>
      </c>
      <c r="I63" s="1010"/>
    </row>
    <row r="64" spans="1:9">
      <c r="A64" s="77"/>
      <c r="B64" s="1067"/>
      <c r="C64" s="201" t="s">
        <v>28</v>
      </c>
      <c r="D64" s="277">
        <v>17736000</v>
      </c>
      <c r="E64" s="53">
        <v>5617790</v>
      </c>
      <c r="F64" s="90">
        <v>17736000</v>
      </c>
      <c r="G64" s="45">
        <f t="shared" si="9"/>
        <v>0</v>
      </c>
      <c r="H64" s="165">
        <f t="shared" si="10"/>
        <v>0</v>
      </c>
      <c r="I64" s="1010"/>
    </row>
    <row r="65" spans="1:9">
      <c r="A65" s="77"/>
      <c r="B65" s="1067"/>
      <c r="C65" s="201" t="s">
        <v>29</v>
      </c>
      <c r="D65" s="277">
        <v>15700000</v>
      </c>
      <c r="E65" s="53">
        <v>7365800</v>
      </c>
      <c r="F65" s="90">
        <v>15700000</v>
      </c>
      <c r="G65" s="45">
        <f t="shared" si="9"/>
        <v>0</v>
      </c>
      <c r="H65" s="165">
        <f t="shared" si="10"/>
        <v>0</v>
      </c>
      <c r="I65" s="1010"/>
    </row>
    <row r="66" spans="1:9">
      <c r="A66" s="119"/>
      <c r="B66" s="1067"/>
      <c r="C66" s="201" t="s">
        <v>43</v>
      </c>
      <c r="D66" s="278">
        <v>19184000</v>
      </c>
      <c r="E66" s="167">
        <v>3102000</v>
      </c>
      <c r="F66" s="207">
        <v>19184000</v>
      </c>
      <c r="G66" s="168">
        <f t="shared" si="9"/>
        <v>0</v>
      </c>
      <c r="H66" s="169">
        <f t="shared" si="10"/>
        <v>0</v>
      </c>
      <c r="I66" s="1021"/>
    </row>
    <row r="67" spans="1:9">
      <c r="A67" s="119"/>
      <c r="B67" s="1067"/>
      <c r="C67" s="940" t="s">
        <v>651</v>
      </c>
      <c r="D67" s="53">
        <v>4000000</v>
      </c>
      <c r="E67" s="53">
        <v>0</v>
      </c>
      <c r="F67" s="53">
        <v>4000000</v>
      </c>
      <c r="G67" s="79">
        <f t="shared" si="9"/>
        <v>0</v>
      </c>
      <c r="H67" s="289">
        <f t="shared" si="10"/>
        <v>0</v>
      </c>
      <c r="I67" s="1013"/>
    </row>
    <row r="68" spans="1:9">
      <c r="A68" s="119"/>
      <c r="B68" s="1067"/>
      <c r="C68" s="940" t="s">
        <v>44</v>
      </c>
      <c r="D68" s="53">
        <v>23620000</v>
      </c>
      <c r="E68" s="53">
        <v>14871370</v>
      </c>
      <c r="F68" s="53">
        <v>27955000</v>
      </c>
      <c r="G68" s="79">
        <f t="shared" si="9"/>
        <v>4335000</v>
      </c>
      <c r="H68" s="289">
        <f t="shared" si="10"/>
        <v>0.18353090601185437</v>
      </c>
      <c r="I68" s="1013" t="s">
        <v>652</v>
      </c>
    </row>
    <row r="69" spans="1:9">
      <c r="A69" s="119"/>
      <c r="B69" s="1067"/>
      <c r="C69" s="310" t="s">
        <v>650</v>
      </c>
      <c r="D69" s="393">
        <f>SUM(D62:D68)</f>
        <v>123240000</v>
      </c>
      <c r="E69" s="393">
        <f t="shared" ref="E69:F69" si="13">SUM(E62:E68)</f>
        <v>42480930</v>
      </c>
      <c r="F69" s="393">
        <f t="shared" si="13"/>
        <v>127575000</v>
      </c>
      <c r="G69" s="45">
        <f t="shared" si="9"/>
        <v>4335000</v>
      </c>
      <c r="H69" s="165">
        <f t="shared" si="10"/>
        <v>3.517526777020448E-2</v>
      </c>
      <c r="I69" s="1010"/>
    </row>
    <row r="70" spans="1:9" ht="17.25" thickBot="1">
      <c r="A70" s="174" t="s">
        <v>167</v>
      </c>
      <c r="B70" s="1319" t="s">
        <v>614</v>
      </c>
      <c r="C70" s="1320"/>
      <c r="D70" s="287">
        <f>SUM(D57,D61,D69)</f>
        <v>940210570</v>
      </c>
      <c r="E70" s="392">
        <f t="shared" ref="E70:F70" si="14">SUM(E57,E61,E69)</f>
        <v>311321010</v>
      </c>
      <c r="F70" s="287">
        <f t="shared" si="14"/>
        <v>963343000</v>
      </c>
      <c r="G70" s="49">
        <f t="shared" si="9"/>
        <v>23132430</v>
      </c>
      <c r="H70" s="169">
        <f t="shared" si="10"/>
        <v>2.4603456649078089E-2</v>
      </c>
      <c r="I70" s="1022"/>
    </row>
    <row r="71" spans="1:9">
      <c r="A71" s="1141" t="s">
        <v>237</v>
      </c>
      <c r="B71" s="1073" t="s">
        <v>653</v>
      </c>
      <c r="C71" s="939" t="s">
        <v>13</v>
      </c>
      <c r="D71" s="950">
        <v>10000000</v>
      </c>
      <c r="E71" s="294">
        <v>4050000</v>
      </c>
      <c r="F71" s="636">
        <v>10000000</v>
      </c>
      <c r="G71" s="206">
        <f t="shared" si="9"/>
        <v>0</v>
      </c>
      <c r="H71" s="951">
        <f t="shared" si="10"/>
        <v>0</v>
      </c>
      <c r="I71" s="1010"/>
    </row>
    <row r="72" spans="1:9">
      <c r="A72" s="1134"/>
      <c r="B72" s="1067"/>
      <c r="C72" s="940" t="s">
        <v>45</v>
      </c>
      <c r="D72" s="280">
        <v>13495000</v>
      </c>
      <c r="E72" s="53">
        <v>1518000</v>
      </c>
      <c r="F72" s="90">
        <v>13495000</v>
      </c>
      <c r="G72" s="45">
        <f t="shared" si="9"/>
        <v>0</v>
      </c>
      <c r="H72" s="214">
        <f t="shared" si="10"/>
        <v>0</v>
      </c>
      <c r="I72" s="1010"/>
    </row>
    <row r="73" spans="1:9" ht="17.25" thickBot="1">
      <c r="A73" s="1135"/>
      <c r="B73" s="1189" t="s">
        <v>614</v>
      </c>
      <c r="C73" s="1190"/>
      <c r="D73" s="281">
        <f>SUM(D71:D72)</f>
        <v>23495000</v>
      </c>
      <c r="E73" s="281">
        <f t="shared" ref="E73:F73" si="15">SUM(E71:E72)</f>
        <v>5568000</v>
      </c>
      <c r="F73" s="281">
        <f t="shared" si="15"/>
        <v>23495000</v>
      </c>
      <c r="G73" s="49">
        <f t="shared" si="9"/>
        <v>0</v>
      </c>
      <c r="H73" s="952">
        <f t="shared" si="10"/>
        <v>0</v>
      </c>
      <c r="I73" s="1011"/>
    </row>
    <row r="74" spans="1:9">
      <c r="A74" s="1074" t="s">
        <v>654</v>
      </c>
      <c r="B74" s="1191" t="s">
        <v>175</v>
      </c>
      <c r="C74" s="938" t="s">
        <v>655</v>
      </c>
      <c r="D74" s="294"/>
      <c r="E74" s="294"/>
      <c r="F74" s="294"/>
      <c r="G74" s="82"/>
      <c r="H74" s="643"/>
      <c r="I74" s="1015"/>
    </row>
    <row r="75" spans="1:9">
      <c r="A75" s="1075"/>
      <c r="B75" s="1191"/>
      <c r="C75" s="938" t="s">
        <v>656</v>
      </c>
      <c r="D75" s="294"/>
      <c r="E75" s="294"/>
      <c r="F75" s="294"/>
      <c r="G75" s="79"/>
      <c r="H75" s="289"/>
      <c r="I75" s="1015"/>
    </row>
    <row r="76" spans="1:9">
      <c r="A76" s="1075"/>
      <c r="B76" s="1191"/>
      <c r="C76" s="938" t="s">
        <v>657</v>
      </c>
      <c r="D76" s="294"/>
      <c r="E76" s="294"/>
      <c r="F76" s="294"/>
      <c r="G76" s="79"/>
      <c r="H76" s="289"/>
      <c r="I76" s="1015"/>
    </row>
    <row r="77" spans="1:9">
      <c r="A77" s="1075"/>
      <c r="B77" s="1191"/>
      <c r="C77" s="301" t="s">
        <v>178</v>
      </c>
      <c r="D77" s="53"/>
      <c r="E77" s="53"/>
      <c r="F77" s="53"/>
      <c r="G77" s="79"/>
      <c r="H77" s="289"/>
      <c r="I77" s="1013"/>
    </row>
    <row r="78" spans="1:9">
      <c r="A78" s="1075"/>
      <c r="B78" s="1191"/>
      <c r="C78" s="301" t="s">
        <v>658</v>
      </c>
      <c r="D78" s="53"/>
      <c r="E78" s="53"/>
      <c r="F78" s="53"/>
      <c r="G78" s="79"/>
      <c r="H78" s="289"/>
      <c r="I78" s="1013"/>
    </row>
    <row r="79" spans="1:9">
      <c r="A79" s="1075"/>
      <c r="B79" s="1321"/>
      <c r="C79" s="605" t="s">
        <v>650</v>
      </c>
      <c r="D79" s="79"/>
      <c r="E79" s="79"/>
      <c r="F79" s="79"/>
      <c r="G79" s="79"/>
      <c r="H79" s="289"/>
      <c r="I79" s="1013"/>
    </row>
    <row r="80" spans="1:9" ht="33">
      <c r="A80" s="1075"/>
      <c r="B80" s="1316" t="s">
        <v>654</v>
      </c>
      <c r="C80" s="940" t="s">
        <v>1040</v>
      </c>
      <c r="D80" s="294">
        <v>36100000</v>
      </c>
      <c r="E80" s="294">
        <v>3562210</v>
      </c>
      <c r="F80" s="294">
        <v>37100000</v>
      </c>
      <c r="G80" s="79">
        <f t="shared" si="9"/>
        <v>1000000</v>
      </c>
      <c r="H80" s="289">
        <f t="shared" si="10"/>
        <v>2.7700831024930747E-2</v>
      </c>
      <c r="I80" s="1029" t="s">
        <v>1151</v>
      </c>
    </row>
    <row r="81" spans="1:9" ht="33">
      <c r="A81" s="1075"/>
      <c r="B81" s="1128"/>
      <c r="C81" s="940" t="s">
        <v>659</v>
      </c>
      <c r="D81" s="53">
        <v>256171000</v>
      </c>
      <c r="E81" s="53">
        <v>67083239</v>
      </c>
      <c r="F81" s="53">
        <v>283833820</v>
      </c>
      <c r="G81" s="79">
        <f t="shared" si="9"/>
        <v>27662820</v>
      </c>
      <c r="H81" s="289">
        <f t="shared" si="10"/>
        <v>0.10798575951220084</v>
      </c>
      <c r="I81" s="1030" t="s">
        <v>1149</v>
      </c>
    </row>
    <row r="82" spans="1:9" ht="33">
      <c r="A82" s="1075"/>
      <c r="B82" s="1128"/>
      <c r="C82" s="940" t="s">
        <v>1041</v>
      </c>
      <c r="D82" s="53">
        <v>182154000</v>
      </c>
      <c r="E82" s="53">
        <v>54575950</v>
      </c>
      <c r="F82" s="53">
        <v>192382780</v>
      </c>
      <c r="G82" s="79">
        <f t="shared" si="9"/>
        <v>10228780</v>
      </c>
      <c r="H82" s="289">
        <f t="shared" si="10"/>
        <v>5.6154572504584034E-2</v>
      </c>
      <c r="I82" s="1030" t="s">
        <v>1150</v>
      </c>
    </row>
    <row r="83" spans="1:9">
      <c r="A83" s="1075"/>
      <c r="B83" s="1128"/>
      <c r="C83" s="940" t="s">
        <v>1042</v>
      </c>
      <c r="D83" s="53"/>
      <c r="E83" s="53"/>
      <c r="F83" s="53"/>
      <c r="G83" s="79"/>
      <c r="H83" s="289"/>
      <c r="I83" s="1013"/>
    </row>
    <row r="84" spans="1:9">
      <c r="A84" s="1075"/>
      <c r="B84" s="1128"/>
      <c r="C84" s="940" t="s">
        <v>1043</v>
      </c>
      <c r="D84" s="53"/>
      <c r="E84" s="53"/>
      <c r="F84" s="53"/>
      <c r="G84" s="79"/>
      <c r="H84" s="289"/>
      <c r="I84" s="1013"/>
    </row>
    <row r="85" spans="1:9">
      <c r="A85" s="1075"/>
      <c r="B85" s="1128"/>
      <c r="C85" s="940" t="s">
        <v>1044</v>
      </c>
      <c r="D85" s="53"/>
      <c r="E85" s="53"/>
      <c r="F85" s="53"/>
      <c r="G85" s="79"/>
      <c r="H85" s="289"/>
      <c r="I85" s="1013"/>
    </row>
    <row r="86" spans="1:9" ht="33">
      <c r="A86" s="1075"/>
      <c r="B86" s="1128"/>
      <c r="C86" s="940" t="s">
        <v>661</v>
      </c>
      <c r="D86" s="53"/>
      <c r="E86" s="53"/>
      <c r="F86" s="53"/>
      <c r="G86" s="79"/>
      <c r="H86" s="289"/>
      <c r="I86" s="1013"/>
    </row>
    <row r="87" spans="1:9" ht="33">
      <c r="A87" s="1075"/>
      <c r="B87" s="1128"/>
      <c r="C87" s="940" t="s">
        <v>1045</v>
      </c>
      <c r="D87" s="53"/>
      <c r="E87" s="53"/>
      <c r="F87" s="53"/>
      <c r="G87" s="79"/>
      <c r="H87" s="289"/>
      <c r="I87" s="1013"/>
    </row>
    <row r="88" spans="1:9">
      <c r="A88" s="1075"/>
      <c r="B88" s="1128"/>
      <c r="C88" s="940" t="s">
        <v>1046</v>
      </c>
      <c r="D88" s="53"/>
      <c r="E88" s="53"/>
      <c r="F88" s="53"/>
      <c r="G88" s="79"/>
      <c r="H88" s="289"/>
      <c r="I88" s="1013"/>
    </row>
    <row r="89" spans="1:9">
      <c r="A89" s="1075"/>
      <c r="B89" s="1128"/>
      <c r="C89" s="940" t="s">
        <v>1054</v>
      </c>
      <c r="D89" s="53"/>
      <c r="E89" s="53"/>
      <c r="F89" s="53"/>
      <c r="G89" s="79"/>
      <c r="H89" s="289"/>
      <c r="I89" s="1013"/>
    </row>
    <row r="90" spans="1:9">
      <c r="A90" s="1075"/>
      <c r="B90" s="1128"/>
      <c r="C90" s="940" t="s">
        <v>290</v>
      </c>
      <c r="D90" s="53"/>
      <c r="E90" s="53"/>
      <c r="F90" s="53"/>
      <c r="G90" s="79"/>
      <c r="H90" s="289"/>
      <c r="I90" s="1013"/>
    </row>
    <row r="91" spans="1:9">
      <c r="A91" s="1075"/>
      <c r="B91" s="1128"/>
      <c r="C91" s="940" t="s">
        <v>1053</v>
      </c>
      <c r="D91" s="53"/>
      <c r="E91" s="53"/>
      <c r="F91" s="53"/>
      <c r="G91" s="79"/>
      <c r="H91" s="289"/>
      <c r="I91" s="1013"/>
    </row>
    <row r="92" spans="1:9">
      <c r="A92" s="1075"/>
      <c r="B92" s="1128"/>
      <c r="C92" s="940" t="s">
        <v>1052</v>
      </c>
      <c r="D92" s="53"/>
      <c r="E92" s="53"/>
      <c r="F92" s="53"/>
      <c r="G92" s="79"/>
      <c r="H92" s="289"/>
      <c r="I92" s="1013"/>
    </row>
    <row r="93" spans="1:9" ht="33">
      <c r="A93" s="1075"/>
      <c r="B93" s="1128"/>
      <c r="C93" s="940" t="s">
        <v>302</v>
      </c>
      <c r="D93" s="53"/>
      <c r="E93" s="53"/>
      <c r="F93" s="53"/>
      <c r="G93" s="79"/>
      <c r="H93" s="289"/>
      <c r="I93" s="1013"/>
    </row>
    <row r="94" spans="1:9">
      <c r="A94" s="1075"/>
      <c r="B94" s="1128"/>
      <c r="C94" s="940" t="s">
        <v>303</v>
      </c>
      <c r="D94" s="53"/>
      <c r="E94" s="53"/>
      <c r="F94" s="53"/>
      <c r="G94" s="79"/>
      <c r="H94" s="289"/>
      <c r="I94" s="1013"/>
    </row>
    <row r="95" spans="1:9">
      <c r="A95" s="1075"/>
      <c r="B95" s="1128"/>
      <c r="C95" s="940" t="s">
        <v>1051</v>
      </c>
      <c r="D95" s="53"/>
      <c r="E95" s="53"/>
      <c r="F95" s="53"/>
      <c r="G95" s="79"/>
      <c r="H95" s="289"/>
      <c r="I95" s="1013"/>
    </row>
    <row r="96" spans="1:9">
      <c r="A96" s="1075"/>
      <c r="B96" s="1128"/>
      <c r="C96" s="940" t="s">
        <v>1050</v>
      </c>
      <c r="D96" s="53"/>
      <c r="E96" s="53"/>
      <c r="F96" s="53"/>
      <c r="G96" s="79"/>
      <c r="H96" s="289"/>
      <c r="I96" s="1013"/>
    </row>
    <row r="97" spans="1:9">
      <c r="A97" s="1075"/>
      <c r="B97" s="1128"/>
      <c r="C97" s="940" t="s">
        <v>1049</v>
      </c>
      <c r="D97" s="53"/>
      <c r="E97" s="53"/>
      <c r="F97" s="53"/>
      <c r="G97" s="79"/>
      <c r="H97" s="289"/>
      <c r="I97" s="1013"/>
    </row>
    <row r="98" spans="1:9">
      <c r="A98" s="1075"/>
      <c r="B98" s="1128"/>
      <c r="C98" s="940" t="s">
        <v>291</v>
      </c>
      <c r="D98" s="53"/>
      <c r="E98" s="53"/>
      <c r="F98" s="53"/>
      <c r="G98" s="79"/>
      <c r="H98" s="289"/>
      <c r="I98" s="1013"/>
    </row>
    <row r="99" spans="1:9">
      <c r="A99" s="1075"/>
      <c r="B99" s="1128"/>
      <c r="C99" s="940" t="s">
        <v>1048</v>
      </c>
      <c r="D99" s="53"/>
      <c r="E99" s="53"/>
      <c r="F99" s="53"/>
      <c r="G99" s="79"/>
      <c r="H99" s="289"/>
      <c r="I99" s="1013"/>
    </row>
    <row r="100" spans="1:9">
      <c r="A100" s="1075"/>
      <c r="B100" s="1128"/>
      <c r="C100" s="940" t="s">
        <v>1047</v>
      </c>
      <c r="D100" s="53"/>
      <c r="E100" s="53"/>
      <c r="F100" s="53"/>
      <c r="G100" s="79"/>
      <c r="H100" s="289"/>
      <c r="I100" s="1013"/>
    </row>
    <row r="101" spans="1:9">
      <c r="A101" s="1075"/>
      <c r="B101" s="1128"/>
      <c r="C101" s="940" t="s">
        <v>294</v>
      </c>
      <c r="D101" s="53"/>
      <c r="E101" s="53"/>
      <c r="F101" s="53"/>
      <c r="G101" s="79"/>
      <c r="H101" s="289"/>
      <c r="I101" s="1013"/>
    </row>
    <row r="102" spans="1:9">
      <c r="A102" s="1075"/>
      <c r="B102" s="1073"/>
      <c r="C102" s="941" t="s">
        <v>372</v>
      </c>
      <c r="D102" s="79">
        <f>SUM(D80:D101)</f>
        <v>474425000</v>
      </c>
      <c r="E102" s="79">
        <f>SUM(E80:E101)</f>
        <v>125221399</v>
      </c>
      <c r="F102" s="79">
        <f>SUM(F80:F101)</f>
        <v>513316600</v>
      </c>
      <c r="G102" s="79">
        <f t="shared" si="9"/>
        <v>38891600</v>
      </c>
      <c r="H102" s="289">
        <f t="shared" si="10"/>
        <v>8.1976287084365287E-2</v>
      </c>
      <c r="I102" s="1013"/>
    </row>
    <row r="103" spans="1:9" ht="17.25" thickBot="1">
      <c r="A103" s="1076"/>
      <c r="B103" s="1129" t="s">
        <v>15</v>
      </c>
      <c r="C103" s="1129"/>
      <c r="D103" s="86">
        <f>SUM(D79,D102)</f>
        <v>474425000</v>
      </c>
      <c r="E103" s="86">
        <f>SUM(E79,E102)</f>
        <v>125221399</v>
      </c>
      <c r="F103" s="86">
        <f>SUM(F79,F102)</f>
        <v>513316600</v>
      </c>
      <c r="G103" s="49">
        <f t="shared" si="9"/>
        <v>38891600</v>
      </c>
      <c r="H103" s="311">
        <f t="shared" si="10"/>
        <v>8.1976287084365287E-2</v>
      </c>
      <c r="I103" s="1023"/>
    </row>
    <row r="104" spans="1:9">
      <c r="A104" s="1075" t="s">
        <v>663</v>
      </c>
      <c r="B104" s="931" t="s">
        <v>663</v>
      </c>
      <c r="C104" s="290" t="s">
        <v>9</v>
      </c>
      <c r="D104" s="287">
        <v>1000000</v>
      </c>
      <c r="E104" s="82"/>
      <c r="F104" s="90">
        <v>1000000</v>
      </c>
      <c r="G104" s="45">
        <f t="shared" si="9"/>
        <v>0</v>
      </c>
      <c r="H104" s="214">
        <f t="shared" si="10"/>
        <v>0</v>
      </c>
      <c r="I104" s="1010"/>
    </row>
    <row r="105" spans="1:9" ht="17.25" thickBot="1">
      <c r="A105" s="1076"/>
      <c r="B105" s="1077" t="s">
        <v>614</v>
      </c>
      <c r="C105" s="1078"/>
      <c r="D105" s="281">
        <f>D104</f>
        <v>1000000</v>
      </c>
      <c r="E105" s="281">
        <f t="shared" ref="E105:F105" si="16">E104</f>
        <v>0</v>
      </c>
      <c r="F105" s="281">
        <f t="shared" si="16"/>
        <v>1000000</v>
      </c>
      <c r="G105" s="209">
        <f t="shared" si="9"/>
        <v>0</v>
      </c>
      <c r="H105" s="949">
        <f t="shared" si="10"/>
        <v>0</v>
      </c>
      <c r="I105" s="1011"/>
    </row>
    <row r="106" spans="1:9">
      <c r="A106" s="1196" t="s">
        <v>664</v>
      </c>
      <c r="B106" s="1073" t="s">
        <v>664</v>
      </c>
      <c r="C106" s="939" t="s">
        <v>665</v>
      </c>
      <c r="D106" s="282">
        <v>135385461</v>
      </c>
      <c r="E106" s="82"/>
      <c r="F106" s="285">
        <v>184781028</v>
      </c>
      <c r="G106" s="208">
        <f t="shared" si="9"/>
        <v>49395567</v>
      </c>
      <c r="H106" s="165">
        <f t="shared" si="10"/>
        <v>0.36485134101659555</v>
      </c>
      <c r="I106" s="1024"/>
    </row>
    <row r="107" spans="1:9">
      <c r="A107" s="1196"/>
      <c r="B107" s="1067"/>
      <c r="C107" s="940" t="s">
        <v>46</v>
      </c>
      <c r="D107" s="283">
        <v>283969</v>
      </c>
      <c r="E107" s="53">
        <v>2579</v>
      </c>
      <c r="F107" s="90">
        <v>284372</v>
      </c>
      <c r="G107" s="45">
        <f t="shared" si="9"/>
        <v>403</v>
      </c>
      <c r="H107" s="165">
        <f t="shared" si="10"/>
        <v>1.4191689937986189E-3</v>
      </c>
      <c r="I107" s="1010"/>
    </row>
    <row r="108" spans="1:9" ht="17.25" thickBot="1">
      <c r="A108" s="1197"/>
      <c r="B108" s="1179" t="s">
        <v>614</v>
      </c>
      <c r="C108" s="1180"/>
      <c r="D108" s="953">
        <f>SUM(D106:D107)</f>
        <v>135669430</v>
      </c>
      <c r="E108" s="953">
        <f t="shared" ref="E108:F108" si="17">SUM(E106:E107)</f>
        <v>2579</v>
      </c>
      <c r="F108" s="953">
        <f t="shared" si="17"/>
        <v>185065400</v>
      </c>
      <c r="G108" s="209">
        <f t="shared" si="9"/>
        <v>49395970</v>
      </c>
      <c r="H108" s="169">
        <f t="shared" si="10"/>
        <v>0.36409064296945892</v>
      </c>
      <c r="I108" s="1011"/>
    </row>
    <row r="109" spans="1:9" ht="17.25" thickBot="1">
      <c r="A109" s="203" t="s">
        <v>666</v>
      </c>
      <c r="B109" s="204" t="s">
        <v>666</v>
      </c>
      <c r="C109" s="293" t="s">
        <v>667</v>
      </c>
      <c r="D109" s="284"/>
      <c r="E109" s="294"/>
      <c r="F109" s="286"/>
      <c r="G109" s="168">
        <f t="shared" si="9"/>
        <v>0</v>
      </c>
      <c r="H109" s="954" t="s">
        <v>1136</v>
      </c>
      <c r="I109" s="1025"/>
    </row>
    <row r="110" spans="1:9" s="972" customFormat="1" ht="17.25" thickBot="1">
      <c r="A110" s="1144" t="s">
        <v>642</v>
      </c>
      <c r="B110" s="1145"/>
      <c r="C110" s="1146"/>
      <c r="D110" s="394">
        <f>SUM(D70,D73,D103,D105,D108,D109)</f>
        <v>1574800000</v>
      </c>
      <c r="E110" s="394">
        <f>SUM(E70,E73,E103,E105,E108,E109)</f>
        <v>442112988</v>
      </c>
      <c r="F110" s="394">
        <f>SUM(F70,F73,F103,F105,F108,F109)</f>
        <v>1686220000</v>
      </c>
      <c r="G110" s="394">
        <f t="shared" si="9"/>
        <v>111420000</v>
      </c>
      <c r="H110" s="596">
        <f t="shared" si="10"/>
        <v>7.0751841503683008E-2</v>
      </c>
      <c r="I110" s="1019"/>
    </row>
  </sheetData>
  <mergeCells count="62">
    <mergeCell ref="A106:A108"/>
    <mergeCell ref="B106:B107"/>
    <mergeCell ref="B108:C108"/>
    <mergeCell ref="A110:C110"/>
    <mergeCell ref="A74:A103"/>
    <mergeCell ref="B74:B79"/>
    <mergeCell ref="B80:B102"/>
    <mergeCell ref="B103:C103"/>
    <mergeCell ref="A104:A105"/>
    <mergeCell ref="B105:C105"/>
    <mergeCell ref="B51:B57"/>
    <mergeCell ref="B58:B61"/>
    <mergeCell ref="B62:B69"/>
    <mergeCell ref="B70:C70"/>
    <mergeCell ref="A71:A73"/>
    <mergeCell ref="B71:B72"/>
    <mergeCell ref="B73:C73"/>
    <mergeCell ref="A47:C47"/>
    <mergeCell ref="A48:I48"/>
    <mergeCell ref="A49:C49"/>
    <mergeCell ref="D49:D50"/>
    <mergeCell ref="E49:E50"/>
    <mergeCell ref="F49:F50"/>
    <mergeCell ref="G49:G50"/>
    <mergeCell ref="H49:H50"/>
    <mergeCell ref="I49:I50"/>
    <mergeCell ref="A40:A43"/>
    <mergeCell ref="B40:B42"/>
    <mergeCell ref="B43:C43"/>
    <mergeCell ref="A44:A46"/>
    <mergeCell ref="B44:B45"/>
    <mergeCell ref="B46:C46"/>
    <mergeCell ref="A37:A39"/>
    <mergeCell ref="B37:B38"/>
    <mergeCell ref="B39:C39"/>
    <mergeCell ref="A23:A27"/>
    <mergeCell ref="B23:B26"/>
    <mergeCell ref="B27:C27"/>
    <mergeCell ref="A28:A30"/>
    <mergeCell ref="B28:B29"/>
    <mergeCell ref="B30:C30"/>
    <mergeCell ref="A31:A33"/>
    <mergeCell ref="B31:B32"/>
    <mergeCell ref="B34:B35"/>
    <mergeCell ref="A35:A36"/>
    <mergeCell ref="B36:C36"/>
    <mergeCell ref="A8:A13"/>
    <mergeCell ref="B8:B12"/>
    <mergeCell ref="B13:C13"/>
    <mergeCell ref="A14:A22"/>
    <mergeCell ref="B14:B21"/>
    <mergeCell ref="B22:C22"/>
    <mergeCell ref="A2:I2"/>
    <mergeCell ref="A3:I4"/>
    <mergeCell ref="A5:I5"/>
    <mergeCell ref="A6:C6"/>
    <mergeCell ref="D6:D7"/>
    <mergeCell ref="E6:E7"/>
    <mergeCell ref="F6:F7"/>
    <mergeCell ref="G6:G7"/>
    <mergeCell ref="H6:H7"/>
    <mergeCell ref="I6:I7"/>
  </mergeCells>
  <phoneticPr fontId="2" type="noConversion"/>
  <pageMargins left="0.51181102362204722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2024년 추경예산(안) 지부별총괄표</vt:lpstr>
      <vt:lpstr>총괄표(세입.세출)</vt:lpstr>
      <vt:lpstr>1. 본부</vt:lpstr>
      <vt:lpstr>2.서울</vt:lpstr>
      <vt:lpstr>3.부산</vt:lpstr>
      <vt:lpstr>4. 봉천복지관</vt:lpstr>
      <vt:lpstr>5. 누리봄</vt:lpstr>
      <vt:lpstr>6. 강서복지관(총괄)</vt:lpstr>
      <vt:lpstr>6-1. 강서종합사회복지관</vt:lpstr>
      <vt:lpstr>6-2. 강서종합사회복지관(재가노인지원서비스)</vt:lpstr>
      <vt:lpstr>6-3. 강서구종합사회복지관(강서지역아동센터) </vt:lpstr>
      <vt:lpstr>6-4. 강서구종합사회복지관(자원봉사센터)</vt:lpstr>
      <vt:lpstr>6-5. 강서구종합사회복지관(청소년지원센터) </vt:lpstr>
      <vt:lpstr>6-6.강서구종합사회복지관(발달재활서비스)</vt:lpstr>
      <vt:lpstr>6-7.강서구종합사회복지관(심리치유서비스)</vt:lpstr>
      <vt:lpstr>7.장기요양사업)</vt:lpstr>
      <vt:lpstr>8.은학의집(총괄)</vt:lpstr>
      <vt:lpstr>9.울산씨밀레</vt:lpstr>
      <vt:lpstr>9. 강서구어린이집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2024-05-13T07:34:37Z</cp:lastPrinted>
  <dcterms:created xsi:type="dcterms:W3CDTF">2020-12-29T07:45:36Z</dcterms:created>
  <dcterms:modified xsi:type="dcterms:W3CDTF">2024-05-16T01:56:18Z</dcterms:modified>
</cp:coreProperties>
</file>