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2. 공문\2022\"/>
    </mc:Choice>
  </mc:AlternateContent>
  <bookViews>
    <workbookView xWindow="0" yWindow="0" windowWidth="24000" windowHeight="9255"/>
  </bookViews>
  <sheets>
    <sheet name="총괄표(20220110)" sheetId="1" r:id="rId1"/>
  </sheets>
  <externalReferences>
    <externalReference r:id="rId2"/>
  </externalReferences>
  <definedNames>
    <definedName name="_xlnm.Print_Area" localSheetId="0">'총괄표(20220110)'!$A$1:$M$111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9" i="1" l="1"/>
  <c r="K109" i="1"/>
  <c r="K110" i="1" s="1"/>
  <c r="F109" i="1"/>
  <c r="E109" i="1"/>
  <c r="M108" i="1"/>
  <c r="G108" i="1"/>
  <c r="M107" i="1"/>
  <c r="G107" i="1"/>
  <c r="M106" i="1"/>
  <c r="G106" i="1"/>
  <c r="M105" i="1"/>
  <c r="G105" i="1"/>
  <c r="M104" i="1"/>
  <c r="G104" i="1"/>
  <c r="M103" i="1"/>
  <c r="G103" i="1"/>
  <c r="M102" i="1"/>
  <c r="G102" i="1"/>
  <c r="M101" i="1"/>
  <c r="G101" i="1"/>
  <c r="M100" i="1"/>
  <c r="G100" i="1"/>
  <c r="M99" i="1"/>
  <c r="G99" i="1"/>
  <c r="M98" i="1"/>
  <c r="M109" i="1" s="1"/>
  <c r="G98" i="1"/>
  <c r="G109" i="1" s="1"/>
  <c r="L97" i="1"/>
  <c r="K97" i="1"/>
  <c r="F97" i="1"/>
  <c r="E97" i="1"/>
  <c r="G95" i="1"/>
  <c r="G94" i="1"/>
  <c r="G93" i="1"/>
  <c r="G92" i="1"/>
  <c r="G91" i="1"/>
  <c r="G90" i="1"/>
  <c r="G89" i="1"/>
  <c r="G88" i="1"/>
  <c r="G87" i="1"/>
  <c r="G86" i="1"/>
  <c r="N85" i="1"/>
  <c r="G85" i="1"/>
  <c r="M84" i="1"/>
  <c r="G84" i="1"/>
  <c r="M83" i="1"/>
  <c r="G83" i="1"/>
  <c r="G97" i="1" s="1"/>
  <c r="M82" i="1"/>
  <c r="M97" i="1" s="1"/>
  <c r="G82" i="1"/>
  <c r="L81" i="1"/>
  <c r="K81" i="1"/>
  <c r="F81" i="1"/>
  <c r="E81" i="1"/>
  <c r="M80" i="1"/>
  <c r="G80" i="1"/>
  <c r="M79" i="1"/>
  <c r="G79" i="1"/>
  <c r="M78" i="1"/>
  <c r="G78" i="1"/>
  <c r="M77" i="1"/>
  <c r="G77" i="1"/>
  <c r="M76" i="1"/>
  <c r="G76" i="1"/>
  <c r="M75" i="1"/>
  <c r="G75" i="1"/>
  <c r="M74" i="1"/>
  <c r="G74" i="1"/>
  <c r="N73" i="1"/>
  <c r="M73" i="1"/>
  <c r="G73" i="1"/>
  <c r="M72" i="1"/>
  <c r="G72" i="1"/>
  <c r="M71" i="1"/>
  <c r="G71" i="1"/>
  <c r="M70" i="1"/>
  <c r="M81" i="1" s="1"/>
  <c r="G70" i="1"/>
  <c r="G81" i="1" s="1"/>
  <c r="L69" i="1"/>
  <c r="K69" i="1"/>
  <c r="F69" i="1"/>
  <c r="E69" i="1"/>
  <c r="M68" i="1"/>
  <c r="G68" i="1"/>
  <c r="M67" i="1"/>
  <c r="G67" i="1"/>
  <c r="M66" i="1"/>
  <c r="G66" i="1"/>
  <c r="M65" i="1"/>
  <c r="G65" i="1"/>
  <c r="M64" i="1"/>
  <c r="G64" i="1"/>
  <c r="M63" i="1"/>
  <c r="G63" i="1"/>
  <c r="M62" i="1"/>
  <c r="G62" i="1"/>
  <c r="N61" i="1"/>
  <c r="M61" i="1"/>
  <c r="G61" i="1"/>
  <c r="M60" i="1"/>
  <c r="G60" i="1"/>
  <c r="M59" i="1"/>
  <c r="G59" i="1"/>
  <c r="M58" i="1"/>
  <c r="M69" i="1" s="1"/>
  <c r="G58" i="1"/>
  <c r="G69" i="1" s="1"/>
  <c r="L57" i="1"/>
  <c r="K57" i="1"/>
  <c r="F57" i="1"/>
  <c r="E57" i="1"/>
  <c r="M56" i="1"/>
  <c r="G56" i="1"/>
  <c r="M55" i="1"/>
  <c r="G55" i="1"/>
  <c r="M54" i="1"/>
  <c r="G54" i="1"/>
  <c r="M53" i="1"/>
  <c r="G53" i="1"/>
  <c r="M52" i="1"/>
  <c r="G52" i="1"/>
  <c r="M51" i="1"/>
  <c r="G51" i="1"/>
  <c r="M50" i="1"/>
  <c r="M57" i="1" s="1"/>
  <c r="G50" i="1"/>
  <c r="N49" i="1"/>
  <c r="M49" i="1"/>
  <c r="G49" i="1"/>
  <c r="M48" i="1"/>
  <c r="G48" i="1"/>
  <c r="M47" i="1"/>
  <c r="G47" i="1"/>
  <c r="M46" i="1"/>
  <c r="G46" i="1"/>
  <c r="G57" i="1" s="1"/>
  <c r="L45" i="1"/>
  <c r="K45" i="1"/>
  <c r="F45" i="1"/>
  <c r="E45" i="1"/>
  <c r="M44" i="1"/>
  <c r="G44" i="1"/>
  <c r="M43" i="1"/>
  <c r="G43" i="1"/>
  <c r="M42" i="1"/>
  <c r="G42" i="1"/>
  <c r="M41" i="1"/>
  <c r="G41" i="1"/>
  <c r="M40" i="1"/>
  <c r="G40" i="1"/>
  <c r="M39" i="1"/>
  <c r="G39" i="1"/>
  <c r="N38" i="1"/>
  <c r="M38" i="1"/>
  <c r="G38" i="1"/>
  <c r="N37" i="1"/>
  <c r="M37" i="1"/>
  <c r="G37" i="1"/>
  <c r="M36" i="1"/>
  <c r="M45" i="1" s="1"/>
  <c r="G36" i="1"/>
  <c r="M35" i="1"/>
  <c r="G35" i="1"/>
  <c r="M34" i="1"/>
  <c r="G34" i="1"/>
  <c r="G45" i="1" s="1"/>
  <c r="G110" i="1" s="1"/>
  <c r="M33" i="1"/>
  <c r="L33" i="1"/>
  <c r="L110" i="1" s="1"/>
  <c r="K33" i="1"/>
  <c r="G33" i="1"/>
  <c r="F33" i="1"/>
  <c r="F110" i="1" s="1"/>
  <c r="E33" i="1"/>
  <c r="E110" i="1" s="1"/>
  <c r="N25" i="1"/>
  <c r="E21" i="1"/>
  <c r="M20" i="1"/>
  <c r="L20" i="1"/>
  <c r="M19" i="1"/>
  <c r="L19" i="1"/>
  <c r="K19" i="1"/>
  <c r="M18" i="1"/>
  <c r="L18" i="1"/>
  <c r="K18" i="1"/>
  <c r="G18" i="1"/>
  <c r="F18" i="1"/>
  <c r="E18" i="1"/>
  <c r="M17" i="1"/>
  <c r="L17" i="1"/>
  <c r="K17" i="1"/>
  <c r="G17" i="1"/>
  <c r="F17" i="1"/>
  <c r="E17" i="1"/>
  <c r="M16" i="1"/>
  <c r="L16" i="1"/>
  <c r="K16" i="1"/>
  <c r="G16" i="1"/>
  <c r="F16" i="1"/>
  <c r="E16" i="1"/>
  <c r="M15" i="1"/>
  <c r="L15" i="1"/>
  <c r="K15" i="1"/>
  <c r="M14" i="1"/>
  <c r="L14" i="1"/>
  <c r="K14" i="1"/>
  <c r="G14" i="1"/>
  <c r="F14" i="1"/>
  <c r="E14" i="1"/>
  <c r="M13" i="1"/>
  <c r="L13" i="1"/>
  <c r="K13" i="1"/>
  <c r="G13" i="1"/>
  <c r="F13" i="1"/>
  <c r="E13" i="1"/>
  <c r="M12" i="1"/>
  <c r="L12" i="1"/>
  <c r="K12" i="1"/>
  <c r="G12" i="1"/>
  <c r="F12" i="1"/>
  <c r="E12" i="1"/>
  <c r="M11" i="1"/>
  <c r="L11" i="1"/>
  <c r="K11" i="1"/>
  <c r="G11" i="1"/>
  <c r="F11" i="1"/>
  <c r="E11" i="1"/>
  <c r="M10" i="1"/>
  <c r="L10" i="1"/>
  <c r="K10" i="1"/>
  <c r="G10" i="1"/>
  <c r="F10" i="1"/>
  <c r="E10" i="1"/>
  <c r="M9" i="1"/>
  <c r="L9" i="1"/>
  <c r="K9" i="1"/>
  <c r="K21" i="1" s="1"/>
  <c r="G9" i="1"/>
  <c r="G21" i="1" s="1"/>
  <c r="F9" i="1"/>
  <c r="E9" i="1"/>
  <c r="L111" i="1" l="1"/>
  <c r="E111" i="1"/>
  <c r="G111" i="1"/>
  <c r="F21" i="1"/>
  <c r="F111" i="1" s="1"/>
  <c r="L21" i="1"/>
  <c r="M21" i="1"/>
  <c r="M110" i="1"/>
  <c r="M111" i="1" s="1"/>
  <c r="K111" i="1"/>
</calcChain>
</file>

<file path=xl/comments1.xml><?xml version="1.0" encoding="utf-8"?>
<comments xmlns="http://schemas.openxmlformats.org/spreadsheetml/2006/main">
  <authors>
    <author>복지사업단</author>
  </authors>
  <commentList>
    <comment ref="M19" authorId="0" shapeId="0">
      <text>
        <r>
          <rPr>
            <b/>
            <sz val="9"/>
            <color indexed="81"/>
            <rFont val="돋움"/>
            <family val="3"/>
            <charset val="129"/>
          </rPr>
          <t>서울지부에서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보헙료와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예수금으로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잡수입으로</t>
        </r>
        <r>
          <rPr>
            <b/>
            <sz val="9"/>
            <color indexed="81"/>
            <rFont val="Tahoma"/>
            <family val="2"/>
          </rPr>
          <t xml:space="preserve"> 698,090</t>
        </r>
        <r>
          <rPr>
            <b/>
            <sz val="9"/>
            <color indexed="81"/>
            <rFont val="돋움"/>
            <family val="3"/>
            <charset val="129"/>
          </rPr>
          <t>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잡음</t>
        </r>
      </text>
    </comment>
  </commentList>
</comments>
</file>

<file path=xl/sharedStrings.xml><?xml version="1.0" encoding="utf-8"?>
<sst xmlns="http://schemas.openxmlformats.org/spreadsheetml/2006/main" count="509" uniqueCount="318">
  <si>
    <t>사회복지법인 YWCA 복지사업단</t>
    <phoneticPr fontId="4" type="noConversion"/>
  </si>
  <si>
    <t>2021년도 결산(안) 총괄표</t>
    <phoneticPr fontId="4" type="noConversion"/>
  </si>
  <si>
    <t>2021. 1. 1 ~ 12. 31</t>
    <phoneticPr fontId="4" type="noConversion"/>
  </si>
  <si>
    <t>(단위:원)</t>
    <phoneticPr fontId="4" type="noConversion"/>
  </si>
  <si>
    <t>구분</t>
  </si>
  <si>
    <t>세   출</t>
  </si>
  <si>
    <t>세   입</t>
  </si>
  <si>
    <t>과      목</t>
  </si>
  <si>
    <t>예산액(A)</t>
    <phoneticPr fontId="3" type="noConversion"/>
  </si>
  <si>
    <t>결산액(B)</t>
    <phoneticPr fontId="3" type="noConversion"/>
  </si>
  <si>
    <t>차액(A-B)</t>
    <phoneticPr fontId="3" type="noConversion"/>
  </si>
  <si>
    <t>결산액(B)</t>
    <phoneticPr fontId="3" type="noConversion"/>
  </si>
  <si>
    <t>차액(A-B)</t>
    <phoneticPr fontId="3" type="noConversion"/>
  </si>
  <si>
    <t>관</t>
  </si>
  <si>
    <t>항</t>
  </si>
  <si>
    <t>목</t>
  </si>
  <si>
    <t>법인회계(사무국)</t>
    <phoneticPr fontId="4" type="noConversion"/>
  </si>
  <si>
    <t>01사무비</t>
    <phoneticPr fontId="3" type="noConversion"/>
  </si>
  <si>
    <t>11인건비</t>
    <phoneticPr fontId="3" type="noConversion"/>
  </si>
  <si>
    <t>급여,퇴직금,사회보험금등</t>
    <phoneticPr fontId="3" type="noConversion"/>
  </si>
  <si>
    <t>01재산수입</t>
    <phoneticPr fontId="3" type="noConversion"/>
  </si>
  <si>
    <t>11기본재산수입</t>
    <phoneticPr fontId="3" type="noConversion"/>
  </si>
  <si>
    <t>이자수입</t>
    <phoneticPr fontId="3" type="noConversion"/>
  </si>
  <si>
    <t>12업무추진비</t>
    <phoneticPr fontId="3" type="noConversion"/>
  </si>
  <si>
    <t>기관운영비,회의비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</si>
  <si>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</si>
  <si>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</si>
  <si>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</si>
  <si>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</si>
  <si>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</si>
  <si>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</si>
  <si>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41보조금수입</t>
    <phoneticPr fontId="3" type="noConversion"/>
  </si>
  <si>
    <t>보조금수입</t>
    <phoneticPr fontId="3" type="noConversion"/>
  </si>
  <si>
    <t>02재산조성비</t>
    <phoneticPr fontId="3" type="noConversion"/>
  </si>
  <si>
    <t>21시설비</t>
    <phoneticPr fontId="3" type="noConversion"/>
  </si>
  <si>
    <t>자산취득비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</si>
  <si>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</si>
  <si>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</si>
  <si>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</si>
  <si>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</si>
  <si>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</si>
  <si>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</si>
  <si>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비지정후원금</t>
    <phoneticPr fontId="3" type="noConversion"/>
  </si>
  <si>
    <t>04전출금</t>
    <phoneticPr fontId="3" type="noConversion"/>
  </si>
  <si>
    <t>41전출금</t>
    <phoneticPr fontId="3" type="noConversion"/>
  </si>
  <si>
    <t>전출금</t>
    <phoneticPr fontId="3" type="noConversion"/>
  </si>
  <si>
    <t>06차입금</t>
    <phoneticPr fontId="3" type="noConversion"/>
  </si>
  <si>
    <t>61차입금</t>
    <phoneticPr fontId="3" type="noConversion"/>
  </si>
  <si>
    <t>기타차입금</t>
    <phoneticPr fontId="3" type="noConversion"/>
  </si>
  <si>
    <t>06상환금</t>
    <phoneticPr fontId="3" type="noConversion"/>
  </si>
  <si>
    <t>61부채상환금</t>
    <phoneticPr fontId="3" type="noConversion"/>
  </si>
  <si>
    <t>원금상환금</t>
    <phoneticPr fontId="3" type="noConversion"/>
  </si>
  <si>
    <t>07전입금</t>
    <phoneticPr fontId="3" type="noConversion"/>
  </si>
  <si>
    <t>71전입금</t>
    <phoneticPr fontId="3" type="noConversion"/>
  </si>
  <si>
    <t>전입금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</si>
  <si>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</si>
  <si>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</si>
  <si>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</si>
  <si>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08이월금</t>
    <phoneticPr fontId="3" type="noConversion"/>
  </si>
  <si>
    <t>81이월금</t>
    <phoneticPr fontId="3" type="noConversion"/>
  </si>
  <si>
    <t>전년도이월금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</si>
  <si>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</si>
  <si>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</si>
  <si>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 및 기타</t>
    <phoneticPr fontId="3" type="noConversion"/>
  </si>
  <si>
    <t>전년도이월금(후원금)</t>
    <phoneticPr fontId="3" type="noConversion"/>
  </si>
  <si>
    <t>차기이월금</t>
    <phoneticPr fontId="3" type="noConversion"/>
  </si>
  <si>
    <t>09잡수입</t>
    <phoneticPr fontId="3" type="noConversion"/>
  </si>
  <si>
    <t>91잡수입</t>
    <phoneticPr fontId="3" type="noConversion"/>
  </si>
  <si>
    <t>기타예금이자수입</t>
    <phoneticPr fontId="3" type="noConversion"/>
  </si>
  <si>
    <t>기타잡수입</t>
    <phoneticPr fontId="3" type="noConversion"/>
  </si>
  <si>
    <t>예수금</t>
    <phoneticPr fontId="3" type="noConversion"/>
  </si>
  <si>
    <t>에수금</t>
    <phoneticPr fontId="3" type="noConversion"/>
  </si>
  <si>
    <t>법인회계 소계</t>
    <phoneticPr fontId="3" type="noConversion"/>
  </si>
  <si>
    <t>소계</t>
    <phoneticPr fontId="3" type="noConversion"/>
  </si>
  <si>
    <t>시설회계(서울봉천복지관)</t>
    <phoneticPr fontId="4" type="noConversion"/>
  </si>
  <si>
    <t>01사무비</t>
    <phoneticPr fontId="3" type="noConversion"/>
  </si>
  <si>
    <t>11인건비</t>
    <phoneticPr fontId="3" type="noConversion"/>
  </si>
  <si>
    <t>급여,퇴직금,사회보험금등</t>
    <phoneticPr fontId="3" type="noConversion"/>
  </si>
  <si>
    <t>01재산수입</t>
    <phoneticPr fontId="3" type="noConversion"/>
  </si>
  <si>
    <t>11기본재산수입</t>
    <phoneticPr fontId="3" type="noConversion"/>
  </si>
  <si>
    <t>이자수입</t>
    <phoneticPr fontId="3" type="noConversion"/>
  </si>
  <si>
    <t>12업무추진비</t>
    <phoneticPr fontId="3" type="noConversion"/>
  </si>
  <si>
    <t>기관운영비,회의비,직책보조비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</si>
  <si>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</si>
  <si>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</si>
  <si>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</si>
  <si>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</si>
  <si>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</si>
  <si>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</si>
  <si>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41보조금수입</t>
    <phoneticPr fontId="3" type="noConversion"/>
  </si>
  <si>
    <t>보조금수입</t>
    <phoneticPr fontId="3" type="noConversion"/>
  </si>
  <si>
    <t>02재산조성비</t>
    <phoneticPr fontId="3" type="noConversion"/>
  </si>
  <si>
    <t>21시설비</t>
    <phoneticPr fontId="3" type="noConversion"/>
  </si>
  <si>
    <t>시설비,자산취득비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</si>
  <si>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</si>
  <si>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</si>
  <si>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</si>
  <si>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</si>
  <si>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</si>
  <si>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</si>
  <si>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비지정후원금</t>
    <phoneticPr fontId="3" type="noConversion"/>
  </si>
  <si>
    <t>04전출금</t>
    <phoneticPr fontId="3" type="noConversion"/>
  </si>
  <si>
    <t>41전출금</t>
    <phoneticPr fontId="3" type="noConversion"/>
  </si>
  <si>
    <t>과년도지출</t>
    <phoneticPr fontId="3" type="noConversion"/>
  </si>
  <si>
    <t>61차입금</t>
    <phoneticPr fontId="3" type="noConversion"/>
  </si>
  <si>
    <t>기타차입금</t>
    <phoneticPr fontId="3" type="noConversion"/>
  </si>
  <si>
    <t>06상환금</t>
    <phoneticPr fontId="3" type="noConversion"/>
  </si>
  <si>
    <t>61부채상환금</t>
    <phoneticPr fontId="3" type="noConversion"/>
  </si>
  <si>
    <t>상화금</t>
    <phoneticPr fontId="3" type="noConversion"/>
  </si>
  <si>
    <t>07전입금</t>
    <phoneticPr fontId="3" type="noConversion"/>
  </si>
  <si>
    <t>전입금</t>
    <phoneticPr fontId="3" type="noConversion"/>
  </si>
  <si>
    <t>07잡지출</t>
    <phoneticPr fontId="3" type="noConversion"/>
  </si>
  <si>
    <t>71잡지출</t>
    <phoneticPr fontId="3" type="noConversion"/>
  </si>
  <si>
    <t>81이월금</t>
    <phoneticPr fontId="3" type="noConversion"/>
  </si>
  <si>
    <t>81예비비및기타</t>
    <phoneticPr fontId="3" type="noConversion"/>
  </si>
  <si>
    <t>예비비, 반환금</t>
    <phoneticPr fontId="3" type="noConversion"/>
  </si>
  <si>
    <t>전년도이월금(후원금)</t>
    <phoneticPr fontId="3" type="noConversion"/>
  </si>
  <si>
    <t>차기이월금</t>
    <phoneticPr fontId="3" type="noConversion"/>
  </si>
  <si>
    <t>차기이월금</t>
    <phoneticPr fontId="3" type="noConversion"/>
  </si>
  <si>
    <t>09잡수입</t>
    <phoneticPr fontId="3" type="noConversion"/>
  </si>
  <si>
    <t>91잡수입</t>
    <phoneticPr fontId="3" type="noConversion"/>
  </si>
  <si>
    <t>기타예금이자수입</t>
    <phoneticPr fontId="3" type="noConversion"/>
  </si>
  <si>
    <t>소계</t>
    <phoneticPr fontId="3" type="noConversion"/>
  </si>
  <si>
    <t>시설회계(부산진구복지관)</t>
    <phoneticPr fontId="4" type="noConversion"/>
  </si>
  <si>
    <t>12업무추진비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</si>
  <si>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</si>
  <si>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</si>
  <si>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41보조금수입</t>
    <phoneticPr fontId="3" type="noConversion"/>
  </si>
  <si>
    <t>보조금수입</t>
    <phoneticPr fontId="3" type="noConversion"/>
  </si>
  <si>
    <t>21시설비</t>
    <phoneticPr fontId="3" type="noConversion"/>
  </si>
  <si>
    <t>05후원금수입</t>
    <phoneticPr fontId="3" type="noConversion"/>
  </si>
  <si>
    <t>51후원금수입</t>
    <phoneticPr fontId="3" type="noConversion"/>
  </si>
  <si>
    <t>31사업비</t>
    <phoneticPr fontId="3" type="noConversion"/>
  </si>
  <si>
    <t>비지정후원금</t>
    <phoneticPr fontId="3" type="noConversion"/>
  </si>
  <si>
    <t>04전출금</t>
    <phoneticPr fontId="3" type="noConversion"/>
  </si>
  <si>
    <t>기타차입금</t>
    <phoneticPr fontId="3" type="noConversion"/>
  </si>
  <si>
    <t>06상환금</t>
    <phoneticPr fontId="3" type="noConversion"/>
  </si>
  <si>
    <t>07전입금</t>
    <phoneticPr fontId="3" type="noConversion"/>
  </si>
  <si>
    <t>71전입금</t>
    <phoneticPr fontId="3" type="noConversion"/>
  </si>
  <si>
    <t>잡지출</t>
    <phoneticPr fontId="3" type="noConversion"/>
  </si>
  <si>
    <t>81이월금</t>
    <phoneticPr fontId="3" type="noConversion"/>
  </si>
  <si>
    <t>81예비비및기타</t>
    <phoneticPr fontId="3" type="noConversion"/>
  </si>
  <si>
    <t>09잡수입</t>
    <phoneticPr fontId="3" type="noConversion"/>
  </si>
  <si>
    <t>시설회계(부산강서복지관)</t>
    <phoneticPr fontId="4" type="noConversion"/>
  </si>
  <si>
    <t>01사무비</t>
    <phoneticPr fontId="3" type="noConversion"/>
  </si>
  <si>
    <t>급여,퇴직금,사회보험금등</t>
    <phoneticPr fontId="3" type="noConversion"/>
  </si>
  <si>
    <t>01재산수입</t>
    <phoneticPr fontId="3" type="noConversion"/>
  </si>
  <si>
    <t>이자수입</t>
    <phoneticPr fontId="3" type="noConversion"/>
  </si>
  <si>
    <t>12업무추진비</t>
    <phoneticPr fontId="3" type="noConversion"/>
  </si>
  <si>
    <t>사업수입</t>
    <phoneticPr fontId="3" type="noConversion"/>
  </si>
  <si>
    <t>41보조금수입</t>
    <phoneticPr fontId="3" type="noConversion"/>
  </si>
  <si>
    <t>시설비,자산취득비</t>
    <phoneticPr fontId="3" type="noConversion"/>
  </si>
  <si>
    <t>05후원금수입</t>
    <phoneticPr fontId="3" type="noConversion"/>
  </si>
  <si>
    <t>41전출금</t>
    <phoneticPr fontId="3" type="noConversion"/>
  </si>
  <si>
    <t>61부채상환금</t>
    <phoneticPr fontId="3" type="noConversion"/>
  </si>
  <si>
    <t>07전입금</t>
    <phoneticPr fontId="3" type="noConversion"/>
  </si>
  <si>
    <t>전입금</t>
    <phoneticPr fontId="3" type="noConversion"/>
  </si>
  <si>
    <t>07잡지출</t>
    <phoneticPr fontId="3" type="noConversion"/>
  </si>
  <si>
    <t>전년도이월금</t>
    <phoneticPr fontId="3" type="noConversion"/>
  </si>
  <si>
    <t>전년도이월금(후원금)</t>
    <phoneticPr fontId="3" type="noConversion"/>
  </si>
  <si>
    <t>차기이월금</t>
    <phoneticPr fontId="3" type="noConversion"/>
  </si>
  <si>
    <t>기타잡수입</t>
    <phoneticPr fontId="3" type="noConversion"/>
  </si>
  <si>
    <t>시설회계(강서구지역자활센터)</t>
    <phoneticPr fontId="4" type="noConversion"/>
  </si>
  <si>
    <t>기관운영비,회의비,직책보조비</t>
    <phoneticPr fontId="3" type="noConversion"/>
  </si>
  <si>
    <t>02사업수입</t>
    <phoneticPr fontId="3" type="noConversion"/>
  </si>
  <si>
    <t>51후원금수입</t>
    <phoneticPr fontId="3" type="noConversion"/>
  </si>
  <si>
    <t>03사업비</t>
    <phoneticPr fontId="3" type="noConversion"/>
  </si>
  <si>
    <t>31사업비</t>
    <phoneticPr fontId="3" type="noConversion"/>
  </si>
  <si>
    <t>04전출금</t>
    <phoneticPr fontId="3" type="noConversion"/>
  </si>
  <si>
    <t>06차입금</t>
    <phoneticPr fontId="3" type="noConversion"/>
  </si>
  <si>
    <t>61차입금</t>
    <phoneticPr fontId="3" type="noConversion"/>
  </si>
  <si>
    <t>06상환금</t>
    <phoneticPr fontId="3" type="noConversion"/>
  </si>
  <si>
    <t>61부채상환금</t>
    <phoneticPr fontId="3" type="noConversion"/>
  </si>
  <si>
    <t>상환금</t>
    <phoneticPr fontId="3" type="noConversion"/>
  </si>
  <si>
    <t>07전입금</t>
    <phoneticPr fontId="3" type="noConversion"/>
  </si>
  <si>
    <t>07잡지출</t>
    <phoneticPr fontId="3" type="noConversion"/>
  </si>
  <si>
    <t>71잡지출</t>
    <phoneticPr fontId="3" type="noConversion"/>
  </si>
  <si>
    <t>81이월금</t>
    <phoneticPr fontId="3" type="noConversion"/>
  </si>
  <si>
    <t>전년도이월금</t>
    <phoneticPr fontId="3" type="noConversion"/>
  </si>
  <si>
    <t>전년도이월금(후원금)</t>
    <phoneticPr fontId="3" type="noConversion"/>
  </si>
  <si>
    <t>91잡수입</t>
    <phoneticPr fontId="3" type="noConversion"/>
  </si>
  <si>
    <t>소계</t>
    <phoneticPr fontId="3" type="noConversion"/>
  </si>
  <si>
    <t>시설회계(누리봄)</t>
    <phoneticPr fontId="4" type="noConversion"/>
  </si>
  <si>
    <t>01재산수입</t>
    <phoneticPr fontId="3" type="noConversion"/>
  </si>
  <si>
    <t>21시설비</t>
    <phoneticPr fontId="3" type="noConversion"/>
  </si>
  <si>
    <t>03사업비</t>
    <phoneticPr fontId="3" type="noConversion"/>
  </si>
  <si>
    <t>사업비</t>
    <phoneticPr fontId="3" type="noConversion"/>
  </si>
  <si>
    <t>비지정후원금</t>
    <phoneticPr fontId="3" type="noConversion"/>
  </si>
  <si>
    <t>04전출금</t>
    <phoneticPr fontId="3" type="noConversion"/>
  </si>
  <si>
    <t>41전출금</t>
    <phoneticPr fontId="3" type="noConversion"/>
  </si>
  <si>
    <t>과년도지출</t>
    <phoneticPr fontId="3" type="noConversion"/>
  </si>
  <si>
    <t>기타차입금</t>
    <phoneticPr fontId="3" type="noConversion"/>
  </si>
  <si>
    <t>상화금</t>
    <phoneticPr fontId="3" type="noConversion"/>
  </si>
  <si>
    <t>07전입금</t>
    <phoneticPr fontId="3" type="noConversion"/>
  </si>
  <si>
    <t>71전입금</t>
    <phoneticPr fontId="3" type="noConversion"/>
  </si>
  <si>
    <t>71잡지출</t>
    <phoneticPr fontId="3" type="noConversion"/>
  </si>
  <si>
    <t>잡지출</t>
    <phoneticPr fontId="3" type="noConversion"/>
  </si>
  <si>
    <t>전년도이월금</t>
    <phoneticPr fontId="3" type="noConversion"/>
  </si>
  <si>
    <t>81예비비및기타</t>
    <phoneticPr fontId="3" type="noConversion"/>
  </si>
  <si>
    <t>차기이월금</t>
    <phoneticPr fontId="3" type="noConversion"/>
  </si>
  <si>
    <t>차기이월금</t>
    <phoneticPr fontId="3" type="noConversion"/>
  </si>
  <si>
    <t>09잡수입</t>
    <phoneticPr fontId="3" type="noConversion"/>
  </si>
  <si>
    <t>91잡수입</t>
    <phoneticPr fontId="3" type="noConversion"/>
  </si>
  <si>
    <t>기타예금이자수입</t>
    <phoneticPr fontId="3" type="noConversion"/>
  </si>
  <si>
    <t>시설회계(은학의집)</t>
    <phoneticPr fontId="4" type="noConversion"/>
  </si>
  <si>
    <t>01사무비</t>
  </si>
  <si>
    <t>11인건비</t>
  </si>
  <si>
    <t>급여,퇴직금,사회보험금등</t>
  </si>
  <si>
    <t>01입소자부담금수입</t>
    <phoneticPr fontId="4" type="noConversion"/>
  </si>
  <si>
    <t>11입소비용수입</t>
    <phoneticPr fontId="4" type="noConversion"/>
  </si>
  <si>
    <t>입소비용수입</t>
    <phoneticPr fontId="4" type="noConversion"/>
  </si>
  <si>
    <t>12업무추진비</t>
  </si>
  <si>
    <t>기관운영비,회의비,직책보조비</t>
  </si>
  <si>
    <t>02사업수입</t>
    <phoneticPr fontId="4" type="noConversion"/>
  </si>
  <si>
    <t>21사업수입</t>
    <phoneticPr fontId="4" type="noConversion"/>
  </si>
  <si>
    <t>사업수입</t>
    <phoneticPr fontId="4" type="noConversion"/>
  </si>
  <si>
    <t>13운영비</t>
  </si>
  <si>
    <t>여비,수용비및수수료,공공요금,제세공과금등</t>
  </si>
  <si>
    <t>04보조금수입</t>
    <phoneticPr fontId="4" type="noConversion"/>
  </si>
  <si>
    <t>41보조금</t>
    <phoneticPr fontId="4" type="noConversion"/>
  </si>
  <si>
    <t>02재산조성비</t>
  </si>
  <si>
    <t>21시설비</t>
  </si>
  <si>
    <t>자산취득비,시설비</t>
  </si>
  <si>
    <t>05후원금수입</t>
    <phoneticPr fontId="4" type="noConversion"/>
  </si>
  <si>
    <t>51후원금수입</t>
    <phoneticPr fontId="4" type="noConversion"/>
  </si>
  <si>
    <t>지정후원금</t>
    <phoneticPr fontId="4" type="noConversion"/>
  </si>
  <si>
    <t>03사업비</t>
  </si>
  <si>
    <t>33사업비</t>
  </si>
  <si>
    <t>사업비</t>
    <phoneticPr fontId="4" type="noConversion"/>
  </si>
  <si>
    <t>비지정후원금</t>
    <phoneticPr fontId="4" type="noConversion"/>
  </si>
  <si>
    <t>05과년도지출</t>
  </si>
  <si>
    <t>51과년도지출</t>
  </si>
  <si>
    <t>과년도지출</t>
  </si>
  <si>
    <t>06요양급여수입</t>
    <phoneticPr fontId="4" type="noConversion"/>
  </si>
  <si>
    <t>61요양급여수입</t>
    <phoneticPr fontId="4" type="noConversion"/>
  </si>
  <si>
    <t>장기요양급여수입</t>
    <phoneticPr fontId="4" type="noConversion"/>
  </si>
  <si>
    <t>06상환금</t>
    <phoneticPr fontId="4" type="noConversion"/>
  </si>
  <si>
    <t>61부채상환금</t>
    <phoneticPr fontId="4" type="noConversion"/>
  </si>
  <si>
    <t>상환금,이자지급금</t>
    <phoneticPr fontId="4" type="noConversion"/>
  </si>
  <si>
    <t>가산금수입</t>
    <phoneticPr fontId="4" type="noConversion"/>
  </si>
  <si>
    <t>07잡지출</t>
    <phoneticPr fontId="4" type="noConversion"/>
  </si>
  <si>
    <t>71잡지출</t>
    <phoneticPr fontId="4" type="noConversion"/>
  </si>
  <si>
    <t>잡지출</t>
    <phoneticPr fontId="4" type="noConversion"/>
  </si>
  <si>
    <t>07차입급</t>
    <phoneticPr fontId="4" type="noConversion"/>
  </si>
  <si>
    <t>71차입금</t>
    <phoneticPr fontId="4" type="noConversion"/>
  </si>
  <si>
    <t>차입금</t>
    <phoneticPr fontId="4" type="noConversion"/>
  </si>
  <si>
    <t>08예비비및기타</t>
    <phoneticPr fontId="4" type="noConversion"/>
  </si>
  <si>
    <t>81예비비및기타</t>
    <phoneticPr fontId="4" type="noConversion"/>
  </si>
  <si>
    <t>예비비,반환금</t>
    <phoneticPr fontId="4" type="noConversion"/>
  </si>
  <si>
    <t>08전입금</t>
    <phoneticPr fontId="4" type="noConversion"/>
  </si>
  <si>
    <t>81전입금</t>
    <phoneticPr fontId="4" type="noConversion"/>
  </si>
  <si>
    <t>법인전입금</t>
    <phoneticPr fontId="4" type="noConversion"/>
  </si>
  <si>
    <t>09적립금및준비금</t>
    <phoneticPr fontId="4" type="noConversion"/>
  </si>
  <si>
    <t>91운영충당적립금및환경개선준비금</t>
    <phoneticPr fontId="4" type="noConversion"/>
  </si>
  <si>
    <t>운영충당적립금</t>
  </si>
  <si>
    <t>09이월금</t>
    <phoneticPr fontId="4" type="noConversion"/>
  </si>
  <si>
    <t>91이월금</t>
    <phoneticPr fontId="4" type="noConversion"/>
  </si>
  <si>
    <t>전년이월금</t>
    <phoneticPr fontId="4" type="noConversion"/>
  </si>
  <si>
    <t>시설환경개선준비금</t>
    <phoneticPr fontId="4" type="noConversion"/>
  </si>
  <si>
    <t>전년도이월금(후원금)</t>
    <phoneticPr fontId="4" type="noConversion"/>
  </si>
  <si>
    <t>10적립금 및 준비금지출 (특별회계)</t>
    <phoneticPr fontId="4" type="noConversion"/>
  </si>
  <si>
    <t>101운영충당적립금및환경개선준비금</t>
    <phoneticPr fontId="4" type="noConversion"/>
  </si>
  <si>
    <t>운영충당적립금 지출</t>
    <phoneticPr fontId="4" type="noConversion"/>
  </si>
  <si>
    <t>10잡수입</t>
  </si>
  <si>
    <t>101잡수입</t>
  </si>
  <si>
    <t>기타예금이자수입</t>
  </si>
  <si>
    <t>시설환경개선준비금지출</t>
    <phoneticPr fontId="4" type="noConversion"/>
  </si>
  <si>
    <t>기타잡수입</t>
  </si>
  <si>
    <t>차기이월금</t>
  </si>
  <si>
    <t>차기이월금</t>
    <phoneticPr fontId="4" type="noConversion"/>
  </si>
  <si>
    <t>11적립금 및 준비금(특별회계)</t>
  </si>
  <si>
    <t>111운영충당 적립금 및 환경개선준비금</t>
  </si>
  <si>
    <t>시설환경개선준비금</t>
  </si>
  <si>
    <t>소계</t>
    <phoneticPr fontId="4" type="noConversion"/>
  </si>
  <si>
    <t>시설회계(울산씨밀레)</t>
    <phoneticPr fontId="4" type="noConversion"/>
  </si>
  <si>
    <t>01재산수입</t>
  </si>
  <si>
    <t>11기본재산수입</t>
  </si>
  <si>
    <t>이자수입</t>
  </si>
  <si>
    <t>02사업수입</t>
  </si>
  <si>
    <t>21사업수입</t>
  </si>
  <si>
    <t>사업수입</t>
  </si>
  <si>
    <t>04보조금수입</t>
  </si>
  <si>
    <t>41보조금수입</t>
  </si>
  <si>
    <t>보조금수입</t>
  </si>
  <si>
    <t>시설비,자산취득비</t>
  </si>
  <si>
    <t>05후원금수입</t>
  </si>
  <si>
    <t>51후원금수입</t>
  </si>
  <si>
    <t>지정후원금</t>
  </si>
  <si>
    <t>31사업비</t>
  </si>
  <si>
    <t>사업비</t>
  </si>
  <si>
    <t>비지정후원금</t>
  </si>
  <si>
    <t>04전출금</t>
  </si>
  <si>
    <t>41전출금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</si>
  <si>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</si>
  <si>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</si>
  <si>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</si>
  <si>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</si>
  <si>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</si>
  <si>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</si>
  <si>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</si>
  <si>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</si>
  <si>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</si>
  <si>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</si>
  <si>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</si>
  <si>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</si>
  <si>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</si>
  <si>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</si>
  <si>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</si>
  <si>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</si>
  <si>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</si>
  <si>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</si>
  <si>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</si>
  <si>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09잡수입</t>
  </si>
  <si>
    <t>91잡수입</t>
  </si>
  <si>
    <t>소계</t>
  </si>
  <si>
    <t>시설회계 소계</t>
    <phoneticPr fontId="3" type="noConversion"/>
  </si>
  <si>
    <t>합계</t>
    <phoneticPr fontId="3" type="noConversion"/>
  </si>
  <si>
    <t>[첨부3] 2021년 결산 총괄표(20220120)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</si>
</sst>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auto="1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41" fontId="0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0" fillId="2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41" fontId="11" fillId="0" borderId="14" xfId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/>
    </xf>
    <xf numFmtId="41" fontId="11" fillId="0" borderId="11" xfId="1" applyFont="1" applyBorder="1" applyAlignment="1">
      <alignment horizontal="right" vertical="center"/>
    </xf>
    <xf numFmtId="41" fontId="11" fillId="0" borderId="11" xfId="1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41" fontId="11" fillId="0" borderId="22" xfId="1" applyFont="1" applyBorder="1" applyAlignment="1">
      <alignment horizontal="right" vertical="center"/>
    </xf>
    <xf numFmtId="41" fontId="11" fillId="0" borderId="22" xfId="1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41" fontId="12" fillId="4" borderId="27" xfId="1" applyFont="1" applyFill="1" applyBorder="1" applyAlignment="1">
      <alignment horizontal="right" vertical="center"/>
    </xf>
    <xf numFmtId="41" fontId="12" fillId="4" borderId="27" xfId="1" applyNumberFormat="1" applyFont="1" applyFill="1" applyBorder="1" applyAlignment="1">
      <alignment horizontal="right" vertical="center"/>
    </xf>
    <xf numFmtId="41" fontId="12" fillId="4" borderId="28" xfId="1" applyNumberFormat="1" applyFont="1" applyFill="1" applyBorder="1" applyAlignment="1">
      <alignment horizontal="right" vertical="center"/>
    </xf>
    <xf numFmtId="41" fontId="11" fillId="0" borderId="14" xfId="1" applyNumberFormat="1" applyFont="1" applyBorder="1" applyAlignment="1">
      <alignment horizontal="right" vertical="center"/>
    </xf>
    <xf numFmtId="41" fontId="11" fillId="0" borderId="30" xfId="1" applyNumberFormat="1" applyFont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11" fillId="0" borderId="14" xfId="0" applyFont="1" applyBorder="1" applyAlignment="1">
      <alignment vertical="center"/>
    </xf>
    <xf numFmtId="41" fontId="11" fillId="4" borderId="34" xfId="1" applyFont="1" applyFill="1" applyBorder="1" applyAlignment="1">
      <alignment horizontal="right" vertical="center"/>
    </xf>
    <xf numFmtId="41" fontId="11" fillId="4" borderId="34" xfId="1" applyNumberFormat="1" applyFont="1" applyFill="1" applyBorder="1" applyAlignment="1">
      <alignment horizontal="right" vertical="center"/>
    </xf>
    <xf numFmtId="41" fontId="11" fillId="4" borderId="35" xfId="1" applyNumberFormat="1" applyFont="1" applyFill="1" applyBorder="1" applyAlignment="1">
      <alignment horizontal="right" vertical="center"/>
    </xf>
    <xf numFmtId="41" fontId="13" fillId="2" borderId="36" xfId="1" applyFont="1" applyFill="1" applyBorder="1">
      <alignment vertical="center"/>
    </xf>
    <xf numFmtId="41" fontId="11" fillId="0" borderId="14" xfId="1" applyFont="1" applyFill="1" applyBorder="1" applyAlignment="1">
      <alignment horizontal="right" vertical="center"/>
    </xf>
    <xf numFmtId="41" fontId="13" fillId="2" borderId="37" xfId="1" applyFont="1" applyFill="1" applyBorder="1">
      <alignment vertical="center"/>
    </xf>
    <xf numFmtId="41" fontId="14" fillId="5" borderId="34" xfId="1" applyNumberFormat="1" applyFont="1" applyFill="1" applyBorder="1" applyAlignment="1">
      <alignment horizontal="right" vertical="center"/>
    </xf>
    <xf numFmtId="41" fontId="14" fillId="5" borderId="35" xfId="1" applyNumberFormat="1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horizontal="left" vertical="center" wrapText="1"/>
    </xf>
    <xf numFmtId="41" fontId="13" fillId="2" borderId="3" xfId="2" applyFont="1" applyFill="1" applyBorder="1" applyAlignment="1">
      <alignment vertical="center"/>
    </xf>
    <xf numFmtId="41" fontId="13" fillId="2" borderId="39" xfId="2" applyFont="1" applyFill="1" applyBorder="1" applyAlignment="1">
      <alignment vertical="center"/>
    </xf>
    <xf numFmtId="0" fontId="13" fillId="2" borderId="40" xfId="0" applyFont="1" applyFill="1" applyBorder="1" applyAlignment="1">
      <alignment horizontal="left" vertical="center" wrapText="1"/>
    </xf>
    <xf numFmtId="0" fontId="13" fillId="2" borderId="41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vertical="center" wrapText="1"/>
    </xf>
    <xf numFmtId="41" fontId="13" fillId="2" borderId="38" xfId="2" applyFont="1" applyFill="1" applyBorder="1" applyAlignment="1">
      <alignment vertical="center"/>
    </xf>
    <xf numFmtId="41" fontId="13" fillId="2" borderId="39" xfId="3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horizontal="left" vertical="center" wrapText="1"/>
    </xf>
    <xf numFmtId="41" fontId="13" fillId="2" borderId="8" xfId="2" applyFont="1" applyFill="1" applyBorder="1" applyAlignment="1">
      <alignment vertical="center"/>
    </xf>
    <xf numFmtId="41" fontId="13" fillId="2" borderId="16" xfId="2" applyFont="1" applyFill="1" applyBorder="1" applyAlignment="1">
      <alignment vertical="center"/>
    </xf>
    <xf numFmtId="0" fontId="13" fillId="2" borderId="43" xfId="0" applyFont="1" applyFill="1" applyBorder="1" applyAlignment="1">
      <alignment horizontal="left" vertical="center" wrapText="1"/>
    </xf>
    <xf numFmtId="0" fontId="13" fillId="2" borderId="44" xfId="0" applyFont="1" applyFill="1" applyBorder="1" applyAlignment="1">
      <alignment horizontal="left" vertical="center" wrapText="1"/>
    </xf>
    <xf numFmtId="0" fontId="13" fillId="2" borderId="45" xfId="0" applyFont="1" applyFill="1" applyBorder="1" applyAlignment="1">
      <alignment horizontal="left" vertical="center" wrapText="1"/>
    </xf>
    <xf numFmtId="41" fontId="13" fillId="2" borderId="14" xfId="2" applyFont="1" applyFill="1" applyBorder="1" applyAlignment="1">
      <alignment vertical="center"/>
    </xf>
    <xf numFmtId="41" fontId="13" fillId="2" borderId="16" xfId="3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vertical="center" wrapText="1"/>
    </xf>
    <xf numFmtId="0" fontId="13" fillId="2" borderId="46" xfId="0" applyFont="1" applyFill="1" applyBorder="1" applyAlignment="1">
      <alignment horizontal="left" vertical="center" wrapText="1"/>
    </xf>
    <xf numFmtId="176" fontId="13" fillId="2" borderId="14" xfId="0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41" fontId="13" fillId="2" borderId="14" xfId="0" applyNumberFormat="1" applyFont="1" applyFill="1" applyBorder="1" applyAlignment="1">
      <alignment vertical="center"/>
    </xf>
    <xf numFmtId="41" fontId="13" fillId="2" borderId="14" xfId="1" applyFont="1" applyFill="1" applyBorder="1" applyAlignment="1">
      <alignment horizontal="right" vertical="center"/>
    </xf>
    <xf numFmtId="41" fontId="16" fillId="2" borderId="14" xfId="2" applyFont="1" applyFill="1" applyBorder="1" applyAlignment="1">
      <alignment vertical="center"/>
    </xf>
    <xf numFmtId="0" fontId="13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left" vertical="center" wrapText="1"/>
    </xf>
    <xf numFmtId="41" fontId="16" fillId="2" borderId="11" xfId="1" applyFont="1" applyFill="1" applyBorder="1" applyAlignment="1">
      <alignment vertical="center"/>
    </xf>
    <xf numFmtId="41" fontId="13" fillId="2" borderId="11" xfId="1" applyFont="1" applyFill="1" applyBorder="1" applyAlignment="1">
      <alignment vertical="center"/>
    </xf>
    <xf numFmtId="41" fontId="16" fillId="2" borderId="12" xfId="1" applyNumberFormat="1" applyFont="1" applyFill="1" applyBorder="1" applyAlignment="1">
      <alignment vertical="center"/>
    </xf>
    <xf numFmtId="176" fontId="13" fillId="2" borderId="11" xfId="0" applyNumberFormat="1" applyFont="1" applyFill="1" applyBorder="1" applyAlignment="1">
      <alignment vertical="center"/>
    </xf>
    <xf numFmtId="41" fontId="13" fillId="2" borderId="50" xfId="3" applyNumberFormat="1" applyFont="1" applyFill="1" applyBorder="1" applyAlignment="1">
      <alignment vertical="center"/>
    </xf>
    <xf numFmtId="41" fontId="13" fillId="4" borderId="52" xfId="1" applyFont="1" applyFill="1" applyBorder="1" applyAlignment="1">
      <alignment vertical="center"/>
    </xf>
    <xf numFmtId="41" fontId="13" fillId="4" borderId="53" xfId="1" applyNumberFormat="1" applyFont="1" applyFill="1" applyBorder="1" applyAlignment="1">
      <alignment vertical="center"/>
    </xf>
    <xf numFmtId="176" fontId="13" fillId="4" borderId="34" xfId="0" applyNumberFormat="1" applyFont="1" applyFill="1" applyBorder="1" applyAlignment="1">
      <alignment horizontal="right" vertical="center"/>
    </xf>
    <xf numFmtId="0" fontId="14" fillId="0" borderId="55" xfId="0" applyFont="1" applyBorder="1" applyAlignment="1">
      <alignment horizontal="left" vertical="center"/>
    </xf>
    <xf numFmtId="41" fontId="14" fillId="0" borderId="14" xfId="1" applyNumberFormat="1" applyFont="1" applyBorder="1" applyAlignment="1">
      <alignment horizontal="right" vertical="center"/>
    </xf>
    <xf numFmtId="41" fontId="14" fillId="0" borderId="30" xfId="1" applyNumberFormat="1" applyFont="1" applyBorder="1" applyAlignment="1">
      <alignment horizontal="right" vertical="center"/>
    </xf>
    <xf numFmtId="0" fontId="14" fillId="0" borderId="55" xfId="0" applyFont="1" applyBorder="1" applyAlignment="1">
      <alignment horizontal="left" vertical="center" wrapText="1"/>
    </xf>
    <xf numFmtId="0" fontId="14" fillId="0" borderId="55" xfId="0" applyFont="1" applyBorder="1" applyAlignment="1">
      <alignment vertical="center"/>
    </xf>
    <xf numFmtId="41" fontId="14" fillId="4" borderId="56" xfId="1" applyFont="1" applyFill="1" applyBorder="1" applyAlignment="1">
      <alignment horizontal="right" vertical="center"/>
    </xf>
    <xf numFmtId="41" fontId="14" fillId="4" borderId="56" xfId="1" applyNumberFormat="1" applyFont="1" applyFill="1" applyBorder="1" applyAlignment="1">
      <alignment horizontal="right" vertical="center"/>
    </xf>
    <xf numFmtId="41" fontId="14" fillId="4" borderId="60" xfId="1" applyFont="1" applyFill="1" applyBorder="1" applyAlignment="1">
      <alignment horizontal="right" vertical="center"/>
    </xf>
    <xf numFmtId="41" fontId="14" fillId="4" borderId="61" xfId="1" applyNumberFormat="1" applyFont="1" applyFill="1" applyBorder="1" applyAlignment="1">
      <alignment horizontal="right" vertical="center"/>
    </xf>
    <xf numFmtId="41" fontId="12" fillId="0" borderId="27" xfId="0" applyNumberFormat="1" applyFont="1" applyBorder="1" applyAlignment="1">
      <alignment vertical="center"/>
    </xf>
    <xf numFmtId="41" fontId="12" fillId="4" borderId="63" xfId="0" applyNumberFormat="1" applyFont="1" applyFill="1" applyBorder="1" applyAlignment="1">
      <alignment vertical="center"/>
    </xf>
    <xf numFmtId="41" fontId="12" fillId="4" borderId="64" xfId="0" applyNumberFormat="1" applyFont="1" applyFill="1" applyBorder="1" applyAlignment="1">
      <alignment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57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vertical="center"/>
    </xf>
    <xf numFmtId="0" fontId="14" fillId="4" borderId="59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41" fontId="12" fillId="4" borderId="63" xfId="0" applyNumberFormat="1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textRotation="255" wrapText="1"/>
    </xf>
    <xf numFmtId="0" fontId="17" fillId="6" borderId="7" xfId="0" applyFont="1" applyFill="1" applyBorder="1" applyAlignment="1">
      <alignment horizontal="center" vertical="center" textRotation="255" wrapText="1"/>
    </xf>
    <xf numFmtId="0" fontId="14" fillId="0" borderId="29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left"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textRotation="255" wrapText="1"/>
    </xf>
    <xf numFmtId="0" fontId="15" fillId="2" borderId="7" xfId="0" applyFont="1" applyFill="1" applyBorder="1" applyAlignment="1">
      <alignment horizontal="center" vertical="center" textRotation="255" wrapText="1"/>
    </xf>
    <xf numFmtId="0" fontId="15" fillId="2" borderId="23" xfId="0" applyFont="1" applyFill="1" applyBorder="1" applyAlignment="1">
      <alignment horizontal="center" vertical="center" textRotation="255" wrapText="1"/>
    </xf>
    <xf numFmtId="0" fontId="13" fillId="2" borderId="29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15" xfId="0" applyFont="1" applyFill="1" applyBorder="1" applyAlignment="1">
      <alignment horizontal="left" vertical="center" shrinkToFit="1"/>
    </xf>
    <xf numFmtId="0" fontId="13" fillId="2" borderId="1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textRotation="255" wrapText="1"/>
    </xf>
    <xf numFmtId="0" fontId="12" fillId="2" borderId="7" xfId="0" applyFont="1" applyFill="1" applyBorder="1" applyAlignment="1">
      <alignment horizontal="center" vertical="center" textRotation="255" wrapText="1"/>
    </xf>
    <xf numFmtId="0" fontId="12" fillId="2" borderId="23" xfId="0" applyFont="1" applyFill="1" applyBorder="1" applyAlignment="1">
      <alignment horizontal="center" vertical="center" textRotation="255" wrapText="1"/>
    </xf>
    <xf numFmtId="0" fontId="11" fillId="0" borderId="2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textRotation="255" shrinkToFit="1"/>
    </xf>
    <xf numFmtId="0" fontId="10" fillId="2" borderId="7" xfId="0" applyNumberFormat="1" applyFont="1" applyFill="1" applyBorder="1" applyAlignment="1">
      <alignment horizontal="center" vertical="center" textRotation="255" shrinkToFit="1"/>
    </xf>
    <xf numFmtId="0" fontId="10" fillId="2" borderId="23" xfId="0" applyNumberFormat="1" applyFont="1" applyFill="1" applyBorder="1" applyAlignment="1">
      <alignment horizontal="center" vertical="center" textRotation="255" shrinkToFit="1"/>
    </xf>
    <xf numFmtId="0" fontId="10" fillId="2" borderId="2" xfId="0" applyFont="1" applyFill="1" applyBorder="1" applyAlignment="1">
      <alignment horizontal="center" vertical="center" textRotation="255" shrinkToFit="1"/>
    </xf>
    <xf numFmtId="0" fontId="10" fillId="2" borderId="7" xfId="0" applyFont="1" applyFill="1" applyBorder="1" applyAlignment="1">
      <alignment horizontal="center" vertical="center" textRotation="255" shrinkToFit="1"/>
    </xf>
    <xf numFmtId="0" fontId="10" fillId="2" borderId="23" xfId="0" applyFont="1" applyFill="1" applyBorder="1" applyAlignment="1">
      <alignment horizontal="center" vertical="center" textRotation="255" shrinkToFit="1"/>
    </xf>
    <xf numFmtId="0" fontId="10" fillId="2" borderId="17" xfId="0" applyFont="1" applyFill="1" applyBorder="1" applyAlignment="1">
      <alignment horizontal="center" vertical="center" textRotation="255" wrapText="1"/>
    </xf>
    <xf numFmtId="0" fontId="10" fillId="2" borderId="7" xfId="0" applyFont="1" applyFill="1" applyBorder="1" applyAlignment="1">
      <alignment horizontal="center" vertical="center" textRotation="255" wrapText="1"/>
    </xf>
    <xf numFmtId="0" fontId="10" fillId="2" borderId="23" xfId="0" applyFont="1" applyFill="1" applyBorder="1" applyAlignment="1">
      <alignment horizontal="center" vertical="center" textRotation="255" wrapText="1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41" fontId="10" fillId="2" borderId="11" xfId="1" applyFont="1" applyFill="1" applyBorder="1" applyAlignment="1">
      <alignment horizontal="center" vertical="center" wrapText="1"/>
    </xf>
    <xf numFmtId="41" fontId="10" fillId="2" borderId="15" xfId="1" applyFont="1" applyFill="1" applyBorder="1" applyAlignment="1">
      <alignment horizontal="center" vertical="center" wrapText="1"/>
    </xf>
    <xf numFmtId="41" fontId="10" fillId="2" borderId="11" xfId="1" applyNumberFormat="1" applyFont="1" applyFill="1" applyBorder="1" applyAlignment="1">
      <alignment horizontal="center" vertical="center" wrapText="1"/>
    </xf>
    <xf numFmtId="41" fontId="10" fillId="2" borderId="15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41" fontId="10" fillId="2" borderId="12" xfId="1" applyNumberFormat="1" applyFont="1" applyFill="1" applyBorder="1" applyAlignment="1">
      <alignment horizontal="center" vertical="center" wrapText="1"/>
    </xf>
    <xf numFmtId="41" fontId="10" fillId="2" borderId="16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4">
    <cellStyle name="쉼표 [0]" xfId="1" builtinId="6"/>
    <cellStyle name="쉼표 [0] 4" xfId="2"/>
    <cellStyle name="표준" xfId="0" builtinId="0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6.%20&#44208;&#49328;/2021%20&#44208;&#49328;/2021%20&#44208;&#49328;&#49436;%20&#52509;&#44292;&#54364;(&#52712;&#5463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10326)"/>
      <sheetName val="총괄표(20220110)"/>
      <sheetName val="각지부별"/>
      <sheetName val="법인회계합계"/>
    </sheetNames>
    <sheetDataSet>
      <sheetData sheetId="0"/>
      <sheetData sheetId="1"/>
      <sheetData sheetId="2"/>
      <sheetData sheetId="3">
        <row r="9">
          <cell r="E9">
            <v>109973840</v>
          </cell>
          <cell r="F9">
            <v>106679290</v>
          </cell>
          <cell r="G9">
            <v>3294550</v>
          </cell>
          <cell r="K9">
            <v>11000000</v>
          </cell>
          <cell r="L9">
            <v>8979988</v>
          </cell>
          <cell r="M9">
            <v>2020012</v>
          </cell>
        </row>
        <row r="10">
          <cell r="E10">
            <v>10097820</v>
          </cell>
          <cell r="F10">
            <v>8889970</v>
          </cell>
          <cell r="G10">
            <v>1207850</v>
          </cell>
          <cell r="K10">
            <v>102000000</v>
          </cell>
          <cell r="L10">
            <v>92282840</v>
          </cell>
          <cell r="M10">
            <v>9717160</v>
          </cell>
        </row>
        <row r="11">
          <cell r="E11">
            <v>11729220</v>
          </cell>
          <cell r="F11">
            <v>11090430</v>
          </cell>
          <cell r="G11">
            <v>638790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292000</v>
          </cell>
          <cell r="F12">
            <v>0</v>
          </cell>
          <cell r="G12">
            <v>292000</v>
          </cell>
          <cell r="K12">
            <v>32300000</v>
          </cell>
          <cell r="L12">
            <v>28740000</v>
          </cell>
          <cell r="M12">
            <v>3560000</v>
          </cell>
        </row>
        <row r="13">
          <cell r="E13">
            <v>1100000</v>
          </cell>
          <cell r="F13">
            <v>723000</v>
          </cell>
          <cell r="G13">
            <v>377000</v>
          </cell>
          <cell r="K13">
            <v>101297000</v>
          </cell>
          <cell r="L13">
            <v>100474578</v>
          </cell>
          <cell r="M13">
            <v>822422</v>
          </cell>
        </row>
        <row r="14">
          <cell r="E14">
            <v>1820000</v>
          </cell>
          <cell r="F14">
            <v>382150</v>
          </cell>
          <cell r="G14">
            <v>1437850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500000</v>
          </cell>
          <cell r="F15">
            <v>314300</v>
          </cell>
          <cell r="G15">
            <v>185700</v>
          </cell>
          <cell r="K15">
            <v>8607000</v>
          </cell>
          <cell r="L15">
            <v>8556378</v>
          </cell>
          <cell r="M15">
            <v>50622</v>
          </cell>
        </row>
        <row r="16">
          <cell r="E16">
            <v>7000000</v>
          </cell>
          <cell r="F16">
            <v>4176080</v>
          </cell>
          <cell r="G16">
            <v>2823920</v>
          </cell>
          <cell r="K16">
            <v>37224450</v>
          </cell>
          <cell r="L16">
            <v>37224450</v>
          </cell>
          <cell r="M16">
            <v>0</v>
          </cell>
        </row>
        <row r="17">
          <cell r="E17">
            <v>610000</v>
          </cell>
          <cell r="F17">
            <v>376650</v>
          </cell>
          <cell r="G17">
            <v>233350</v>
          </cell>
          <cell r="K17">
            <v>3663073</v>
          </cell>
          <cell r="L17">
            <v>3663073</v>
          </cell>
          <cell r="M17">
            <v>0</v>
          </cell>
        </row>
        <row r="18">
          <cell r="E18">
            <v>2750000</v>
          </cell>
          <cell r="F18">
            <v>1582430</v>
          </cell>
          <cell r="G18">
            <v>1167570</v>
          </cell>
          <cell r="K18">
            <v>5033940</v>
          </cell>
          <cell r="L18">
            <v>4127571</v>
          </cell>
          <cell r="M18">
            <v>906369</v>
          </cell>
        </row>
        <row r="19">
          <cell r="E19">
            <v>200000</v>
          </cell>
          <cell r="F19">
            <v>48000</v>
          </cell>
          <cell r="G19">
            <v>152000</v>
          </cell>
          <cell r="K19">
            <v>5357740</v>
          </cell>
          <cell r="L19">
            <v>5052400</v>
          </cell>
          <cell r="M19">
            <v>305340</v>
          </cell>
        </row>
        <row r="20">
          <cell r="E20">
            <v>12445529</v>
          </cell>
          <cell r="F20">
            <v>656710</v>
          </cell>
          <cell r="G20">
            <v>11788819</v>
          </cell>
          <cell r="L20">
            <v>698090</v>
          </cell>
          <cell r="M20">
            <v>-698090</v>
          </cell>
        </row>
        <row r="21">
          <cell r="E21">
            <v>80300000</v>
          </cell>
          <cell r="F21">
            <v>67130450</v>
          </cell>
          <cell r="G21">
            <v>13169550</v>
          </cell>
        </row>
        <row r="22">
          <cell r="E22">
            <v>65900000</v>
          </cell>
          <cell r="F22">
            <v>64556667</v>
          </cell>
          <cell r="G22">
            <v>1343333</v>
          </cell>
        </row>
        <row r="23">
          <cell r="E23">
            <v>1564794</v>
          </cell>
          <cell r="F23">
            <v>77418</v>
          </cell>
          <cell r="G23">
            <v>1487376</v>
          </cell>
        </row>
        <row r="24">
          <cell r="E24">
            <v>200000</v>
          </cell>
          <cell r="F24">
            <v>0</v>
          </cell>
          <cell r="G24">
            <v>200000</v>
          </cell>
        </row>
        <row r="25">
          <cell r="E25">
            <v>0</v>
          </cell>
          <cell r="F25">
            <v>23115823</v>
          </cell>
          <cell r="G25">
            <v>-23115823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tabSelected="1" view="pageBreakPreview" zoomScale="85" zoomScaleNormal="85" zoomScaleSheetLayoutView="85" workbookViewId="0">
      <selection activeCell="A4" sqref="A4:M4"/>
    </sheetView>
  </sheetViews>
  <sheetFormatPr defaultColWidth="9"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25" style="4" customWidth="1"/>
    <col min="7" max="7" width="16.25" style="26" customWidth="1"/>
    <col min="8" max="8" width="16.25" style="4" customWidth="1"/>
    <col min="9" max="9" width="11.875" style="4" customWidth="1"/>
    <col min="10" max="10" width="19.375" style="4" customWidth="1"/>
    <col min="11" max="12" width="16.375" style="4" customWidth="1"/>
    <col min="13" max="13" width="16.375" style="26" customWidth="1"/>
    <col min="14" max="14" width="16.375" style="4" customWidth="1"/>
    <col min="15" max="16384" width="9" style="4"/>
  </cols>
  <sheetData>
    <row r="1" spans="1:13" x14ac:dyDescent="0.3">
      <c r="A1" s="152" t="s">
        <v>317</v>
      </c>
      <c r="B1" s="152"/>
      <c r="C1" s="152"/>
      <c r="D1" s="152"/>
      <c r="E1" s="1"/>
      <c r="F1" s="2"/>
      <c r="G1" s="3"/>
      <c r="H1" s="2"/>
      <c r="I1" s="2"/>
      <c r="J1" s="2"/>
      <c r="K1" s="2"/>
      <c r="L1" s="2"/>
      <c r="M1" s="3"/>
    </row>
    <row r="2" spans="1:13" ht="21" x14ac:dyDescent="0.3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24" x14ac:dyDescent="0.3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x14ac:dyDescent="0.3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7.25" thickBot="1" x14ac:dyDescent="0.35">
      <c r="A5" s="156" t="s">
        <v>3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13" x14ac:dyDescent="0.3">
      <c r="A6" s="158" t="s">
        <v>4</v>
      </c>
      <c r="B6" s="161" t="s">
        <v>5</v>
      </c>
      <c r="C6" s="162"/>
      <c r="D6" s="162"/>
      <c r="E6" s="162"/>
      <c r="F6" s="162"/>
      <c r="G6" s="163"/>
      <c r="H6" s="161" t="s">
        <v>6</v>
      </c>
      <c r="I6" s="162"/>
      <c r="J6" s="162"/>
      <c r="K6" s="162"/>
      <c r="L6" s="162"/>
      <c r="M6" s="164"/>
    </row>
    <row r="7" spans="1:13" x14ac:dyDescent="0.3">
      <c r="A7" s="159"/>
      <c r="B7" s="147" t="s">
        <v>7</v>
      </c>
      <c r="C7" s="148"/>
      <c r="D7" s="149"/>
      <c r="E7" s="143" t="s">
        <v>8</v>
      </c>
      <c r="F7" s="143" t="s">
        <v>9</v>
      </c>
      <c r="G7" s="145" t="s">
        <v>10</v>
      </c>
      <c r="H7" s="147" t="s">
        <v>7</v>
      </c>
      <c r="I7" s="148"/>
      <c r="J7" s="149"/>
      <c r="K7" s="143" t="s">
        <v>8</v>
      </c>
      <c r="L7" s="143" t="s">
        <v>11</v>
      </c>
      <c r="M7" s="150" t="s">
        <v>12</v>
      </c>
    </row>
    <row r="8" spans="1:13" x14ac:dyDescent="0.3">
      <c r="A8" s="160"/>
      <c r="B8" s="5" t="s">
        <v>13</v>
      </c>
      <c r="C8" s="5" t="s">
        <v>14</v>
      </c>
      <c r="D8" s="5" t="s">
        <v>15</v>
      </c>
      <c r="E8" s="144"/>
      <c r="F8" s="144"/>
      <c r="G8" s="146"/>
      <c r="H8" s="5" t="s">
        <v>13</v>
      </c>
      <c r="I8" s="5" t="s">
        <v>14</v>
      </c>
      <c r="J8" s="5" t="s">
        <v>15</v>
      </c>
      <c r="K8" s="144"/>
      <c r="L8" s="144"/>
      <c r="M8" s="151"/>
    </row>
    <row r="9" spans="1:13" ht="16.5" customHeight="1" x14ac:dyDescent="0.3">
      <c r="A9" s="137" t="s">
        <v>16</v>
      </c>
      <c r="B9" s="127" t="s">
        <v>17</v>
      </c>
      <c r="C9" s="6" t="s">
        <v>18</v>
      </c>
      <c r="D9" s="6" t="s">
        <v>19</v>
      </c>
      <c r="E9" s="7">
        <f>[1]법인회계합계!E9+[1]법인회계합계!E10+[1]법인회계합계!E11+[1]법인회계합계!E12</f>
        <v>132092880</v>
      </c>
      <c r="F9" s="7">
        <f>[1]법인회계합계!F9+[1]법인회계합계!F10+[1]법인회계합계!F11+[1]법인회계합계!F12</f>
        <v>126659690</v>
      </c>
      <c r="G9" s="7">
        <f>[1]법인회계합계!G9+[1]법인회계합계!G10+[1]법인회계합계!G11+[1]법인회계합계!G12</f>
        <v>5433190</v>
      </c>
      <c r="H9" s="6" t="s">
        <v>20</v>
      </c>
      <c r="I9" s="6" t="s">
        <v>21</v>
      </c>
      <c r="J9" s="6" t="s">
        <v>22</v>
      </c>
      <c r="K9" s="7">
        <f>[1]법인회계합계!K9</f>
        <v>11000000</v>
      </c>
      <c r="L9" s="7">
        <f>[1]법인회계합계!L9</f>
        <v>8979988</v>
      </c>
      <c r="M9" s="7">
        <f>[1]법인회계합계!M9</f>
        <v>2020012</v>
      </c>
    </row>
    <row r="10" spans="1:13" x14ac:dyDescent="0.3">
      <c r="A10" s="138"/>
      <c r="B10" s="125"/>
      <c r="C10" s="6" t="s">
        <v>23</v>
      </c>
      <c r="D10" s="6" t="s">
        <v>24</v>
      </c>
      <c r="E10" s="7">
        <f>[1]법인회계합계!E13+[1]법인회계합계!E14</f>
        <v>2920000</v>
      </c>
      <c r="F10" s="7">
        <f>[1]법인회계합계!F13+[1]법인회계합계!F14</f>
        <v>1105150</v>
      </c>
      <c r="G10" s="7">
        <f>[1]법인회계합계!G13+[1]법인회계합계!G14</f>
        <v>1814850</v>
      </c>
      <c r="H10" s="6" t="s">
        <v>25</v>
      </c>
      <c r="I10" s="6" t="s">
        <v>26</v>
      </c>
      <c r="J10" s="6" t="s">
        <v>27</v>
      </c>
      <c r="K10" s="7">
        <f>[1]법인회계합계!K10</f>
        <v>102000000</v>
      </c>
      <c r="L10" s="7">
        <f>[1]법인회계합계!L10</f>
        <v>92282840</v>
      </c>
      <c r="M10" s="7">
        <f>[1]법인회계합계!M10</f>
        <v>9717160</v>
      </c>
    </row>
    <row r="11" spans="1:13" ht="27" x14ac:dyDescent="0.3">
      <c r="A11" s="138"/>
      <c r="B11" s="126"/>
      <c r="C11" s="6" t="s">
        <v>28</v>
      </c>
      <c r="D11" s="8" t="s">
        <v>29</v>
      </c>
      <c r="E11" s="7">
        <f>[1]법인회계합계!E15+[1]법인회계합계!E16+[1]법인회계합계!E17+[1]법인회계합계!E18+[1]법인회계합계!E19</f>
        <v>11060000</v>
      </c>
      <c r="F11" s="7">
        <f>[1]법인회계합계!F15+[1]법인회계합계!F16+[1]법인회계합계!F17+[1]법인회계합계!F18+[1]법인회계합계!F19</f>
        <v>6497460</v>
      </c>
      <c r="G11" s="7">
        <f>[1]법인회계합계!G15+[1]법인회계합계!G16+[1]법인회계합계!G17+[1]법인회계합계!G18+[1]법인회계합계!G19</f>
        <v>4562540</v>
      </c>
      <c r="H11" s="6" t="s">
        <v>30</v>
      </c>
      <c r="I11" s="6" t="s">
        <v>31</v>
      </c>
      <c r="J11" s="6" t="s">
        <v>32</v>
      </c>
      <c r="K11" s="7">
        <f>[1]법인회계합계!K11</f>
        <v>0</v>
      </c>
      <c r="L11" s="7">
        <f>[1]법인회계합계!L11</f>
        <v>0</v>
      </c>
      <c r="M11" s="7">
        <f>[1]법인회계합계!M11</f>
        <v>0</v>
      </c>
    </row>
    <row r="12" spans="1:13" x14ac:dyDescent="0.3">
      <c r="A12" s="138"/>
      <c r="B12" s="6" t="s">
        <v>33</v>
      </c>
      <c r="C12" s="6" t="s">
        <v>34</v>
      </c>
      <c r="D12" s="6" t="s">
        <v>35</v>
      </c>
      <c r="E12" s="7">
        <f>[1]법인회계합계!E20</f>
        <v>12445529</v>
      </c>
      <c r="F12" s="7">
        <f>[1]법인회계합계!F20</f>
        <v>656710</v>
      </c>
      <c r="G12" s="7">
        <f>[1]법인회계합계!G20</f>
        <v>11788819</v>
      </c>
      <c r="H12" s="127" t="s">
        <v>36</v>
      </c>
      <c r="I12" s="127" t="s">
        <v>37</v>
      </c>
      <c r="J12" s="6" t="s">
        <v>38</v>
      </c>
      <c r="K12" s="7">
        <f>[1]법인회계합계!K12</f>
        <v>32300000</v>
      </c>
      <c r="L12" s="7">
        <f>[1]법인회계합계!L12</f>
        <v>28740000</v>
      </c>
      <c r="M12" s="7">
        <f>[1]법인회계합계!M12</f>
        <v>3560000</v>
      </c>
    </row>
    <row r="13" spans="1:13" x14ac:dyDescent="0.3">
      <c r="A13" s="138"/>
      <c r="B13" s="6" t="s">
        <v>39</v>
      </c>
      <c r="C13" s="6" t="s">
        <v>40</v>
      </c>
      <c r="D13" s="6" t="s">
        <v>41</v>
      </c>
      <c r="E13" s="7">
        <f>[1]법인회계합계!E21</f>
        <v>80300000</v>
      </c>
      <c r="F13" s="7">
        <f>[1]법인회계합계!F21</f>
        <v>67130450</v>
      </c>
      <c r="G13" s="7">
        <f>[1]법인회계합계!G21</f>
        <v>13169550</v>
      </c>
      <c r="H13" s="126"/>
      <c r="I13" s="126"/>
      <c r="J13" s="6" t="s">
        <v>42</v>
      </c>
      <c r="K13" s="7">
        <f>[1]법인회계합계!K13</f>
        <v>101297000</v>
      </c>
      <c r="L13" s="7">
        <f>[1]법인회계합계!L13</f>
        <v>100474578</v>
      </c>
      <c r="M13" s="7">
        <f>[1]법인회계합계!M13</f>
        <v>822422</v>
      </c>
    </row>
    <row r="14" spans="1:13" x14ac:dyDescent="0.3">
      <c r="A14" s="138"/>
      <c r="B14" s="6" t="s">
        <v>43</v>
      </c>
      <c r="C14" s="6" t="s">
        <v>44</v>
      </c>
      <c r="D14" s="6" t="s">
        <v>45</v>
      </c>
      <c r="E14" s="7">
        <f>[1]법인회계합계!E22</f>
        <v>65900000</v>
      </c>
      <c r="F14" s="7">
        <f>[1]법인회계합계!F22</f>
        <v>64556667</v>
      </c>
      <c r="G14" s="7">
        <f>[1]법인회계합계!G22</f>
        <v>1343333</v>
      </c>
      <c r="H14" s="6" t="s">
        <v>46</v>
      </c>
      <c r="I14" s="6" t="s">
        <v>47</v>
      </c>
      <c r="J14" s="6" t="s">
        <v>48</v>
      </c>
      <c r="K14" s="7">
        <f>[1]법인회계합계!K14</f>
        <v>0</v>
      </c>
      <c r="L14" s="7">
        <f>[1]법인회계합계!L14</f>
        <v>0</v>
      </c>
      <c r="M14" s="7">
        <f>[1]법인회계합계!M14</f>
        <v>0</v>
      </c>
    </row>
    <row r="15" spans="1:13" x14ac:dyDescent="0.3">
      <c r="A15" s="138"/>
      <c r="B15" s="6" t="s">
        <v>49</v>
      </c>
      <c r="C15" s="6" t="s">
        <v>50</v>
      </c>
      <c r="D15" s="6" t="s">
        <v>51</v>
      </c>
      <c r="E15" s="7">
        <v>0</v>
      </c>
      <c r="F15" s="7">
        <v>0</v>
      </c>
      <c r="G15" s="7">
        <v>0</v>
      </c>
      <c r="H15" s="6" t="s">
        <v>52</v>
      </c>
      <c r="I15" s="6" t="s">
        <v>53</v>
      </c>
      <c r="J15" s="6" t="s">
        <v>54</v>
      </c>
      <c r="K15" s="7">
        <f>[1]법인회계합계!K15</f>
        <v>8607000</v>
      </c>
      <c r="L15" s="7">
        <f>[1]법인회계합계!L15</f>
        <v>8556378</v>
      </c>
      <c r="M15" s="7">
        <f>[1]법인회계합계!M15</f>
        <v>50622</v>
      </c>
    </row>
    <row r="16" spans="1:13" x14ac:dyDescent="0.3">
      <c r="A16" s="138"/>
      <c r="B16" s="6" t="s">
        <v>55</v>
      </c>
      <c r="C16" s="6" t="s">
        <v>56</v>
      </c>
      <c r="D16" s="6" t="s">
        <v>57</v>
      </c>
      <c r="E16" s="7">
        <f>[1]법인회계합계!E23</f>
        <v>1564794</v>
      </c>
      <c r="F16" s="7">
        <f>[1]법인회계합계!F23</f>
        <v>77418</v>
      </c>
      <c r="G16" s="7">
        <f>[1]법인회계합계!G23</f>
        <v>1487376</v>
      </c>
      <c r="H16" s="127" t="s">
        <v>58</v>
      </c>
      <c r="I16" s="127" t="s">
        <v>59</v>
      </c>
      <c r="J16" s="6" t="s">
        <v>60</v>
      </c>
      <c r="K16" s="7">
        <f>[1]법인회계합계!K16</f>
        <v>37224450</v>
      </c>
      <c r="L16" s="7">
        <f>[1]법인회계합계!L16</f>
        <v>37224450</v>
      </c>
      <c r="M16" s="7">
        <f>[1]법인회계합계!M16</f>
        <v>0</v>
      </c>
    </row>
    <row r="17" spans="1:14" x14ac:dyDescent="0.3">
      <c r="A17" s="138"/>
      <c r="B17" s="6" t="s">
        <v>61</v>
      </c>
      <c r="C17" s="6" t="s">
        <v>62</v>
      </c>
      <c r="D17" s="6" t="s">
        <v>63</v>
      </c>
      <c r="E17" s="7">
        <f>[1]법인회계합계!E24</f>
        <v>200000</v>
      </c>
      <c r="F17" s="7">
        <f>[1]법인회계합계!F24</f>
        <v>0</v>
      </c>
      <c r="G17" s="7">
        <f>[1]법인회계합계!G24</f>
        <v>200000</v>
      </c>
      <c r="H17" s="126"/>
      <c r="I17" s="126"/>
      <c r="J17" s="6" t="s">
        <v>64</v>
      </c>
      <c r="K17" s="7">
        <f>[1]법인회계합계!K17</f>
        <v>3663073</v>
      </c>
      <c r="L17" s="7">
        <f>[1]법인회계합계!L17</f>
        <v>3663073</v>
      </c>
      <c r="M17" s="7">
        <f>[1]법인회계합계!M17</f>
        <v>0</v>
      </c>
    </row>
    <row r="18" spans="1:14" x14ac:dyDescent="0.3">
      <c r="A18" s="138"/>
      <c r="B18" s="6" t="s">
        <v>65</v>
      </c>
      <c r="C18" s="6" t="s">
        <v>65</v>
      </c>
      <c r="D18" s="6" t="s">
        <v>65</v>
      </c>
      <c r="E18" s="7">
        <f>[1]법인회계합계!E25</f>
        <v>0</v>
      </c>
      <c r="F18" s="7">
        <f>[1]법인회계합계!F25</f>
        <v>23115823</v>
      </c>
      <c r="G18" s="7">
        <f>[1]법인회계합계!G25</f>
        <v>-23115823</v>
      </c>
      <c r="H18" s="127" t="s">
        <v>66</v>
      </c>
      <c r="I18" s="127" t="s">
        <v>67</v>
      </c>
      <c r="J18" s="6" t="s">
        <v>68</v>
      </c>
      <c r="K18" s="7">
        <f>[1]법인회계합계!K18</f>
        <v>5033940</v>
      </c>
      <c r="L18" s="7">
        <f>[1]법인회계합계!L18</f>
        <v>4127571</v>
      </c>
      <c r="M18" s="7">
        <f>[1]법인회계합계!M18</f>
        <v>906369</v>
      </c>
    </row>
    <row r="19" spans="1:14" x14ac:dyDescent="0.3">
      <c r="A19" s="138"/>
      <c r="B19" s="9"/>
      <c r="C19" s="9"/>
      <c r="D19" s="9"/>
      <c r="E19" s="10"/>
      <c r="F19" s="10"/>
      <c r="G19" s="11"/>
      <c r="H19" s="125"/>
      <c r="I19" s="125"/>
      <c r="J19" s="12" t="s">
        <v>69</v>
      </c>
      <c r="K19" s="10">
        <f>[1]법인회계합계!K19</f>
        <v>5357740</v>
      </c>
      <c r="L19" s="10">
        <f>[1]법인회계합계!L19</f>
        <v>5052400</v>
      </c>
      <c r="M19" s="10">
        <f>[1]법인회계합계!M19</f>
        <v>305340</v>
      </c>
    </row>
    <row r="20" spans="1:14" ht="17.25" thickBot="1" x14ac:dyDescent="0.35">
      <c r="A20" s="138"/>
      <c r="B20" s="13"/>
      <c r="C20" s="14"/>
      <c r="D20" s="15"/>
      <c r="E20" s="16"/>
      <c r="F20" s="16"/>
      <c r="G20" s="17"/>
      <c r="H20" s="18" t="s">
        <v>70</v>
      </c>
      <c r="I20" s="19" t="s">
        <v>70</v>
      </c>
      <c r="J20" s="20" t="s">
        <v>71</v>
      </c>
      <c r="K20" s="16"/>
      <c r="L20" s="10">
        <f>[1]법인회계합계!L20</f>
        <v>698090</v>
      </c>
      <c r="M20" s="10">
        <f>[1]법인회계합계!M20</f>
        <v>-698090</v>
      </c>
    </row>
    <row r="21" spans="1:14" ht="18" thickTop="1" thickBot="1" x14ac:dyDescent="0.35">
      <c r="A21" s="139"/>
      <c r="B21" s="140" t="s">
        <v>72</v>
      </c>
      <c r="C21" s="141"/>
      <c r="D21" s="142"/>
      <c r="E21" s="21">
        <f>SUM(E9:E19)</f>
        <v>306483203</v>
      </c>
      <c r="F21" s="21">
        <f>SUM(F9:F19)</f>
        <v>289799368</v>
      </c>
      <c r="G21" s="22">
        <f>SUM(G9:G19)</f>
        <v>16683835</v>
      </c>
      <c r="H21" s="140" t="s">
        <v>73</v>
      </c>
      <c r="I21" s="141"/>
      <c r="J21" s="142"/>
      <c r="K21" s="21">
        <f>SUM(K9:K20)</f>
        <v>306483203</v>
      </c>
      <c r="L21" s="21">
        <f>SUM(L9:L20)</f>
        <v>289799368</v>
      </c>
      <c r="M21" s="23">
        <f>SUM(M9:M20)</f>
        <v>16683835</v>
      </c>
    </row>
    <row r="22" spans="1:14" ht="17.45" customHeight="1" x14ac:dyDescent="0.3">
      <c r="A22" s="134" t="s">
        <v>74</v>
      </c>
      <c r="B22" s="124" t="s">
        <v>75</v>
      </c>
      <c r="C22" s="6" t="s">
        <v>76</v>
      </c>
      <c r="D22" s="6" t="s">
        <v>77</v>
      </c>
      <c r="E22" s="7">
        <v>935005000</v>
      </c>
      <c r="F22" s="7">
        <v>915094240</v>
      </c>
      <c r="G22" s="24">
        <v>19910760</v>
      </c>
      <c r="H22" s="6" t="s">
        <v>78</v>
      </c>
      <c r="I22" s="6" t="s">
        <v>79</v>
      </c>
      <c r="J22" s="6" t="s">
        <v>80</v>
      </c>
      <c r="K22" s="7">
        <v>0</v>
      </c>
      <c r="L22" s="7">
        <v>0</v>
      </c>
      <c r="M22" s="25">
        <v>0</v>
      </c>
    </row>
    <row r="23" spans="1:14" x14ac:dyDescent="0.3">
      <c r="A23" s="135"/>
      <c r="B23" s="125"/>
      <c r="C23" s="6" t="s">
        <v>81</v>
      </c>
      <c r="D23" s="6" t="s">
        <v>82</v>
      </c>
      <c r="E23" s="7">
        <v>4040000</v>
      </c>
      <c r="F23" s="7">
        <v>2715110</v>
      </c>
      <c r="G23" s="24">
        <v>1324890</v>
      </c>
      <c r="H23" s="6" t="s">
        <v>83</v>
      </c>
      <c r="I23" s="6" t="s">
        <v>84</v>
      </c>
      <c r="J23" s="6" t="s">
        <v>85</v>
      </c>
      <c r="K23" s="7">
        <v>108925000</v>
      </c>
      <c r="L23" s="7">
        <v>96620600</v>
      </c>
      <c r="M23" s="25">
        <v>12304400</v>
      </c>
    </row>
    <row r="24" spans="1:14" ht="27" x14ac:dyDescent="0.3">
      <c r="A24" s="135"/>
      <c r="B24" s="126"/>
      <c r="C24" s="6" t="s">
        <v>86</v>
      </c>
      <c r="D24" s="8" t="s">
        <v>87</v>
      </c>
      <c r="E24" s="7">
        <v>166385000</v>
      </c>
      <c r="F24" s="7">
        <v>131365177</v>
      </c>
      <c r="G24" s="24">
        <v>35019823</v>
      </c>
      <c r="H24" s="6" t="s">
        <v>88</v>
      </c>
      <c r="I24" s="6" t="s">
        <v>89</v>
      </c>
      <c r="J24" s="6" t="s">
        <v>90</v>
      </c>
      <c r="K24" s="7">
        <v>1478124000</v>
      </c>
      <c r="L24" s="7">
        <v>1466600280</v>
      </c>
      <c r="M24" s="25">
        <v>11523720</v>
      </c>
    </row>
    <row r="25" spans="1:14" x14ac:dyDescent="0.3">
      <c r="A25" s="135"/>
      <c r="B25" s="6" t="s">
        <v>91</v>
      </c>
      <c r="C25" s="6" t="s">
        <v>92</v>
      </c>
      <c r="D25" s="6" t="s">
        <v>93</v>
      </c>
      <c r="E25" s="7">
        <v>72833000</v>
      </c>
      <c r="F25" s="7">
        <v>68907920</v>
      </c>
      <c r="G25" s="24">
        <v>3925080</v>
      </c>
      <c r="H25" s="127" t="s">
        <v>94</v>
      </c>
      <c r="I25" s="127" t="s">
        <v>95</v>
      </c>
      <c r="J25" s="6" t="s">
        <v>96</v>
      </c>
      <c r="K25" s="7">
        <v>166990000</v>
      </c>
      <c r="L25" s="7">
        <v>154285500</v>
      </c>
      <c r="M25" s="25">
        <v>12704500</v>
      </c>
      <c r="N25" s="26">
        <f>L25+L26</f>
        <v>169798050</v>
      </c>
    </row>
    <row r="26" spans="1:14" x14ac:dyDescent="0.3">
      <c r="A26" s="135"/>
      <c r="B26" s="6" t="s">
        <v>97</v>
      </c>
      <c r="C26" s="6" t="s">
        <v>98</v>
      </c>
      <c r="D26" s="6" t="s">
        <v>99</v>
      </c>
      <c r="E26" s="7">
        <v>663363000</v>
      </c>
      <c r="F26" s="7">
        <v>599391067</v>
      </c>
      <c r="G26" s="24">
        <v>63971933</v>
      </c>
      <c r="H26" s="126"/>
      <c r="I26" s="126"/>
      <c r="J26" s="6" t="s">
        <v>100</v>
      </c>
      <c r="K26" s="7">
        <v>26400000</v>
      </c>
      <c r="L26" s="7">
        <v>15512550</v>
      </c>
      <c r="M26" s="25">
        <v>10887450</v>
      </c>
    </row>
    <row r="27" spans="1:14" x14ac:dyDescent="0.3">
      <c r="A27" s="135"/>
      <c r="B27" s="6" t="s">
        <v>101</v>
      </c>
      <c r="C27" s="6" t="s">
        <v>102</v>
      </c>
      <c r="D27" s="6" t="s">
        <v>103</v>
      </c>
      <c r="E27" s="7">
        <v>0</v>
      </c>
      <c r="F27" s="7">
        <v>0</v>
      </c>
      <c r="G27" s="24">
        <v>0</v>
      </c>
      <c r="H27" s="6" t="s">
        <v>46</v>
      </c>
      <c r="I27" s="6" t="s">
        <v>104</v>
      </c>
      <c r="J27" s="6" t="s">
        <v>105</v>
      </c>
      <c r="K27" s="7">
        <v>0</v>
      </c>
      <c r="L27" s="7">
        <v>0</v>
      </c>
      <c r="M27" s="25">
        <v>0</v>
      </c>
    </row>
    <row r="28" spans="1:14" x14ac:dyDescent="0.3">
      <c r="A28" s="135"/>
      <c r="B28" s="6" t="s">
        <v>106</v>
      </c>
      <c r="C28" s="6" t="s">
        <v>107</v>
      </c>
      <c r="D28" s="6" t="s">
        <v>108</v>
      </c>
      <c r="E28" s="7">
        <v>0</v>
      </c>
      <c r="F28" s="7">
        <v>0</v>
      </c>
      <c r="G28" s="24">
        <v>0</v>
      </c>
      <c r="H28" s="6" t="s">
        <v>109</v>
      </c>
      <c r="I28" s="6" t="s">
        <v>53</v>
      </c>
      <c r="J28" s="6" t="s">
        <v>110</v>
      </c>
      <c r="K28" s="7">
        <v>24000000</v>
      </c>
      <c r="L28" s="7">
        <v>24000000</v>
      </c>
      <c r="M28" s="25">
        <v>0</v>
      </c>
    </row>
    <row r="29" spans="1:14" x14ac:dyDescent="0.3">
      <c r="A29" s="135"/>
      <c r="B29" s="6" t="s">
        <v>111</v>
      </c>
      <c r="C29" s="6" t="s">
        <v>112</v>
      </c>
      <c r="D29" s="6" t="s">
        <v>57</v>
      </c>
      <c r="E29" s="7">
        <v>3000000</v>
      </c>
      <c r="F29" s="7">
        <v>1806260</v>
      </c>
      <c r="G29" s="24">
        <v>1193740</v>
      </c>
      <c r="H29" s="127" t="s">
        <v>58</v>
      </c>
      <c r="I29" s="127" t="s">
        <v>113</v>
      </c>
      <c r="J29" s="6" t="s">
        <v>60</v>
      </c>
      <c r="K29" s="7">
        <v>21417383</v>
      </c>
      <c r="L29" s="7">
        <v>21417383</v>
      </c>
      <c r="M29" s="25">
        <v>0</v>
      </c>
    </row>
    <row r="30" spans="1:14" x14ac:dyDescent="0.3">
      <c r="A30" s="135"/>
      <c r="B30" s="6" t="s">
        <v>61</v>
      </c>
      <c r="C30" s="6" t="s">
        <v>114</v>
      </c>
      <c r="D30" s="6" t="s">
        <v>115</v>
      </c>
      <c r="E30" s="7">
        <v>71800000</v>
      </c>
      <c r="F30" s="7">
        <v>27731636</v>
      </c>
      <c r="G30" s="24">
        <v>44068364</v>
      </c>
      <c r="H30" s="126"/>
      <c r="I30" s="126"/>
      <c r="J30" s="6" t="s">
        <v>116</v>
      </c>
      <c r="K30" s="7">
        <v>64669206</v>
      </c>
      <c r="L30" s="7">
        <v>64669206</v>
      </c>
      <c r="M30" s="25">
        <v>0</v>
      </c>
    </row>
    <row r="31" spans="1:14" x14ac:dyDescent="0.3">
      <c r="A31" s="135"/>
      <c r="B31" s="6" t="s">
        <v>117</v>
      </c>
      <c r="C31" s="6" t="s">
        <v>118</v>
      </c>
      <c r="D31" s="6" t="s">
        <v>118</v>
      </c>
      <c r="E31" s="7">
        <v>0</v>
      </c>
      <c r="F31" s="7">
        <v>118205972</v>
      </c>
      <c r="G31" s="24">
        <v>-118205972</v>
      </c>
      <c r="H31" s="127" t="s">
        <v>119</v>
      </c>
      <c r="I31" s="127" t="s">
        <v>120</v>
      </c>
      <c r="J31" s="6" t="s">
        <v>121</v>
      </c>
      <c r="K31" s="7">
        <v>500411</v>
      </c>
      <c r="L31" s="7">
        <v>369493</v>
      </c>
      <c r="M31" s="25">
        <v>130918</v>
      </c>
    </row>
    <row r="32" spans="1:14" x14ac:dyDescent="0.3">
      <c r="A32" s="135"/>
      <c r="B32" s="27"/>
      <c r="C32" s="27"/>
      <c r="D32" s="27"/>
      <c r="E32" s="7">
        <v>0</v>
      </c>
      <c r="F32" s="7">
        <v>0</v>
      </c>
      <c r="G32" s="24">
        <v>0</v>
      </c>
      <c r="H32" s="126"/>
      <c r="I32" s="126"/>
      <c r="J32" s="6" t="s">
        <v>69</v>
      </c>
      <c r="K32" s="7">
        <v>25400000</v>
      </c>
      <c r="L32" s="7">
        <v>21742370</v>
      </c>
      <c r="M32" s="25">
        <v>3657630</v>
      </c>
    </row>
    <row r="33" spans="1:14" ht="17.25" thickBot="1" x14ac:dyDescent="0.35">
      <c r="A33" s="136"/>
      <c r="B33" s="128" t="s">
        <v>122</v>
      </c>
      <c r="C33" s="129"/>
      <c r="D33" s="130"/>
      <c r="E33" s="28">
        <f>SUM(E22:E32)</f>
        <v>1916426000</v>
      </c>
      <c r="F33" s="28">
        <f>SUM(F22:F32)</f>
        <v>1865217382</v>
      </c>
      <c r="G33" s="29">
        <f>SUM(G22:G32)</f>
        <v>51208618</v>
      </c>
      <c r="H33" s="128" t="s">
        <v>122</v>
      </c>
      <c r="I33" s="129"/>
      <c r="J33" s="130"/>
      <c r="K33" s="28">
        <f>SUM(K22:K32)</f>
        <v>1916426000</v>
      </c>
      <c r="L33" s="28">
        <f>SUM(L22:L32)</f>
        <v>1865217382</v>
      </c>
      <c r="M33" s="30">
        <f>SUM(M22:M32)</f>
        <v>51208618</v>
      </c>
    </row>
    <row r="34" spans="1:14" x14ac:dyDescent="0.3">
      <c r="A34" s="134" t="s">
        <v>123</v>
      </c>
      <c r="B34" s="124" t="s">
        <v>75</v>
      </c>
      <c r="C34" s="6" t="s">
        <v>76</v>
      </c>
      <c r="D34" s="6" t="s">
        <v>77</v>
      </c>
      <c r="E34" s="31">
        <v>970936000</v>
      </c>
      <c r="F34" s="32">
        <v>969825918</v>
      </c>
      <c r="G34" s="24">
        <f>E34-F34</f>
        <v>1110082</v>
      </c>
      <c r="H34" s="6" t="s">
        <v>78</v>
      </c>
      <c r="I34" s="6" t="s">
        <v>79</v>
      </c>
      <c r="J34" s="6" t="s">
        <v>80</v>
      </c>
      <c r="K34" s="7"/>
      <c r="L34" s="32">
        <v>0</v>
      </c>
      <c r="M34" s="25">
        <f>K34-L34</f>
        <v>0</v>
      </c>
    </row>
    <row r="35" spans="1:14" x14ac:dyDescent="0.3">
      <c r="A35" s="135"/>
      <c r="B35" s="125"/>
      <c r="C35" s="6" t="s">
        <v>124</v>
      </c>
      <c r="D35" s="6" t="s">
        <v>82</v>
      </c>
      <c r="E35" s="33">
        <v>1400000</v>
      </c>
      <c r="F35" s="32">
        <v>467000</v>
      </c>
      <c r="G35" s="24">
        <f t="shared" ref="G35:G44" si="0">E35-F35</f>
        <v>933000</v>
      </c>
      <c r="H35" s="6" t="s">
        <v>83</v>
      </c>
      <c r="I35" s="6" t="s">
        <v>84</v>
      </c>
      <c r="J35" s="6" t="s">
        <v>85</v>
      </c>
      <c r="K35" s="7">
        <v>77732000</v>
      </c>
      <c r="L35" s="32">
        <v>76241540</v>
      </c>
      <c r="M35" s="25">
        <f t="shared" ref="M35:M44" si="1">K35-L35</f>
        <v>1490460</v>
      </c>
    </row>
    <row r="36" spans="1:14" ht="27" x14ac:dyDescent="0.3">
      <c r="A36" s="135"/>
      <c r="B36" s="126"/>
      <c r="C36" s="6" t="s">
        <v>86</v>
      </c>
      <c r="D36" s="8" t="s">
        <v>125</v>
      </c>
      <c r="E36" s="33">
        <v>97372874</v>
      </c>
      <c r="F36" s="32">
        <v>86473805</v>
      </c>
      <c r="G36" s="24">
        <f t="shared" si="0"/>
        <v>10899069</v>
      </c>
      <c r="H36" s="6" t="s">
        <v>126</v>
      </c>
      <c r="I36" s="6" t="s">
        <v>127</v>
      </c>
      <c r="J36" s="6" t="s">
        <v>128</v>
      </c>
      <c r="K36" s="7">
        <v>2353451000</v>
      </c>
      <c r="L36" s="32">
        <v>2353344140</v>
      </c>
      <c r="M36" s="25">
        <f t="shared" si="1"/>
        <v>106860</v>
      </c>
    </row>
    <row r="37" spans="1:14" x14ac:dyDescent="0.3">
      <c r="A37" s="135"/>
      <c r="B37" s="6" t="s">
        <v>91</v>
      </c>
      <c r="C37" s="6" t="s">
        <v>129</v>
      </c>
      <c r="D37" s="6" t="s">
        <v>93</v>
      </c>
      <c r="E37" s="33">
        <v>131101000</v>
      </c>
      <c r="F37" s="32">
        <v>120054280</v>
      </c>
      <c r="G37" s="24">
        <f t="shared" si="0"/>
        <v>11046720</v>
      </c>
      <c r="H37" s="127" t="s">
        <v>130</v>
      </c>
      <c r="I37" s="127" t="s">
        <v>131</v>
      </c>
      <c r="J37" s="6" t="s">
        <v>96</v>
      </c>
      <c r="K37" s="7">
        <v>615060000</v>
      </c>
      <c r="L37" s="32">
        <v>609487792</v>
      </c>
      <c r="M37" s="25">
        <f t="shared" si="1"/>
        <v>5572208</v>
      </c>
      <c r="N37" s="26">
        <f>L37+L38</f>
        <v>668707061</v>
      </c>
    </row>
    <row r="38" spans="1:14" x14ac:dyDescent="0.3">
      <c r="A38" s="135"/>
      <c r="B38" s="6" t="s">
        <v>97</v>
      </c>
      <c r="C38" s="6" t="s">
        <v>132</v>
      </c>
      <c r="D38" s="6" t="s">
        <v>99</v>
      </c>
      <c r="E38" s="33">
        <v>1985564000</v>
      </c>
      <c r="F38" s="32">
        <v>1895210950</v>
      </c>
      <c r="G38" s="24">
        <f t="shared" si="0"/>
        <v>90353050</v>
      </c>
      <c r="H38" s="126"/>
      <c r="I38" s="126"/>
      <c r="J38" s="6" t="s">
        <v>133</v>
      </c>
      <c r="K38" s="7">
        <v>75230000</v>
      </c>
      <c r="L38" s="32">
        <v>59219269</v>
      </c>
      <c r="M38" s="25">
        <f t="shared" si="1"/>
        <v>16010731</v>
      </c>
      <c r="N38" s="26">
        <f>N37+L42</f>
        <v>924666797</v>
      </c>
    </row>
    <row r="39" spans="1:14" x14ac:dyDescent="0.3">
      <c r="A39" s="135"/>
      <c r="B39" s="6" t="s">
        <v>134</v>
      </c>
      <c r="C39" s="6" t="s">
        <v>102</v>
      </c>
      <c r="D39" s="6" t="s">
        <v>103</v>
      </c>
      <c r="E39" s="33">
        <v>0</v>
      </c>
      <c r="F39" s="32">
        <v>0</v>
      </c>
      <c r="G39" s="24">
        <f t="shared" si="0"/>
        <v>0</v>
      </c>
      <c r="H39" s="6" t="s">
        <v>46</v>
      </c>
      <c r="I39" s="6" t="s">
        <v>104</v>
      </c>
      <c r="J39" s="6" t="s">
        <v>135</v>
      </c>
      <c r="K39" s="7">
        <v>0</v>
      </c>
      <c r="L39" s="32">
        <v>0</v>
      </c>
      <c r="M39" s="25">
        <f t="shared" si="1"/>
        <v>0</v>
      </c>
    </row>
    <row r="40" spans="1:14" x14ac:dyDescent="0.3">
      <c r="A40" s="135"/>
      <c r="B40" s="6" t="s">
        <v>136</v>
      </c>
      <c r="C40" s="6" t="s">
        <v>107</v>
      </c>
      <c r="D40" s="6" t="s">
        <v>108</v>
      </c>
      <c r="E40" s="33">
        <v>0</v>
      </c>
      <c r="F40" s="32">
        <v>0</v>
      </c>
      <c r="G40" s="24">
        <f t="shared" si="0"/>
        <v>0</v>
      </c>
      <c r="H40" s="6" t="s">
        <v>137</v>
      </c>
      <c r="I40" s="6" t="s">
        <v>138</v>
      </c>
      <c r="J40" s="6" t="s">
        <v>110</v>
      </c>
      <c r="K40" s="7">
        <v>25000000</v>
      </c>
      <c r="L40" s="32">
        <v>25000000</v>
      </c>
      <c r="M40" s="25">
        <f t="shared" si="1"/>
        <v>0</v>
      </c>
    </row>
    <row r="41" spans="1:14" x14ac:dyDescent="0.3">
      <c r="A41" s="135"/>
      <c r="B41" s="6" t="s">
        <v>111</v>
      </c>
      <c r="C41" s="6" t="s">
        <v>112</v>
      </c>
      <c r="D41" s="6" t="s">
        <v>139</v>
      </c>
      <c r="E41" s="33">
        <v>0</v>
      </c>
      <c r="F41" s="32">
        <v>0</v>
      </c>
      <c r="G41" s="24">
        <f t="shared" si="0"/>
        <v>0</v>
      </c>
      <c r="H41" s="127" t="s">
        <v>58</v>
      </c>
      <c r="I41" s="127" t="s">
        <v>140</v>
      </c>
      <c r="J41" s="6" t="s">
        <v>60</v>
      </c>
      <c r="K41" s="7">
        <v>21753150</v>
      </c>
      <c r="L41" s="32">
        <v>21753150</v>
      </c>
      <c r="M41" s="25">
        <f t="shared" si="1"/>
        <v>0</v>
      </c>
    </row>
    <row r="42" spans="1:14" x14ac:dyDescent="0.3">
      <c r="A42" s="135"/>
      <c r="B42" s="6" t="s">
        <v>61</v>
      </c>
      <c r="C42" s="6" t="s">
        <v>141</v>
      </c>
      <c r="D42" s="6" t="s">
        <v>115</v>
      </c>
      <c r="E42" s="33">
        <v>256884012</v>
      </c>
      <c r="F42" s="32">
        <v>3523618</v>
      </c>
      <c r="G42" s="24">
        <f t="shared" si="0"/>
        <v>253360394</v>
      </c>
      <c r="H42" s="126"/>
      <c r="I42" s="126"/>
      <c r="J42" s="6" t="s">
        <v>116</v>
      </c>
      <c r="K42" s="7">
        <v>255959736</v>
      </c>
      <c r="L42" s="32">
        <v>255959736</v>
      </c>
      <c r="M42" s="25">
        <f t="shared" si="1"/>
        <v>0</v>
      </c>
    </row>
    <row r="43" spans="1:14" x14ac:dyDescent="0.3">
      <c r="A43" s="135"/>
      <c r="B43" s="6" t="s">
        <v>118</v>
      </c>
      <c r="C43" s="6" t="s">
        <v>118</v>
      </c>
      <c r="D43" s="6" t="s">
        <v>117</v>
      </c>
      <c r="E43" s="7">
        <v>0</v>
      </c>
      <c r="F43" s="32">
        <v>343583941</v>
      </c>
      <c r="G43" s="24">
        <f t="shared" si="0"/>
        <v>-343583941</v>
      </c>
      <c r="H43" s="127" t="s">
        <v>142</v>
      </c>
      <c r="I43" s="127" t="s">
        <v>120</v>
      </c>
      <c r="J43" s="6" t="s">
        <v>121</v>
      </c>
      <c r="K43" s="7">
        <v>72000</v>
      </c>
      <c r="L43" s="32">
        <v>5904</v>
      </c>
      <c r="M43" s="25">
        <f t="shared" si="1"/>
        <v>66096</v>
      </c>
    </row>
    <row r="44" spans="1:14" x14ac:dyDescent="0.3">
      <c r="A44" s="135"/>
      <c r="B44" s="27"/>
      <c r="C44" s="27"/>
      <c r="D44" s="27"/>
      <c r="E44" s="7">
        <v>0</v>
      </c>
      <c r="F44" s="7">
        <v>0</v>
      </c>
      <c r="G44" s="24">
        <f t="shared" si="0"/>
        <v>0</v>
      </c>
      <c r="H44" s="126"/>
      <c r="I44" s="126"/>
      <c r="J44" s="6" t="s">
        <v>69</v>
      </c>
      <c r="K44" s="7">
        <v>19000000</v>
      </c>
      <c r="L44" s="7">
        <v>18127981</v>
      </c>
      <c r="M44" s="25">
        <f t="shared" si="1"/>
        <v>872019</v>
      </c>
    </row>
    <row r="45" spans="1:14" ht="17.25" thickBot="1" x14ac:dyDescent="0.35">
      <c r="A45" s="136"/>
      <c r="B45" s="128" t="s">
        <v>73</v>
      </c>
      <c r="C45" s="129"/>
      <c r="D45" s="130"/>
      <c r="E45" s="28">
        <f>SUM(E34:E44)</f>
        <v>3443257886</v>
      </c>
      <c r="F45" s="28">
        <f>SUM(F34:F44)</f>
        <v>3419139512</v>
      </c>
      <c r="G45" s="29">
        <f>SUM(G34:G44)</f>
        <v>24118374</v>
      </c>
      <c r="H45" s="128" t="s">
        <v>73</v>
      </c>
      <c r="I45" s="129"/>
      <c r="J45" s="130"/>
      <c r="K45" s="28">
        <f>SUM(K34:K44)</f>
        <v>3443257886</v>
      </c>
      <c r="L45" s="28">
        <f>SUM(L34:L44)</f>
        <v>3419139512</v>
      </c>
      <c r="M45" s="30">
        <f>SUM(M34:M44)</f>
        <v>24118374</v>
      </c>
    </row>
    <row r="46" spans="1:14" x14ac:dyDescent="0.3">
      <c r="A46" s="134" t="s">
        <v>143</v>
      </c>
      <c r="B46" s="124" t="s">
        <v>144</v>
      </c>
      <c r="C46" s="6" t="s">
        <v>76</v>
      </c>
      <c r="D46" s="6" t="s">
        <v>145</v>
      </c>
      <c r="E46" s="24">
        <v>1241030466</v>
      </c>
      <c r="F46" s="24">
        <v>1230124930</v>
      </c>
      <c r="G46" s="24">
        <f>SUM(E46-F46)</f>
        <v>10905536</v>
      </c>
      <c r="H46" s="6" t="s">
        <v>146</v>
      </c>
      <c r="I46" s="6" t="s">
        <v>79</v>
      </c>
      <c r="J46" s="6" t="s">
        <v>147</v>
      </c>
      <c r="K46" s="24"/>
      <c r="L46" s="24"/>
      <c r="M46" s="25">
        <f>SUM(K46-L46)</f>
        <v>0</v>
      </c>
    </row>
    <row r="47" spans="1:14" x14ac:dyDescent="0.3">
      <c r="A47" s="135"/>
      <c r="B47" s="125"/>
      <c r="C47" s="6" t="s">
        <v>148</v>
      </c>
      <c r="D47" s="6" t="s">
        <v>82</v>
      </c>
      <c r="E47" s="24">
        <v>8973500</v>
      </c>
      <c r="F47" s="24">
        <v>8546800</v>
      </c>
      <c r="G47" s="24">
        <f t="shared" ref="G47:G56" si="2">SUM(E47-F47)</f>
        <v>426700</v>
      </c>
      <c r="H47" s="6" t="s">
        <v>83</v>
      </c>
      <c r="I47" s="6" t="s">
        <v>84</v>
      </c>
      <c r="J47" s="6" t="s">
        <v>149</v>
      </c>
      <c r="K47" s="24">
        <v>137560000</v>
      </c>
      <c r="L47" s="24">
        <v>137523067</v>
      </c>
      <c r="M47" s="25">
        <f t="shared" ref="M47:M56" si="3">SUM(K47-L47)</f>
        <v>36933</v>
      </c>
    </row>
    <row r="48" spans="1:14" ht="27" x14ac:dyDescent="0.3">
      <c r="A48" s="135"/>
      <c r="B48" s="126"/>
      <c r="C48" s="6" t="s">
        <v>86</v>
      </c>
      <c r="D48" s="8" t="s">
        <v>125</v>
      </c>
      <c r="E48" s="24">
        <v>115059962</v>
      </c>
      <c r="F48" s="24">
        <v>106714274</v>
      </c>
      <c r="G48" s="24">
        <f t="shared" si="2"/>
        <v>8345688</v>
      </c>
      <c r="H48" s="6" t="s">
        <v>126</v>
      </c>
      <c r="I48" s="6" t="s">
        <v>150</v>
      </c>
      <c r="J48" s="6" t="s">
        <v>90</v>
      </c>
      <c r="K48" s="24">
        <v>2029718700</v>
      </c>
      <c r="L48" s="24">
        <v>2029705740</v>
      </c>
      <c r="M48" s="25">
        <f t="shared" si="3"/>
        <v>12960</v>
      </c>
    </row>
    <row r="49" spans="1:14" x14ac:dyDescent="0.3">
      <c r="A49" s="135"/>
      <c r="B49" s="6" t="s">
        <v>91</v>
      </c>
      <c r="C49" s="6" t="s">
        <v>92</v>
      </c>
      <c r="D49" s="6" t="s">
        <v>151</v>
      </c>
      <c r="E49" s="24">
        <v>79420000</v>
      </c>
      <c r="F49" s="24">
        <v>69656920</v>
      </c>
      <c r="G49" s="24">
        <f t="shared" si="2"/>
        <v>9763080</v>
      </c>
      <c r="H49" s="127" t="s">
        <v>152</v>
      </c>
      <c r="I49" s="127" t="s">
        <v>95</v>
      </c>
      <c r="J49" s="6" t="s">
        <v>38</v>
      </c>
      <c r="K49" s="24">
        <v>137912230</v>
      </c>
      <c r="L49" s="24">
        <v>127255731</v>
      </c>
      <c r="M49" s="25">
        <f t="shared" si="3"/>
        <v>10656499</v>
      </c>
      <c r="N49" s="26">
        <f>L49+L50</f>
        <v>319393152</v>
      </c>
    </row>
    <row r="50" spans="1:14" x14ac:dyDescent="0.3">
      <c r="A50" s="135"/>
      <c r="B50" s="6" t="s">
        <v>97</v>
      </c>
      <c r="C50" s="6" t="s">
        <v>98</v>
      </c>
      <c r="D50" s="6" t="s">
        <v>99</v>
      </c>
      <c r="E50" s="24">
        <v>1139780622</v>
      </c>
      <c r="F50" s="24">
        <v>1110885697</v>
      </c>
      <c r="G50" s="24">
        <f t="shared" si="2"/>
        <v>28894925</v>
      </c>
      <c r="H50" s="126"/>
      <c r="I50" s="126"/>
      <c r="J50" s="6" t="s">
        <v>100</v>
      </c>
      <c r="K50" s="24">
        <v>164837800</v>
      </c>
      <c r="L50" s="24">
        <v>192137421</v>
      </c>
      <c r="M50" s="25">
        <f t="shared" si="3"/>
        <v>-27299621</v>
      </c>
    </row>
    <row r="51" spans="1:14" x14ac:dyDescent="0.3">
      <c r="A51" s="135"/>
      <c r="B51" s="6" t="s">
        <v>101</v>
      </c>
      <c r="C51" s="6" t="s">
        <v>153</v>
      </c>
      <c r="D51" s="6" t="s">
        <v>103</v>
      </c>
      <c r="E51" s="24"/>
      <c r="F51" s="24"/>
      <c r="G51" s="24">
        <f t="shared" si="2"/>
        <v>0</v>
      </c>
      <c r="H51" s="6" t="s">
        <v>46</v>
      </c>
      <c r="I51" s="6" t="s">
        <v>104</v>
      </c>
      <c r="J51" s="6" t="s">
        <v>135</v>
      </c>
      <c r="K51" s="24"/>
      <c r="L51" s="24"/>
      <c r="M51" s="25">
        <f t="shared" si="3"/>
        <v>0</v>
      </c>
    </row>
    <row r="52" spans="1:14" x14ac:dyDescent="0.3">
      <c r="A52" s="135"/>
      <c r="B52" s="6" t="s">
        <v>136</v>
      </c>
      <c r="C52" s="6" t="s">
        <v>154</v>
      </c>
      <c r="D52" s="6" t="s">
        <v>108</v>
      </c>
      <c r="E52" s="24"/>
      <c r="F52" s="24"/>
      <c r="G52" s="24">
        <f t="shared" si="2"/>
        <v>0</v>
      </c>
      <c r="H52" s="6" t="s">
        <v>155</v>
      </c>
      <c r="I52" s="6" t="s">
        <v>53</v>
      </c>
      <c r="J52" s="6" t="s">
        <v>156</v>
      </c>
      <c r="K52" s="24">
        <v>10000000</v>
      </c>
      <c r="L52" s="24">
        <v>10000000</v>
      </c>
      <c r="M52" s="25">
        <f t="shared" si="3"/>
        <v>0</v>
      </c>
    </row>
    <row r="53" spans="1:14" x14ac:dyDescent="0.3">
      <c r="A53" s="135"/>
      <c r="B53" s="6" t="s">
        <v>157</v>
      </c>
      <c r="C53" s="6" t="s">
        <v>112</v>
      </c>
      <c r="D53" s="6" t="s">
        <v>57</v>
      </c>
      <c r="E53" s="24">
        <v>1000000</v>
      </c>
      <c r="F53" s="24"/>
      <c r="G53" s="24">
        <f t="shared" si="2"/>
        <v>1000000</v>
      </c>
      <c r="H53" s="127" t="s">
        <v>58</v>
      </c>
      <c r="I53" s="127" t="s">
        <v>113</v>
      </c>
      <c r="J53" s="6" t="s">
        <v>158</v>
      </c>
      <c r="K53" s="24">
        <v>17694678</v>
      </c>
      <c r="L53" s="24">
        <v>17694678</v>
      </c>
      <c r="M53" s="25">
        <f t="shared" si="3"/>
        <v>0</v>
      </c>
    </row>
    <row r="54" spans="1:14" x14ac:dyDescent="0.3">
      <c r="A54" s="135"/>
      <c r="B54" s="6" t="s">
        <v>61</v>
      </c>
      <c r="C54" s="6" t="s">
        <v>114</v>
      </c>
      <c r="D54" s="6" t="s">
        <v>115</v>
      </c>
      <c r="E54" s="24">
        <v>296540950</v>
      </c>
      <c r="F54" s="24">
        <v>26770570</v>
      </c>
      <c r="G54" s="24">
        <f t="shared" si="2"/>
        <v>269770380</v>
      </c>
      <c r="H54" s="126"/>
      <c r="I54" s="126"/>
      <c r="J54" s="6" t="s">
        <v>159</v>
      </c>
      <c r="K54" s="24">
        <v>368900903</v>
      </c>
      <c r="L54" s="24">
        <v>368900903</v>
      </c>
      <c r="M54" s="25">
        <f t="shared" si="3"/>
        <v>0</v>
      </c>
    </row>
    <row r="55" spans="1:14" x14ac:dyDescent="0.3">
      <c r="A55" s="135"/>
      <c r="B55" s="6" t="s">
        <v>160</v>
      </c>
      <c r="C55" s="6" t="s">
        <v>118</v>
      </c>
      <c r="D55" s="6" t="s">
        <v>118</v>
      </c>
      <c r="E55" s="24"/>
      <c r="F55" s="24">
        <v>345857905</v>
      </c>
      <c r="G55" s="24">
        <f t="shared" si="2"/>
        <v>-345857905</v>
      </c>
      <c r="H55" s="127" t="s">
        <v>119</v>
      </c>
      <c r="I55" s="127" t="s">
        <v>120</v>
      </c>
      <c r="J55" s="6" t="s">
        <v>121</v>
      </c>
      <c r="K55" s="24">
        <v>297769</v>
      </c>
      <c r="L55" s="24">
        <v>121618</v>
      </c>
      <c r="M55" s="25">
        <f t="shared" si="3"/>
        <v>176151</v>
      </c>
    </row>
    <row r="56" spans="1:14" x14ac:dyDescent="0.3">
      <c r="A56" s="135"/>
      <c r="B56" s="27"/>
      <c r="C56" s="27"/>
      <c r="D56" s="27"/>
      <c r="E56" s="24"/>
      <c r="F56" s="24"/>
      <c r="G56" s="24">
        <f t="shared" si="2"/>
        <v>0</v>
      </c>
      <c r="H56" s="126"/>
      <c r="I56" s="126"/>
      <c r="J56" s="6" t="s">
        <v>161</v>
      </c>
      <c r="K56" s="24">
        <v>14883420</v>
      </c>
      <c r="L56" s="24">
        <v>15217938</v>
      </c>
      <c r="M56" s="25">
        <f t="shared" si="3"/>
        <v>-334518</v>
      </c>
    </row>
    <row r="57" spans="1:14" ht="17.25" thickBot="1" x14ac:dyDescent="0.35">
      <c r="A57" s="136"/>
      <c r="B57" s="128" t="s">
        <v>73</v>
      </c>
      <c r="C57" s="129"/>
      <c r="D57" s="130"/>
      <c r="E57" s="34">
        <f>SUM(E46:E56)</f>
        <v>2881805500</v>
      </c>
      <c r="F57" s="34">
        <f>SUM(F46:F56)</f>
        <v>2898557096</v>
      </c>
      <c r="G57" s="34">
        <f>SUM(G46:G56)</f>
        <v>-16751596</v>
      </c>
      <c r="H57" s="128" t="s">
        <v>73</v>
      </c>
      <c r="I57" s="129"/>
      <c r="J57" s="130"/>
      <c r="K57" s="34">
        <f>SUM(K46:K56)</f>
        <v>2881805500</v>
      </c>
      <c r="L57" s="34">
        <f>SUM(L46:L56)</f>
        <v>2898557096</v>
      </c>
      <c r="M57" s="35">
        <f>SUM(M46:M56)</f>
        <v>-16751596</v>
      </c>
    </row>
    <row r="58" spans="1:14" x14ac:dyDescent="0.3">
      <c r="A58" s="131" t="s">
        <v>162</v>
      </c>
      <c r="B58" s="124" t="s">
        <v>75</v>
      </c>
      <c r="C58" s="6" t="s">
        <v>76</v>
      </c>
      <c r="D58" s="6" t="s">
        <v>77</v>
      </c>
      <c r="E58" s="7">
        <v>340995000</v>
      </c>
      <c r="F58" s="7">
        <v>340787420</v>
      </c>
      <c r="G58" s="24">
        <f>E58-F58</f>
        <v>207580</v>
      </c>
      <c r="H58" s="6" t="s">
        <v>146</v>
      </c>
      <c r="I58" s="6" t="s">
        <v>79</v>
      </c>
      <c r="J58" s="6" t="s">
        <v>80</v>
      </c>
      <c r="K58" s="7">
        <v>0</v>
      </c>
      <c r="L58" s="7">
        <v>0</v>
      </c>
      <c r="M58" s="25">
        <f>K58-L58</f>
        <v>0</v>
      </c>
    </row>
    <row r="59" spans="1:14" x14ac:dyDescent="0.3">
      <c r="A59" s="132"/>
      <c r="B59" s="125"/>
      <c r="C59" s="6" t="s">
        <v>148</v>
      </c>
      <c r="D59" s="6" t="s">
        <v>163</v>
      </c>
      <c r="E59" s="7">
        <v>1950000</v>
      </c>
      <c r="F59" s="7">
        <v>1090740</v>
      </c>
      <c r="G59" s="24">
        <f t="shared" ref="G59:G68" si="4">E59-F59</f>
        <v>859260</v>
      </c>
      <c r="H59" s="6" t="s">
        <v>164</v>
      </c>
      <c r="I59" s="6" t="s">
        <v>84</v>
      </c>
      <c r="J59" s="6" t="s">
        <v>85</v>
      </c>
      <c r="K59" s="7">
        <v>1798968000</v>
      </c>
      <c r="L59" s="7">
        <v>1806500709</v>
      </c>
      <c r="M59" s="25">
        <f t="shared" ref="M59:M68" si="5">K59-L59</f>
        <v>-7532709</v>
      </c>
    </row>
    <row r="60" spans="1:14" ht="27" x14ac:dyDescent="0.3">
      <c r="A60" s="132"/>
      <c r="B60" s="126"/>
      <c r="C60" s="6" t="s">
        <v>86</v>
      </c>
      <c r="D60" s="8" t="s">
        <v>125</v>
      </c>
      <c r="E60" s="7">
        <v>14322000</v>
      </c>
      <c r="F60" s="7">
        <v>10796285</v>
      </c>
      <c r="G60" s="24">
        <f t="shared" si="4"/>
        <v>3525715</v>
      </c>
      <c r="H60" s="6" t="s">
        <v>126</v>
      </c>
      <c r="I60" s="6" t="s">
        <v>127</v>
      </c>
      <c r="J60" s="6" t="s">
        <v>90</v>
      </c>
      <c r="K60" s="7">
        <v>2710901000</v>
      </c>
      <c r="L60" s="7">
        <v>2706337714</v>
      </c>
      <c r="M60" s="25">
        <f t="shared" si="5"/>
        <v>4563286</v>
      </c>
    </row>
    <row r="61" spans="1:14" x14ac:dyDescent="0.3">
      <c r="A61" s="132"/>
      <c r="B61" s="6" t="s">
        <v>91</v>
      </c>
      <c r="C61" s="6" t="s">
        <v>129</v>
      </c>
      <c r="D61" s="6" t="s">
        <v>93</v>
      </c>
      <c r="E61" s="7">
        <v>4900000</v>
      </c>
      <c r="F61" s="7">
        <v>4166000</v>
      </c>
      <c r="G61" s="24">
        <f t="shared" si="4"/>
        <v>734000</v>
      </c>
      <c r="H61" s="127" t="s">
        <v>130</v>
      </c>
      <c r="I61" s="127" t="s">
        <v>165</v>
      </c>
      <c r="J61" s="6" t="s">
        <v>38</v>
      </c>
      <c r="K61" s="7">
        <v>1000200</v>
      </c>
      <c r="L61" s="7">
        <v>0</v>
      </c>
      <c r="M61" s="25">
        <f t="shared" si="5"/>
        <v>1000200</v>
      </c>
      <c r="N61" s="26">
        <f>L61+L62</f>
        <v>15038008</v>
      </c>
    </row>
    <row r="62" spans="1:14" x14ac:dyDescent="0.3">
      <c r="A62" s="132"/>
      <c r="B62" s="6" t="s">
        <v>166</v>
      </c>
      <c r="C62" s="6" t="s">
        <v>167</v>
      </c>
      <c r="D62" s="6" t="s">
        <v>99</v>
      </c>
      <c r="E62" s="7">
        <v>3963762210</v>
      </c>
      <c r="F62" s="7">
        <v>3869303933</v>
      </c>
      <c r="G62" s="24">
        <f t="shared" si="4"/>
        <v>94458277</v>
      </c>
      <c r="H62" s="126"/>
      <c r="I62" s="126"/>
      <c r="J62" s="6" t="s">
        <v>100</v>
      </c>
      <c r="K62" s="7">
        <v>13746268</v>
      </c>
      <c r="L62" s="7">
        <v>15038008</v>
      </c>
      <c r="M62" s="25">
        <f t="shared" si="5"/>
        <v>-1291740</v>
      </c>
    </row>
    <row r="63" spans="1:14" x14ac:dyDescent="0.3">
      <c r="A63" s="132"/>
      <c r="B63" s="6" t="s">
        <v>168</v>
      </c>
      <c r="C63" s="6" t="s">
        <v>153</v>
      </c>
      <c r="D63" s="6" t="s">
        <v>103</v>
      </c>
      <c r="E63" s="7"/>
      <c r="F63" s="7"/>
      <c r="G63" s="24">
        <f t="shared" si="4"/>
        <v>0</v>
      </c>
      <c r="H63" s="6" t="s">
        <v>169</v>
      </c>
      <c r="I63" s="6" t="s">
        <v>170</v>
      </c>
      <c r="J63" s="6" t="s">
        <v>135</v>
      </c>
      <c r="K63" s="7">
        <v>0</v>
      </c>
      <c r="L63" s="7">
        <v>0</v>
      </c>
      <c r="M63" s="25">
        <f t="shared" si="5"/>
        <v>0</v>
      </c>
    </row>
    <row r="64" spans="1:14" x14ac:dyDescent="0.3">
      <c r="A64" s="132"/>
      <c r="B64" s="6" t="s">
        <v>171</v>
      </c>
      <c r="C64" s="6" t="s">
        <v>172</v>
      </c>
      <c r="D64" s="6" t="s">
        <v>173</v>
      </c>
      <c r="E64" s="7"/>
      <c r="F64" s="7"/>
      <c r="G64" s="24">
        <f t="shared" si="4"/>
        <v>0</v>
      </c>
      <c r="H64" s="6" t="s">
        <v>174</v>
      </c>
      <c r="I64" s="6" t="s">
        <v>53</v>
      </c>
      <c r="J64" s="6" t="s">
        <v>110</v>
      </c>
      <c r="K64" s="7">
        <v>0</v>
      </c>
      <c r="L64" s="7">
        <v>0</v>
      </c>
      <c r="M64" s="25">
        <f t="shared" si="5"/>
        <v>0</v>
      </c>
    </row>
    <row r="65" spans="1:14" x14ac:dyDescent="0.3">
      <c r="A65" s="132"/>
      <c r="B65" s="6" t="s">
        <v>175</v>
      </c>
      <c r="C65" s="6" t="s">
        <v>176</v>
      </c>
      <c r="D65" s="6" t="s">
        <v>57</v>
      </c>
      <c r="E65" s="7"/>
      <c r="F65" s="7"/>
      <c r="G65" s="24">
        <f t="shared" si="4"/>
        <v>0</v>
      </c>
      <c r="H65" s="127" t="s">
        <v>58</v>
      </c>
      <c r="I65" s="127" t="s">
        <v>177</v>
      </c>
      <c r="J65" s="6" t="s">
        <v>178</v>
      </c>
      <c r="K65" s="7">
        <v>142677796</v>
      </c>
      <c r="L65" s="7">
        <v>142677796</v>
      </c>
      <c r="M65" s="25">
        <f t="shared" si="5"/>
        <v>0</v>
      </c>
    </row>
    <row r="66" spans="1:14" x14ac:dyDescent="0.3">
      <c r="A66" s="132"/>
      <c r="B66" s="6" t="s">
        <v>61</v>
      </c>
      <c r="C66" s="6" t="s">
        <v>141</v>
      </c>
      <c r="D66" s="6" t="s">
        <v>115</v>
      </c>
      <c r="E66" s="7">
        <v>356490790</v>
      </c>
      <c r="F66" s="7">
        <v>17808106</v>
      </c>
      <c r="G66" s="24">
        <f t="shared" si="4"/>
        <v>338682684</v>
      </c>
      <c r="H66" s="126"/>
      <c r="I66" s="126"/>
      <c r="J66" s="6" t="s">
        <v>179</v>
      </c>
      <c r="K66" s="7">
        <v>1481532</v>
      </c>
      <c r="L66" s="7">
        <v>1481532</v>
      </c>
      <c r="M66" s="25">
        <f t="shared" si="5"/>
        <v>0</v>
      </c>
    </row>
    <row r="67" spans="1:14" x14ac:dyDescent="0.3">
      <c r="A67" s="132"/>
      <c r="B67" s="6" t="s">
        <v>118</v>
      </c>
      <c r="C67" s="6" t="s">
        <v>118</v>
      </c>
      <c r="D67" s="6" t="s">
        <v>118</v>
      </c>
      <c r="E67" s="7"/>
      <c r="F67" s="7">
        <v>445573007</v>
      </c>
      <c r="G67" s="24">
        <f t="shared" si="4"/>
        <v>-445573007</v>
      </c>
      <c r="H67" s="127" t="s">
        <v>119</v>
      </c>
      <c r="I67" s="127" t="s">
        <v>180</v>
      </c>
      <c r="J67" s="6" t="s">
        <v>121</v>
      </c>
      <c r="K67" s="7">
        <v>255672</v>
      </c>
      <c r="L67" s="7">
        <v>124242</v>
      </c>
      <c r="M67" s="25">
        <f t="shared" si="5"/>
        <v>131430</v>
      </c>
    </row>
    <row r="68" spans="1:14" x14ac:dyDescent="0.3">
      <c r="A68" s="132"/>
      <c r="B68" s="27"/>
      <c r="C68" s="27"/>
      <c r="D68" s="27"/>
      <c r="E68" s="7">
        <v>0</v>
      </c>
      <c r="F68" s="7">
        <v>0</v>
      </c>
      <c r="G68" s="24">
        <f t="shared" si="4"/>
        <v>0</v>
      </c>
      <c r="H68" s="126"/>
      <c r="I68" s="126"/>
      <c r="J68" s="6" t="s">
        <v>69</v>
      </c>
      <c r="K68" s="7">
        <v>13389532</v>
      </c>
      <c r="L68" s="7">
        <v>17365490</v>
      </c>
      <c r="M68" s="25">
        <f t="shared" si="5"/>
        <v>-3975958</v>
      </c>
    </row>
    <row r="69" spans="1:14" ht="17.25" thickBot="1" x14ac:dyDescent="0.35">
      <c r="A69" s="133"/>
      <c r="B69" s="128" t="s">
        <v>181</v>
      </c>
      <c r="C69" s="129"/>
      <c r="D69" s="130"/>
      <c r="E69" s="28">
        <f>SUM(E58:E68)</f>
        <v>4682420000</v>
      </c>
      <c r="F69" s="28">
        <f>SUM(F58:F68)</f>
        <v>4689525491</v>
      </c>
      <c r="G69" s="29">
        <f>SUM(G58:G68)</f>
        <v>-7105491</v>
      </c>
      <c r="H69" s="128" t="s">
        <v>73</v>
      </c>
      <c r="I69" s="129"/>
      <c r="J69" s="130"/>
      <c r="K69" s="28">
        <f>SUM(K58:K68)</f>
        <v>4682420000</v>
      </c>
      <c r="L69" s="28">
        <f>SUM(L58:L68)</f>
        <v>4689525491</v>
      </c>
      <c r="M69" s="30">
        <f>SUM(M58:M68)</f>
        <v>-7105491</v>
      </c>
      <c r="N69" s="26"/>
    </row>
    <row r="70" spans="1:14" x14ac:dyDescent="0.3">
      <c r="A70" s="121" t="s">
        <v>182</v>
      </c>
      <c r="B70" s="124" t="s">
        <v>75</v>
      </c>
      <c r="C70" s="6" t="s">
        <v>76</v>
      </c>
      <c r="D70" s="6" t="s">
        <v>77</v>
      </c>
      <c r="E70" s="7">
        <v>316514180</v>
      </c>
      <c r="F70" s="7">
        <v>313613466</v>
      </c>
      <c r="G70" s="24">
        <f t="shared" ref="G70:G80" si="6">E70-F70</f>
        <v>2900714</v>
      </c>
      <c r="H70" s="6" t="s">
        <v>183</v>
      </c>
      <c r="I70" s="6" t="s">
        <v>79</v>
      </c>
      <c r="J70" s="6" t="s">
        <v>80</v>
      </c>
      <c r="K70" s="7">
        <v>0</v>
      </c>
      <c r="L70" s="7">
        <v>0</v>
      </c>
      <c r="M70" s="25">
        <f>K70-L70</f>
        <v>0</v>
      </c>
    </row>
    <row r="71" spans="1:14" x14ac:dyDescent="0.3">
      <c r="A71" s="122"/>
      <c r="B71" s="125"/>
      <c r="C71" s="6" t="s">
        <v>148</v>
      </c>
      <c r="D71" s="6" t="s">
        <v>82</v>
      </c>
      <c r="E71" s="7">
        <v>0</v>
      </c>
      <c r="F71" s="7">
        <v>0</v>
      </c>
      <c r="G71" s="24">
        <f t="shared" si="6"/>
        <v>0</v>
      </c>
      <c r="H71" s="6" t="s">
        <v>83</v>
      </c>
      <c r="I71" s="6" t="s">
        <v>84</v>
      </c>
      <c r="J71" s="6" t="s">
        <v>85</v>
      </c>
      <c r="K71" s="7">
        <v>2000000</v>
      </c>
      <c r="L71" s="7">
        <v>2500000</v>
      </c>
      <c r="M71" s="25">
        <f t="shared" ref="M71:M80" si="7">K71-L71</f>
        <v>-500000</v>
      </c>
    </row>
    <row r="72" spans="1:14" ht="27" x14ac:dyDescent="0.3">
      <c r="A72" s="122"/>
      <c r="B72" s="126"/>
      <c r="C72" s="6" t="s">
        <v>86</v>
      </c>
      <c r="D72" s="8" t="s">
        <v>125</v>
      </c>
      <c r="E72" s="7">
        <v>38600000</v>
      </c>
      <c r="F72" s="7">
        <v>34811110</v>
      </c>
      <c r="G72" s="24">
        <f t="shared" si="6"/>
        <v>3788890</v>
      </c>
      <c r="H72" s="6" t="s">
        <v>126</v>
      </c>
      <c r="I72" s="6" t="s">
        <v>127</v>
      </c>
      <c r="J72" s="6" t="s">
        <v>90</v>
      </c>
      <c r="K72" s="7">
        <v>567994000</v>
      </c>
      <c r="L72" s="7">
        <v>567445590</v>
      </c>
      <c r="M72" s="25">
        <f t="shared" si="7"/>
        <v>548410</v>
      </c>
    </row>
    <row r="73" spans="1:14" x14ac:dyDescent="0.3">
      <c r="A73" s="122"/>
      <c r="B73" s="6" t="s">
        <v>91</v>
      </c>
      <c r="C73" s="6" t="s">
        <v>184</v>
      </c>
      <c r="D73" s="6" t="s">
        <v>93</v>
      </c>
      <c r="E73" s="7">
        <v>16000000</v>
      </c>
      <c r="F73" s="7">
        <v>16000000</v>
      </c>
      <c r="G73" s="24">
        <f t="shared" si="6"/>
        <v>0</v>
      </c>
      <c r="H73" s="127" t="s">
        <v>130</v>
      </c>
      <c r="I73" s="127" t="s">
        <v>95</v>
      </c>
      <c r="J73" s="6" t="s">
        <v>38</v>
      </c>
      <c r="K73" s="7">
        <v>208160500</v>
      </c>
      <c r="L73" s="7">
        <v>213167526</v>
      </c>
      <c r="M73" s="25">
        <f t="shared" si="7"/>
        <v>-5007026</v>
      </c>
      <c r="N73" s="26">
        <f>L73+L74</f>
        <v>274469520</v>
      </c>
    </row>
    <row r="74" spans="1:14" x14ac:dyDescent="0.3">
      <c r="A74" s="122"/>
      <c r="B74" s="6" t="s">
        <v>185</v>
      </c>
      <c r="C74" s="6" t="s">
        <v>167</v>
      </c>
      <c r="D74" s="6" t="s">
        <v>186</v>
      </c>
      <c r="E74" s="7">
        <v>521085820</v>
      </c>
      <c r="F74" s="7">
        <v>435062843</v>
      </c>
      <c r="G74" s="24">
        <f t="shared" si="6"/>
        <v>86022977</v>
      </c>
      <c r="H74" s="126"/>
      <c r="I74" s="126"/>
      <c r="J74" s="6" t="s">
        <v>187</v>
      </c>
      <c r="K74" s="7">
        <v>40015000</v>
      </c>
      <c r="L74" s="7">
        <v>61301994</v>
      </c>
      <c r="M74" s="25">
        <f t="shared" si="7"/>
        <v>-21286994</v>
      </c>
    </row>
    <row r="75" spans="1:14" x14ac:dyDescent="0.3">
      <c r="A75" s="122"/>
      <c r="B75" s="6" t="s">
        <v>188</v>
      </c>
      <c r="C75" s="6" t="s">
        <v>189</v>
      </c>
      <c r="D75" s="6" t="s">
        <v>190</v>
      </c>
      <c r="E75" s="7">
        <v>0</v>
      </c>
      <c r="F75" s="7">
        <v>0</v>
      </c>
      <c r="G75" s="24">
        <f t="shared" si="6"/>
        <v>0</v>
      </c>
      <c r="H75" s="6" t="s">
        <v>46</v>
      </c>
      <c r="I75" s="6" t="s">
        <v>104</v>
      </c>
      <c r="J75" s="6" t="s">
        <v>191</v>
      </c>
      <c r="K75" s="7">
        <v>0</v>
      </c>
      <c r="L75" s="7">
        <v>0</v>
      </c>
      <c r="M75" s="25">
        <f t="shared" si="7"/>
        <v>0</v>
      </c>
    </row>
    <row r="76" spans="1:14" x14ac:dyDescent="0.3">
      <c r="A76" s="122"/>
      <c r="B76" s="6" t="s">
        <v>106</v>
      </c>
      <c r="C76" s="6" t="s">
        <v>107</v>
      </c>
      <c r="D76" s="6" t="s">
        <v>192</v>
      </c>
      <c r="E76" s="7">
        <v>0</v>
      </c>
      <c r="F76" s="7">
        <v>0</v>
      </c>
      <c r="G76" s="24">
        <f t="shared" si="6"/>
        <v>0</v>
      </c>
      <c r="H76" s="6" t="s">
        <v>193</v>
      </c>
      <c r="I76" s="6" t="s">
        <v>194</v>
      </c>
      <c r="J76" s="6" t="s">
        <v>156</v>
      </c>
      <c r="K76" s="7">
        <v>0</v>
      </c>
      <c r="L76" s="7">
        <v>0</v>
      </c>
      <c r="M76" s="25">
        <f t="shared" si="7"/>
        <v>0</v>
      </c>
    </row>
    <row r="77" spans="1:14" x14ac:dyDescent="0.3">
      <c r="A77" s="122"/>
      <c r="B77" s="6" t="s">
        <v>175</v>
      </c>
      <c r="C77" s="6" t="s">
        <v>195</v>
      </c>
      <c r="D77" s="6" t="s">
        <v>196</v>
      </c>
      <c r="E77" s="7">
        <v>1800000</v>
      </c>
      <c r="F77" s="7">
        <v>1800000</v>
      </c>
      <c r="G77" s="24">
        <f t="shared" si="6"/>
        <v>0</v>
      </c>
      <c r="H77" s="127" t="s">
        <v>58</v>
      </c>
      <c r="I77" s="127" t="s">
        <v>140</v>
      </c>
      <c r="J77" s="6" t="s">
        <v>197</v>
      </c>
      <c r="K77" s="7">
        <v>64473973</v>
      </c>
      <c r="L77" s="7">
        <v>64473973</v>
      </c>
      <c r="M77" s="25">
        <f t="shared" si="7"/>
        <v>0</v>
      </c>
    </row>
    <row r="78" spans="1:14" x14ac:dyDescent="0.3">
      <c r="A78" s="122"/>
      <c r="B78" s="6" t="s">
        <v>61</v>
      </c>
      <c r="C78" s="6" t="s">
        <v>198</v>
      </c>
      <c r="D78" s="6" t="s">
        <v>115</v>
      </c>
      <c r="E78" s="7">
        <v>15000000</v>
      </c>
      <c r="F78" s="7">
        <v>12255798</v>
      </c>
      <c r="G78" s="24">
        <f t="shared" si="6"/>
        <v>2744202</v>
      </c>
      <c r="H78" s="126"/>
      <c r="I78" s="126"/>
      <c r="J78" s="6" t="s">
        <v>159</v>
      </c>
      <c r="K78" s="7">
        <v>24300733</v>
      </c>
      <c r="L78" s="7">
        <v>24300733</v>
      </c>
      <c r="M78" s="25">
        <f t="shared" si="7"/>
        <v>0</v>
      </c>
    </row>
    <row r="79" spans="1:14" x14ac:dyDescent="0.3">
      <c r="A79" s="122"/>
      <c r="B79" s="6" t="s">
        <v>199</v>
      </c>
      <c r="C79" s="6" t="s">
        <v>200</v>
      </c>
      <c r="D79" s="6" t="s">
        <v>118</v>
      </c>
      <c r="E79" s="7">
        <v>0</v>
      </c>
      <c r="F79" s="7">
        <v>121701912</v>
      </c>
      <c r="G79" s="24">
        <f t="shared" si="6"/>
        <v>-121701912</v>
      </c>
      <c r="H79" s="127" t="s">
        <v>201</v>
      </c>
      <c r="I79" s="127" t="s">
        <v>202</v>
      </c>
      <c r="J79" s="6" t="s">
        <v>203</v>
      </c>
      <c r="K79" s="7">
        <v>105794</v>
      </c>
      <c r="L79" s="7">
        <v>105313</v>
      </c>
      <c r="M79" s="25">
        <f t="shared" si="7"/>
        <v>481</v>
      </c>
    </row>
    <row r="80" spans="1:14" x14ac:dyDescent="0.3">
      <c r="A80" s="122"/>
      <c r="B80" s="27"/>
      <c r="C80" s="27"/>
      <c r="D80" s="27"/>
      <c r="E80" s="7">
        <v>0</v>
      </c>
      <c r="F80" s="7">
        <v>0</v>
      </c>
      <c r="G80" s="24">
        <f t="shared" si="6"/>
        <v>0</v>
      </c>
      <c r="H80" s="126"/>
      <c r="I80" s="126"/>
      <c r="J80" s="6" t="s">
        <v>69</v>
      </c>
      <c r="K80" s="7">
        <v>1950000</v>
      </c>
      <c r="L80" s="7">
        <v>1950000</v>
      </c>
      <c r="M80" s="25">
        <f t="shared" si="7"/>
        <v>0</v>
      </c>
    </row>
    <row r="81" spans="1:14" ht="17.25" thickBot="1" x14ac:dyDescent="0.35">
      <c r="A81" s="123"/>
      <c r="B81" s="128" t="s">
        <v>73</v>
      </c>
      <c r="C81" s="129"/>
      <c r="D81" s="130"/>
      <c r="E81" s="28">
        <f>SUM(E70:E80)</f>
        <v>909000000</v>
      </c>
      <c r="F81" s="28">
        <f>SUM(F70:F80)</f>
        <v>935245129</v>
      </c>
      <c r="G81" s="29">
        <f>SUM(G70:G80)</f>
        <v>-26245129</v>
      </c>
      <c r="H81" s="128" t="s">
        <v>73</v>
      </c>
      <c r="I81" s="129"/>
      <c r="J81" s="130"/>
      <c r="K81" s="28">
        <f>SUM(K70:K80)</f>
        <v>909000000</v>
      </c>
      <c r="L81" s="28">
        <f>SUM(L70:L80)</f>
        <v>935245129</v>
      </c>
      <c r="M81" s="30">
        <f>SUM(M70:M80)</f>
        <v>-26245129</v>
      </c>
    </row>
    <row r="82" spans="1:14" customFormat="1" ht="13.5" customHeight="1" x14ac:dyDescent="0.3">
      <c r="A82" s="114" t="s">
        <v>204</v>
      </c>
      <c r="B82" s="117" t="s">
        <v>205</v>
      </c>
      <c r="C82" s="36" t="s">
        <v>206</v>
      </c>
      <c r="D82" s="36" t="s">
        <v>207</v>
      </c>
      <c r="E82" s="37">
        <v>1977603736</v>
      </c>
      <c r="F82" s="37">
        <v>1836357121</v>
      </c>
      <c r="G82" s="38">
        <f>E82-F82</f>
        <v>141246615</v>
      </c>
      <c r="H82" s="39" t="s">
        <v>208</v>
      </c>
      <c r="I82" s="40" t="s">
        <v>209</v>
      </c>
      <c r="J82" s="41" t="s">
        <v>210</v>
      </c>
      <c r="K82" s="42">
        <v>518869800</v>
      </c>
      <c r="L82" s="42">
        <v>440601249</v>
      </c>
      <c r="M82" s="43">
        <f>K82-L82</f>
        <v>78268551</v>
      </c>
    </row>
    <row r="83" spans="1:14" customFormat="1" x14ac:dyDescent="0.3">
      <c r="A83" s="115"/>
      <c r="B83" s="113"/>
      <c r="C83" s="44" t="s">
        <v>211</v>
      </c>
      <c r="D83" s="44" t="s">
        <v>212</v>
      </c>
      <c r="E83" s="45">
        <v>42590000</v>
      </c>
      <c r="F83" s="45">
        <v>13019160</v>
      </c>
      <c r="G83" s="46">
        <f>E83-F83</f>
        <v>29570840</v>
      </c>
      <c r="H83" s="47" t="s">
        <v>213</v>
      </c>
      <c r="I83" s="48" t="s">
        <v>214</v>
      </c>
      <c r="J83" s="49" t="s">
        <v>215</v>
      </c>
      <c r="K83" s="50">
        <v>600000</v>
      </c>
      <c r="L83" s="50">
        <v>777000</v>
      </c>
      <c r="M83" s="51">
        <f>K83-L83</f>
        <v>-177000</v>
      </c>
    </row>
    <row r="84" spans="1:14" customFormat="1" ht="27" x14ac:dyDescent="0.3">
      <c r="A84" s="115"/>
      <c r="B84" s="106"/>
      <c r="C84" s="52" t="s">
        <v>216</v>
      </c>
      <c r="D84" s="52" t="s">
        <v>217</v>
      </c>
      <c r="E84" s="45">
        <v>363405000</v>
      </c>
      <c r="F84" s="45">
        <v>137164110</v>
      </c>
      <c r="G84" s="46">
        <f t="shared" ref="G84:G95" si="8">E84-F84</f>
        <v>226240890</v>
      </c>
      <c r="H84" s="53" t="s">
        <v>218</v>
      </c>
      <c r="I84" s="44" t="s">
        <v>219</v>
      </c>
      <c r="J84" s="44" t="s">
        <v>90</v>
      </c>
      <c r="K84" s="54">
        <v>492236540</v>
      </c>
      <c r="L84" s="54">
        <v>492242099</v>
      </c>
      <c r="M84" s="51">
        <f t="shared" ref="M84" si="9">K84-L84</f>
        <v>-5559</v>
      </c>
    </row>
    <row r="85" spans="1:14" customFormat="1" x14ac:dyDescent="0.3">
      <c r="A85" s="115"/>
      <c r="B85" s="44" t="s">
        <v>220</v>
      </c>
      <c r="C85" s="44" t="s">
        <v>221</v>
      </c>
      <c r="D85" s="44" t="s">
        <v>222</v>
      </c>
      <c r="E85" s="45">
        <v>159328000</v>
      </c>
      <c r="F85" s="45">
        <v>31844521</v>
      </c>
      <c r="G85" s="46">
        <f t="shared" si="8"/>
        <v>127483479</v>
      </c>
      <c r="H85" s="108" t="s">
        <v>223</v>
      </c>
      <c r="I85" s="105" t="s">
        <v>224</v>
      </c>
      <c r="J85" s="44" t="s">
        <v>225</v>
      </c>
      <c r="K85" s="50">
        <v>0</v>
      </c>
      <c r="L85" s="50">
        <v>0</v>
      </c>
      <c r="M85" s="51">
        <v>0</v>
      </c>
      <c r="N85" s="55">
        <f>L85+L86</f>
        <v>124175135</v>
      </c>
    </row>
    <row r="86" spans="1:14" customFormat="1" x14ac:dyDescent="0.3">
      <c r="A86" s="115"/>
      <c r="B86" s="52" t="s">
        <v>226</v>
      </c>
      <c r="C86" s="52" t="s">
        <v>227</v>
      </c>
      <c r="D86" s="52" t="s">
        <v>228</v>
      </c>
      <c r="E86" s="45">
        <v>1143447513</v>
      </c>
      <c r="F86" s="45">
        <v>956968495</v>
      </c>
      <c r="G86" s="46">
        <f t="shared" si="8"/>
        <v>186479018</v>
      </c>
      <c r="H86" s="109"/>
      <c r="I86" s="106"/>
      <c r="J86" s="44" t="s">
        <v>229</v>
      </c>
      <c r="K86" s="50">
        <v>81600000</v>
      </c>
      <c r="L86" s="50">
        <v>124175135</v>
      </c>
      <c r="M86" s="51">
        <v>-42575135</v>
      </c>
    </row>
    <row r="87" spans="1:14" customFormat="1" x14ac:dyDescent="0.3">
      <c r="A87" s="115"/>
      <c r="B87" s="52" t="s">
        <v>230</v>
      </c>
      <c r="C87" s="52" t="s">
        <v>231</v>
      </c>
      <c r="D87" s="52" t="s">
        <v>232</v>
      </c>
      <c r="E87" s="50">
        <v>0</v>
      </c>
      <c r="F87" s="50">
        <v>0</v>
      </c>
      <c r="G87" s="46">
        <f t="shared" si="8"/>
        <v>0</v>
      </c>
      <c r="H87" s="108" t="s">
        <v>233</v>
      </c>
      <c r="I87" s="105" t="s">
        <v>234</v>
      </c>
      <c r="J87" s="52" t="s">
        <v>235</v>
      </c>
      <c r="K87" s="54">
        <v>1568742590</v>
      </c>
      <c r="L87" s="54">
        <v>1520282130</v>
      </c>
      <c r="M87" s="51">
        <v>48460460</v>
      </c>
    </row>
    <row r="88" spans="1:14" customFormat="1" x14ac:dyDescent="0.3">
      <c r="A88" s="115"/>
      <c r="B88" s="52" t="s">
        <v>236</v>
      </c>
      <c r="C88" s="52" t="s">
        <v>237</v>
      </c>
      <c r="D88" s="52" t="s">
        <v>238</v>
      </c>
      <c r="E88" s="50">
        <v>0</v>
      </c>
      <c r="F88" s="50">
        <v>0</v>
      </c>
      <c r="G88" s="46">
        <f t="shared" si="8"/>
        <v>0</v>
      </c>
      <c r="H88" s="109"/>
      <c r="I88" s="106"/>
      <c r="J88" s="52" t="s">
        <v>239</v>
      </c>
      <c r="K88" s="54">
        <v>256002480</v>
      </c>
      <c r="L88" s="54">
        <v>241120370</v>
      </c>
      <c r="M88" s="51">
        <v>14882110</v>
      </c>
    </row>
    <row r="89" spans="1:14" customFormat="1" x14ac:dyDescent="0.3">
      <c r="A89" s="115"/>
      <c r="B89" s="52" t="s">
        <v>240</v>
      </c>
      <c r="C89" s="52" t="s">
        <v>241</v>
      </c>
      <c r="D89" s="52" t="s">
        <v>242</v>
      </c>
      <c r="E89" s="50">
        <v>6613157</v>
      </c>
      <c r="F89" s="50">
        <v>832870</v>
      </c>
      <c r="G89" s="46">
        <f t="shared" si="8"/>
        <v>5780287</v>
      </c>
      <c r="H89" s="53" t="s">
        <v>243</v>
      </c>
      <c r="I89" s="44" t="s">
        <v>244</v>
      </c>
      <c r="J89" s="44" t="s">
        <v>245</v>
      </c>
      <c r="K89" s="54">
        <v>0</v>
      </c>
      <c r="L89" s="56">
        <v>0</v>
      </c>
      <c r="M89" s="51">
        <v>0</v>
      </c>
    </row>
    <row r="90" spans="1:14" customFormat="1" x14ac:dyDescent="0.3">
      <c r="A90" s="115"/>
      <c r="B90" s="44" t="s">
        <v>246</v>
      </c>
      <c r="C90" s="44" t="s">
        <v>247</v>
      </c>
      <c r="D90" s="44" t="s">
        <v>248</v>
      </c>
      <c r="E90" s="50">
        <v>20184536</v>
      </c>
      <c r="F90" s="50">
        <v>0</v>
      </c>
      <c r="G90" s="46">
        <f t="shared" si="8"/>
        <v>20184536</v>
      </c>
      <c r="H90" s="53" t="s">
        <v>249</v>
      </c>
      <c r="I90" s="44" t="s">
        <v>250</v>
      </c>
      <c r="J90" s="44" t="s">
        <v>251</v>
      </c>
      <c r="K90" s="54"/>
      <c r="L90" s="56"/>
      <c r="M90" s="51">
        <v>0</v>
      </c>
    </row>
    <row r="91" spans="1:14" customFormat="1" x14ac:dyDescent="0.3">
      <c r="A91" s="115"/>
      <c r="B91" s="118" t="s">
        <v>252</v>
      </c>
      <c r="C91" s="120" t="s">
        <v>253</v>
      </c>
      <c r="D91" s="44" t="s">
        <v>254</v>
      </c>
      <c r="E91" s="50">
        <v>0</v>
      </c>
      <c r="F91" s="50">
        <v>0</v>
      </c>
      <c r="G91" s="46">
        <f t="shared" si="8"/>
        <v>0</v>
      </c>
      <c r="H91" s="108" t="s">
        <v>255</v>
      </c>
      <c r="I91" s="105" t="s">
        <v>256</v>
      </c>
      <c r="J91" s="44" t="s">
        <v>257</v>
      </c>
      <c r="K91" s="54">
        <v>891384532</v>
      </c>
      <c r="L91" s="54">
        <v>891384532</v>
      </c>
      <c r="M91" s="51">
        <v>0</v>
      </c>
    </row>
    <row r="92" spans="1:14" customFormat="1" x14ac:dyDescent="0.3">
      <c r="A92" s="115"/>
      <c r="B92" s="119"/>
      <c r="C92" s="120"/>
      <c r="D92" s="44" t="s">
        <v>258</v>
      </c>
      <c r="E92" s="50">
        <v>0</v>
      </c>
      <c r="F92" s="50">
        <v>0</v>
      </c>
      <c r="G92" s="46">
        <f t="shared" si="8"/>
        <v>0</v>
      </c>
      <c r="H92" s="109"/>
      <c r="I92" s="106"/>
      <c r="J92" s="44" t="s">
        <v>259</v>
      </c>
      <c r="K92" s="54">
        <v>146229866</v>
      </c>
      <c r="L92" s="54">
        <v>146229866</v>
      </c>
      <c r="M92" s="51">
        <v>0</v>
      </c>
    </row>
    <row r="93" spans="1:14" customFormat="1" x14ac:dyDescent="0.3">
      <c r="A93" s="115"/>
      <c r="B93" s="105" t="s">
        <v>260</v>
      </c>
      <c r="C93" s="107" t="s">
        <v>261</v>
      </c>
      <c r="D93" s="44" t="s">
        <v>262</v>
      </c>
      <c r="E93" s="45">
        <v>179581682</v>
      </c>
      <c r="F93" s="45">
        <v>0</v>
      </c>
      <c r="G93" s="46">
        <f t="shared" si="8"/>
        <v>179581682</v>
      </c>
      <c r="H93" s="108" t="s">
        <v>263</v>
      </c>
      <c r="I93" s="110" t="s">
        <v>264</v>
      </c>
      <c r="J93" s="44" t="s">
        <v>265</v>
      </c>
      <c r="K93" s="54">
        <v>7600000</v>
      </c>
      <c r="L93" s="54">
        <v>7327402</v>
      </c>
      <c r="M93" s="51">
        <v>272598</v>
      </c>
    </row>
    <row r="94" spans="1:14" customFormat="1" x14ac:dyDescent="0.3">
      <c r="A94" s="115"/>
      <c r="B94" s="106"/>
      <c r="C94" s="107"/>
      <c r="D94" s="44" t="s">
        <v>266</v>
      </c>
      <c r="E94" s="45">
        <v>173206376</v>
      </c>
      <c r="F94" s="45">
        <v>0</v>
      </c>
      <c r="G94" s="46">
        <f t="shared" si="8"/>
        <v>173206376</v>
      </c>
      <c r="H94" s="109"/>
      <c r="I94" s="111"/>
      <c r="J94" s="44" t="s">
        <v>267</v>
      </c>
      <c r="K94" s="57">
        <v>102694192</v>
      </c>
      <c r="L94" s="57">
        <v>113673732</v>
      </c>
      <c r="M94" s="51">
        <v>-10979540</v>
      </c>
    </row>
    <row r="95" spans="1:14" customFormat="1" ht="21.75" customHeight="1" x14ac:dyDescent="0.3">
      <c r="A95" s="115"/>
      <c r="B95" s="52" t="s">
        <v>268</v>
      </c>
      <c r="C95" s="52" t="s">
        <v>268</v>
      </c>
      <c r="D95" s="44" t="s">
        <v>269</v>
      </c>
      <c r="E95" s="58"/>
      <c r="F95" s="45">
        <v>1001627238</v>
      </c>
      <c r="G95" s="46">
        <f t="shared" si="8"/>
        <v>-1001627238</v>
      </c>
      <c r="H95" s="108" t="s">
        <v>270</v>
      </c>
      <c r="I95" s="105" t="s">
        <v>271</v>
      </c>
      <c r="J95" s="44" t="s">
        <v>254</v>
      </c>
      <c r="K95" s="54">
        <v>0</v>
      </c>
      <c r="L95" s="54">
        <v>0</v>
      </c>
      <c r="M95" s="51">
        <v>0</v>
      </c>
    </row>
    <row r="96" spans="1:14" customFormat="1" ht="21" customHeight="1" x14ac:dyDescent="0.3">
      <c r="A96" s="115"/>
      <c r="B96" s="59"/>
      <c r="C96" s="59"/>
      <c r="D96" s="60"/>
      <c r="E96" s="61"/>
      <c r="F96" s="62"/>
      <c r="G96" s="63"/>
      <c r="H96" s="112"/>
      <c r="I96" s="113"/>
      <c r="J96" s="60" t="s">
        <v>272</v>
      </c>
      <c r="K96" s="64">
        <v>0</v>
      </c>
      <c r="L96" s="64">
        <v>0</v>
      </c>
      <c r="M96" s="65">
        <v>0</v>
      </c>
    </row>
    <row r="97" spans="1:13" customFormat="1" ht="16.5" customHeight="1" thickBot="1" x14ac:dyDescent="0.35">
      <c r="A97" s="116"/>
      <c r="B97" s="94" t="s">
        <v>273</v>
      </c>
      <c r="C97" s="95"/>
      <c r="D97" s="96"/>
      <c r="E97" s="66">
        <f>SUM(E82:E96)</f>
        <v>4065960000</v>
      </c>
      <c r="F97" s="66">
        <f>SUM(F82:F96)</f>
        <v>3977813515</v>
      </c>
      <c r="G97" s="67">
        <f>SUM(G82:G96)</f>
        <v>88146485</v>
      </c>
      <c r="H97" s="97" t="s">
        <v>273</v>
      </c>
      <c r="I97" s="95"/>
      <c r="J97" s="98"/>
      <c r="K97" s="68">
        <f>SUM(K82:K96)</f>
        <v>4065960000</v>
      </c>
      <c r="L97" s="68">
        <f t="shared" ref="L97:M97" si="10">SUM(L82:L96)</f>
        <v>3977813515</v>
      </c>
      <c r="M97" s="68">
        <f t="shared" si="10"/>
        <v>88146485</v>
      </c>
    </row>
    <row r="98" spans="1:13" x14ac:dyDescent="0.3">
      <c r="A98" s="99" t="s">
        <v>274</v>
      </c>
      <c r="B98" s="101" t="s">
        <v>205</v>
      </c>
      <c r="C98" s="69" t="s">
        <v>206</v>
      </c>
      <c r="D98" s="69" t="s">
        <v>207</v>
      </c>
      <c r="E98" s="70">
        <v>179301600</v>
      </c>
      <c r="F98" s="70">
        <v>177621600</v>
      </c>
      <c r="G98" s="70">
        <f>E98-F98</f>
        <v>1680000</v>
      </c>
      <c r="H98" s="69" t="s">
        <v>275</v>
      </c>
      <c r="I98" s="69" t="s">
        <v>276</v>
      </c>
      <c r="J98" s="69" t="s">
        <v>277</v>
      </c>
      <c r="K98" s="70"/>
      <c r="L98" s="70"/>
      <c r="M98" s="71">
        <f>K98-L98</f>
        <v>0</v>
      </c>
    </row>
    <row r="99" spans="1:13" x14ac:dyDescent="0.3">
      <c r="A99" s="100"/>
      <c r="B99" s="102"/>
      <c r="C99" s="69" t="s">
        <v>211</v>
      </c>
      <c r="D99" s="69" t="s">
        <v>212</v>
      </c>
      <c r="E99" s="70">
        <v>400000</v>
      </c>
      <c r="F99" s="70">
        <v>400000</v>
      </c>
      <c r="G99" s="70">
        <f t="shared" ref="G99:G108" si="11">E99-F99</f>
        <v>0</v>
      </c>
      <c r="H99" s="69" t="s">
        <v>278</v>
      </c>
      <c r="I99" s="69" t="s">
        <v>279</v>
      </c>
      <c r="J99" s="69" t="s">
        <v>280</v>
      </c>
      <c r="K99" s="70"/>
      <c r="L99" s="70"/>
      <c r="M99" s="71">
        <f t="shared" ref="M99:M108" si="12">K99-L99</f>
        <v>0</v>
      </c>
    </row>
    <row r="100" spans="1:13" ht="27.75" customHeight="1" x14ac:dyDescent="0.3">
      <c r="A100" s="100"/>
      <c r="B100" s="103"/>
      <c r="C100" s="69" t="s">
        <v>216</v>
      </c>
      <c r="D100" s="72" t="s">
        <v>217</v>
      </c>
      <c r="E100" s="70">
        <v>41212220</v>
      </c>
      <c r="F100" s="70">
        <v>39925136</v>
      </c>
      <c r="G100" s="70">
        <f t="shared" si="11"/>
        <v>1287084</v>
      </c>
      <c r="H100" s="69" t="s">
        <v>281</v>
      </c>
      <c r="I100" s="69" t="s">
        <v>282</v>
      </c>
      <c r="J100" s="69" t="s">
        <v>283</v>
      </c>
      <c r="K100" s="70">
        <v>265575820</v>
      </c>
      <c r="L100" s="70">
        <v>265128820</v>
      </c>
      <c r="M100" s="71">
        <f t="shared" si="12"/>
        <v>447000</v>
      </c>
    </row>
    <row r="101" spans="1:13" x14ac:dyDescent="0.3">
      <c r="A101" s="100"/>
      <c r="B101" s="69" t="s">
        <v>220</v>
      </c>
      <c r="C101" s="69" t="s">
        <v>221</v>
      </c>
      <c r="D101" s="69" t="s">
        <v>284</v>
      </c>
      <c r="E101" s="70">
        <v>9708068</v>
      </c>
      <c r="F101" s="70">
        <v>5455000</v>
      </c>
      <c r="G101" s="70">
        <f t="shared" si="11"/>
        <v>4253068</v>
      </c>
      <c r="H101" s="104" t="s">
        <v>285</v>
      </c>
      <c r="I101" s="104" t="s">
        <v>286</v>
      </c>
      <c r="J101" s="69" t="s">
        <v>287</v>
      </c>
      <c r="K101" s="70">
        <v>1000000</v>
      </c>
      <c r="L101" s="70">
        <v>1000000</v>
      </c>
      <c r="M101" s="71">
        <f t="shared" si="12"/>
        <v>0</v>
      </c>
    </row>
    <row r="102" spans="1:13" x14ac:dyDescent="0.3">
      <c r="A102" s="100"/>
      <c r="B102" s="69" t="s">
        <v>226</v>
      </c>
      <c r="C102" s="69" t="s">
        <v>288</v>
      </c>
      <c r="D102" s="69" t="s">
        <v>289</v>
      </c>
      <c r="E102" s="70">
        <v>40300000</v>
      </c>
      <c r="F102" s="70">
        <v>34332130</v>
      </c>
      <c r="G102" s="70">
        <f t="shared" si="11"/>
        <v>5967870</v>
      </c>
      <c r="H102" s="103"/>
      <c r="I102" s="103"/>
      <c r="J102" s="69" t="s">
        <v>290</v>
      </c>
      <c r="K102" s="70">
        <v>1000000</v>
      </c>
      <c r="L102" s="70">
        <v>1000000</v>
      </c>
      <c r="M102" s="71">
        <f t="shared" si="12"/>
        <v>0</v>
      </c>
    </row>
    <row r="103" spans="1:13" x14ac:dyDescent="0.3">
      <c r="A103" s="100"/>
      <c r="B103" s="69" t="s">
        <v>291</v>
      </c>
      <c r="C103" s="69" t="s">
        <v>292</v>
      </c>
      <c r="D103" s="69" t="s">
        <v>232</v>
      </c>
      <c r="E103" s="70"/>
      <c r="F103" s="70"/>
      <c r="G103" s="70">
        <f t="shared" si="11"/>
        <v>0</v>
      </c>
      <c r="H103" s="69" t="s">
        <v>293</v>
      </c>
      <c r="I103" s="69" t="s">
        <v>294</v>
      </c>
      <c r="J103" s="69" t="s">
        <v>295</v>
      </c>
      <c r="K103" s="70"/>
      <c r="L103" s="70"/>
      <c r="M103" s="71">
        <f t="shared" si="12"/>
        <v>0</v>
      </c>
    </row>
    <row r="104" spans="1:13" x14ac:dyDescent="0.3">
      <c r="A104" s="100"/>
      <c r="B104" s="69" t="s">
        <v>296</v>
      </c>
      <c r="C104" s="69" t="s">
        <v>297</v>
      </c>
      <c r="D104" s="69" t="s">
        <v>298</v>
      </c>
      <c r="E104" s="70"/>
      <c r="F104" s="70"/>
      <c r="G104" s="70">
        <f t="shared" si="11"/>
        <v>0</v>
      </c>
      <c r="H104" s="69" t="s">
        <v>299</v>
      </c>
      <c r="I104" s="69" t="s">
        <v>300</v>
      </c>
      <c r="J104" s="69" t="s">
        <v>301</v>
      </c>
      <c r="K104" s="70"/>
      <c r="L104" s="70"/>
      <c r="M104" s="71">
        <f t="shared" si="12"/>
        <v>0</v>
      </c>
    </row>
    <row r="105" spans="1:13" x14ac:dyDescent="0.3">
      <c r="A105" s="100"/>
      <c r="B105" s="69" t="s">
        <v>302</v>
      </c>
      <c r="C105" s="69" t="s">
        <v>303</v>
      </c>
      <c r="D105" s="69" t="s">
        <v>304</v>
      </c>
      <c r="E105" s="70"/>
      <c r="F105" s="70"/>
      <c r="G105" s="70">
        <f t="shared" si="11"/>
        <v>0</v>
      </c>
      <c r="H105" s="104" t="s">
        <v>305</v>
      </c>
      <c r="I105" s="104" t="s">
        <v>306</v>
      </c>
      <c r="J105" s="69" t="s">
        <v>307</v>
      </c>
      <c r="K105" s="70"/>
      <c r="L105" s="70">
        <v>5788950</v>
      </c>
      <c r="M105" s="71">
        <f t="shared" si="12"/>
        <v>-5788950</v>
      </c>
    </row>
    <row r="106" spans="1:13" x14ac:dyDescent="0.3">
      <c r="A106" s="100"/>
      <c r="B106" s="69" t="s">
        <v>308</v>
      </c>
      <c r="C106" s="69" t="s">
        <v>309</v>
      </c>
      <c r="D106" s="69" t="s">
        <v>310</v>
      </c>
      <c r="E106" s="70"/>
      <c r="F106" s="70">
        <v>5788950</v>
      </c>
      <c r="G106" s="70">
        <f t="shared" si="11"/>
        <v>-5788950</v>
      </c>
      <c r="H106" s="103"/>
      <c r="I106" s="103"/>
      <c r="J106" s="69" t="s">
        <v>311</v>
      </c>
      <c r="K106" s="70">
        <v>3346068</v>
      </c>
      <c r="L106" s="70">
        <v>3438708</v>
      </c>
      <c r="M106" s="71">
        <f t="shared" si="12"/>
        <v>-92640</v>
      </c>
    </row>
    <row r="107" spans="1:13" x14ac:dyDescent="0.3">
      <c r="A107" s="100"/>
      <c r="B107" s="69" t="s">
        <v>268</v>
      </c>
      <c r="C107" s="69" t="s">
        <v>268</v>
      </c>
      <c r="D107" s="69" t="s">
        <v>268</v>
      </c>
      <c r="E107" s="70">
        <v>0</v>
      </c>
      <c r="F107" s="70">
        <v>12834024</v>
      </c>
      <c r="G107" s="70">
        <f t="shared" si="11"/>
        <v>-12834024</v>
      </c>
      <c r="H107" s="104" t="s">
        <v>312</v>
      </c>
      <c r="I107" s="104" t="s">
        <v>313</v>
      </c>
      <c r="J107" s="69" t="s">
        <v>265</v>
      </c>
      <c r="K107" s="70">
        <v>0</v>
      </c>
      <c r="L107" s="70">
        <v>362</v>
      </c>
      <c r="M107" s="71">
        <f t="shared" si="12"/>
        <v>-362</v>
      </c>
    </row>
    <row r="108" spans="1:13" x14ac:dyDescent="0.3">
      <c r="A108" s="100"/>
      <c r="B108" s="73"/>
      <c r="C108" s="73"/>
      <c r="D108" s="73"/>
      <c r="E108" s="70">
        <v>0</v>
      </c>
      <c r="F108" s="70">
        <v>0</v>
      </c>
      <c r="G108" s="70">
        <f t="shared" si="11"/>
        <v>0</v>
      </c>
      <c r="H108" s="103"/>
      <c r="I108" s="103"/>
      <c r="J108" s="69" t="s">
        <v>267</v>
      </c>
      <c r="K108" s="70">
        <v>0</v>
      </c>
      <c r="L108" s="70">
        <v>0</v>
      </c>
      <c r="M108" s="71">
        <f t="shared" si="12"/>
        <v>0</v>
      </c>
    </row>
    <row r="109" spans="1:13" ht="17.25" thickBot="1" x14ac:dyDescent="0.35">
      <c r="A109" s="100"/>
      <c r="B109" s="81" t="s">
        <v>314</v>
      </c>
      <c r="C109" s="82"/>
      <c r="D109" s="83"/>
      <c r="E109" s="74">
        <f>SUM(E98:E108)</f>
        <v>270921888</v>
      </c>
      <c r="F109" s="74">
        <f>SUM(F98:F108)</f>
        <v>276356840</v>
      </c>
      <c r="G109" s="75">
        <f>SUM(G98:G108)</f>
        <v>-5434952</v>
      </c>
      <c r="H109" s="84" t="s">
        <v>314</v>
      </c>
      <c r="I109" s="85"/>
      <c r="J109" s="86"/>
      <c r="K109" s="76">
        <f>SUM(K98:K108)</f>
        <v>270921888</v>
      </c>
      <c r="L109" s="76">
        <f>SUM(L98:L108)</f>
        <v>276356840</v>
      </c>
      <c r="M109" s="77">
        <f>SUM(M98:M108)</f>
        <v>-5434952</v>
      </c>
    </row>
    <row r="110" spans="1:13" ht="27.75" customHeight="1" thickTop="1" thickBot="1" x14ac:dyDescent="0.35">
      <c r="A110" s="87" t="s">
        <v>315</v>
      </c>
      <c r="B110" s="88"/>
      <c r="C110" s="88"/>
      <c r="D110" s="89"/>
      <c r="E110" s="78">
        <f>E33+E45+E57+E69+E81+E109+E97</f>
        <v>18169791274</v>
      </c>
      <c r="F110" s="78">
        <f>F33+F45+F57+F69+F81+F109+F97</f>
        <v>18061854965</v>
      </c>
      <c r="G110" s="78">
        <f>G33+G45+G57+G69+G81+G109+G97</f>
        <v>107936309</v>
      </c>
      <c r="H110" s="90" t="s">
        <v>315</v>
      </c>
      <c r="I110" s="90"/>
      <c r="J110" s="90"/>
      <c r="K110" s="78">
        <f>K33+K45+K57+K69+K81+K109+K97</f>
        <v>18169791274</v>
      </c>
      <c r="L110" s="78">
        <f>L33+L45+L57+L69+L81+L109+L97</f>
        <v>18061854965</v>
      </c>
      <c r="M110" s="78">
        <f>M33+M45+M57+M69+M81+M109+M97</f>
        <v>107936309</v>
      </c>
    </row>
    <row r="111" spans="1:13" ht="27.75" customHeight="1" thickBot="1" x14ac:dyDescent="0.35">
      <c r="A111" s="91" t="s">
        <v>316</v>
      </c>
      <c r="B111" s="92"/>
      <c r="C111" s="92"/>
      <c r="D111" s="92"/>
      <c r="E111" s="79">
        <f>E110+E21</f>
        <v>18476274477</v>
      </c>
      <c r="F111" s="79">
        <f>F110+F21</f>
        <v>18351654333</v>
      </c>
      <c r="G111" s="79">
        <f>G110+G21</f>
        <v>124620144</v>
      </c>
      <c r="H111" s="93" t="s">
        <v>316</v>
      </c>
      <c r="I111" s="93"/>
      <c r="J111" s="93"/>
      <c r="K111" s="79">
        <f>K110+K21</f>
        <v>18476274477</v>
      </c>
      <c r="L111" s="79">
        <f>L110+L21</f>
        <v>18351654333</v>
      </c>
      <c r="M111" s="80">
        <f>M110+M21</f>
        <v>124620144</v>
      </c>
    </row>
  </sheetData>
  <mergeCells count="108">
    <mergeCell ref="F7:F8"/>
    <mergeCell ref="G7:G8"/>
    <mergeCell ref="H7:J7"/>
    <mergeCell ref="K7:K8"/>
    <mergeCell ref="L7:L8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A9:A21"/>
    <mergeCell ref="B9:B11"/>
    <mergeCell ref="H12:H13"/>
    <mergeCell ref="I12:I13"/>
    <mergeCell ref="H16:H17"/>
    <mergeCell ref="I16:I17"/>
    <mergeCell ref="H18:H19"/>
    <mergeCell ref="I18:I19"/>
    <mergeCell ref="B21:D21"/>
    <mergeCell ref="H21:J21"/>
    <mergeCell ref="A22:A33"/>
    <mergeCell ref="B22:B24"/>
    <mergeCell ref="H25:H26"/>
    <mergeCell ref="I25:I26"/>
    <mergeCell ref="H29:H30"/>
    <mergeCell ref="I29:I30"/>
    <mergeCell ref="H31:H32"/>
    <mergeCell ref="I31:I32"/>
    <mergeCell ref="B33:D33"/>
    <mergeCell ref="H33:J33"/>
    <mergeCell ref="A34:A45"/>
    <mergeCell ref="B34:B36"/>
    <mergeCell ref="H37:H38"/>
    <mergeCell ref="I37:I38"/>
    <mergeCell ref="H41:H42"/>
    <mergeCell ref="I41:I42"/>
    <mergeCell ref="H43:H44"/>
    <mergeCell ref="I43:I44"/>
    <mergeCell ref="B45:D45"/>
    <mergeCell ref="H45:J45"/>
    <mergeCell ref="A46:A57"/>
    <mergeCell ref="B46:B48"/>
    <mergeCell ref="H49:H50"/>
    <mergeCell ref="I49:I50"/>
    <mergeCell ref="H53:H54"/>
    <mergeCell ref="I53:I54"/>
    <mergeCell ref="H55:H56"/>
    <mergeCell ref="I55:I56"/>
    <mergeCell ref="B57:D57"/>
    <mergeCell ref="H57:J57"/>
    <mergeCell ref="A58:A69"/>
    <mergeCell ref="B58:B60"/>
    <mergeCell ref="H61:H62"/>
    <mergeCell ref="I61:I62"/>
    <mergeCell ref="H65:H66"/>
    <mergeCell ref="I65:I66"/>
    <mergeCell ref="H67:H68"/>
    <mergeCell ref="I67:I68"/>
    <mergeCell ref="B69:D69"/>
    <mergeCell ref="H69:J69"/>
    <mergeCell ref="A70:A81"/>
    <mergeCell ref="B70:B72"/>
    <mergeCell ref="H73:H74"/>
    <mergeCell ref="I73:I74"/>
    <mergeCell ref="H77:H78"/>
    <mergeCell ref="I77:I78"/>
    <mergeCell ref="H79:H80"/>
    <mergeCell ref="I79:I80"/>
    <mergeCell ref="B81:D81"/>
    <mergeCell ref="H81:J81"/>
    <mergeCell ref="B93:B94"/>
    <mergeCell ref="C93:C94"/>
    <mergeCell ref="H93:H94"/>
    <mergeCell ref="I93:I94"/>
    <mergeCell ref="H95:H96"/>
    <mergeCell ref="I95:I96"/>
    <mergeCell ref="A82:A97"/>
    <mergeCell ref="B82:B84"/>
    <mergeCell ref="H85:H86"/>
    <mergeCell ref="I85:I86"/>
    <mergeCell ref="H87:H88"/>
    <mergeCell ref="I87:I88"/>
    <mergeCell ref="B91:B92"/>
    <mergeCell ref="C91:C92"/>
    <mergeCell ref="H91:H92"/>
    <mergeCell ref="I91:I92"/>
    <mergeCell ref="B109:D109"/>
    <mergeCell ref="H109:J109"/>
    <mergeCell ref="A110:D110"/>
    <mergeCell ref="H110:J110"/>
    <mergeCell ref="A111:D111"/>
    <mergeCell ref="H111:J111"/>
    <mergeCell ref="B97:D97"/>
    <mergeCell ref="H97:J97"/>
    <mergeCell ref="A98:A109"/>
    <mergeCell ref="B98:B100"/>
    <mergeCell ref="H101:H102"/>
    <mergeCell ref="I101:I102"/>
    <mergeCell ref="H105:H106"/>
    <mergeCell ref="I105:I106"/>
    <mergeCell ref="H107:H108"/>
    <mergeCell ref="I107:I108"/>
  </mergeCells>
  <phoneticPr fontId="3" type="noConversion"/>
  <pageMargins left="0.7" right="0.7" top="0.75" bottom="0.75" header="0.3" footer="0.3"/>
  <pageSetup paperSize="8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총괄표(20220110)</vt:lpstr>
      <vt:lpstr>'총괄표(20220110)'!Print_Area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복지사업단</dc:creator>
  <cp:lastModifiedBy>복지사업단</cp:lastModifiedBy>
  <cp:lastPrinted>2022-03-16T06:39:05Z</cp:lastPrinted>
  <dcterms:created xsi:type="dcterms:W3CDTF">2022-03-16T04:42:17Z</dcterms:created>
  <dcterms:modified xsi:type="dcterms:W3CDTF">2022-03-16T06:47:57Z</dcterms:modified>
</cp:coreProperties>
</file>