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내 드라이브\YWCA_복지사업단(20190301이후)\5. 법인행정사무\8. 이사회\회의자료\2022\2022 정기이사회(20220223)\"/>
    </mc:Choice>
  </mc:AlternateContent>
  <bookViews>
    <workbookView xWindow="600" yWindow="30" windowWidth="19395" windowHeight="7395"/>
  </bookViews>
  <sheets>
    <sheet name="2022 예산총괄표(20220223)" sheetId="1" r:id="rId1"/>
  </sheets>
  <externalReferences>
    <externalReference r:id="rId2"/>
  </externalReferences>
  <definedNames>
    <definedName name="_xlnm.Print_Area" localSheetId="0">'2022 예산총괄표(20220223)'!$A$1:$M$156</definedName>
    <definedName name="_xlnm.Print_Titles" localSheetId="0">'2022 예산총괄표(20220223)'!$6:$8</definedName>
  </definedNames>
  <calcPr calcId="162913"/>
</workbook>
</file>

<file path=xl/calcChain.xml><?xml version="1.0" encoding="utf-8"?>
<calcChain xmlns="http://schemas.openxmlformats.org/spreadsheetml/2006/main">
  <c r="L155" i="1" l="1"/>
  <c r="K155" i="1"/>
  <c r="F155" i="1"/>
  <c r="F156" i="1" s="1"/>
  <c r="E155" i="1"/>
  <c r="M154" i="1"/>
  <c r="M153" i="1"/>
  <c r="G153" i="1"/>
  <c r="M152" i="1"/>
  <c r="G152" i="1"/>
  <c r="M151" i="1"/>
  <c r="G151" i="1"/>
  <c r="M150" i="1"/>
  <c r="G150" i="1"/>
  <c r="M149" i="1"/>
  <c r="G149" i="1"/>
  <c r="M148" i="1"/>
  <c r="G148" i="1"/>
  <c r="M147" i="1"/>
  <c r="G147" i="1"/>
  <c r="M146" i="1"/>
  <c r="G146" i="1"/>
  <c r="M145" i="1"/>
  <c r="G145" i="1"/>
  <c r="M144" i="1"/>
  <c r="G144" i="1"/>
  <c r="M143" i="1"/>
  <c r="G143" i="1"/>
  <c r="M142" i="1"/>
  <c r="G142" i="1"/>
  <c r="M141" i="1"/>
  <c r="G141" i="1"/>
  <c r="M140" i="1"/>
  <c r="G140" i="1"/>
  <c r="M139" i="1"/>
  <c r="G139" i="1"/>
  <c r="M138" i="1"/>
  <c r="G138" i="1"/>
  <c r="M137" i="1"/>
  <c r="G137" i="1"/>
  <c r="M136" i="1"/>
  <c r="G136" i="1"/>
  <c r="M135" i="1"/>
  <c r="G135" i="1"/>
  <c r="L134" i="1"/>
  <c r="K134" i="1"/>
  <c r="K156" i="1" s="1"/>
  <c r="F134" i="1"/>
  <c r="E134" i="1"/>
  <c r="E156" i="1" s="1"/>
  <c r="M133" i="1"/>
  <c r="M132" i="1"/>
  <c r="G132" i="1"/>
  <c r="M131" i="1"/>
  <c r="G131" i="1"/>
  <c r="M130" i="1"/>
  <c r="G130" i="1"/>
  <c r="M129" i="1"/>
  <c r="G129" i="1"/>
  <c r="M128" i="1"/>
  <c r="G128" i="1"/>
  <c r="M127" i="1"/>
  <c r="G127" i="1"/>
  <c r="M126" i="1"/>
  <c r="G126" i="1"/>
  <c r="M125" i="1"/>
  <c r="G125" i="1"/>
  <c r="M124" i="1"/>
  <c r="G124" i="1"/>
  <c r="M123" i="1"/>
  <c r="G123" i="1"/>
  <c r="M122" i="1"/>
  <c r="G122" i="1"/>
  <c r="M121" i="1"/>
  <c r="G121" i="1"/>
  <c r="M120" i="1"/>
  <c r="G120" i="1"/>
  <c r="M119" i="1"/>
  <c r="G119" i="1"/>
  <c r="M118" i="1"/>
  <c r="G118" i="1"/>
  <c r="M117" i="1"/>
  <c r="G117" i="1"/>
  <c r="M116" i="1"/>
  <c r="G116" i="1"/>
  <c r="M115" i="1"/>
  <c r="G115" i="1"/>
  <c r="M114" i="1"/>
  <c r="G114" i="1"/>
  <c r="L113" i="1"/>
  <c r="K113" i="1"/>
  <c r="F113" i="1"/>
  <c r="E113" i="1"/>
  <c r="M112" i="1"/>
  <c r="M111" i="1"/>
  <c r="G111" i="1"/>
  <c r="M110" i="1"/>
  <c r="G110" i="1"/>
  <c r="M109" i="1"/>
  <c r="G109" i="1"/>
  <c r="M108" i="1"/>
  <c r="G108" i="1"/>
  <c r="M107" i="1"/>
  <c r="G107" i="1"/>
  <c r="M106" i="1"/>
  <c r="G106" i="1"/>
  <c r="M105" i="1"/>
  <c r="G105" i="1"/>
  <c r="M104" i="1"/>
  <c r="G104" i="1"/>
  <c r="M103" i="1"/>
  <c r="G103" i="1"/>
  <c r="M102" i="1"/>
  <c r="G102" i="1"/>
  <c r="M101" i="1"/>
  <c r="L101" i="1"/>
  <c r="K101" i="1"/>
  <c r="G101" i="1"/>
  <c r="F101" i="1"/>
  <c r="E101" i="1"/>
  <c r="E85" i="1"/>
  <c r="M84" i="1"/>
  <c r="G84" i="1"/>
  <c r="M83" i="1"/>
  <c r="G83" i="1"/>
  <c r="M82" i="1"/>
  <c r="G82" i="1"/>
  <c r="K81" i="1"/>
  <c r="M81" i="1" s="1"/>
  <c r="G81" i="1"/>
  <c r="M80" i="1"/>
  <c r="G80" i="1"/>
  <c r="M79" i="1"/>
  <c r="G79" i="1"/>
  <c r="K78" i="1"/>
  <c r="M78" i="1" s="1"/>
  <c r="F78" i="1"/>
  <c r="F85" i="1" s="1"/>
  <c r="M77" i="1"/>
  <c r="G77" i="1"/>
  <c r="L76" i="1"/>
  <c r="L85" i="1" s="1"/>
  <c r="K76" i="1"/>
  <c r="G76" i="1"/>
  <c r="M75" i="1"/>
  <c r="G75" i="1"/>
  <c r="M74" i="1"/>
  <c r="G74" i="1"/>
  <c r="L73" i="1"/>
  <c r="K73" i="1"/>
  <c r="F73" i="1"/>
  <c r="E73" i="1"/>
  <c r="M72" i="1"/>
  <c r="G72" i="1"/>
  <c r="M71" i="1"/>
  <c r="G71" i="1"/>
  <c r="M70" i="1"/>
  <c r="G70" i="1"/>
  <c r="M69" i="1"/>
  <c r="G69" i="1"/>
  <c r="M68" i="1"/>
  <c r="G68" i="1"/>
  <c r="M67" i="1"/>
  <c r="G67" i="1"/>
  <c r="M66" i="1"/>
  <c r="G66" i="1"/>
  <c r="M65" i="1"/>
  <c r="G65" i="1"/>
  <c r="M64" i="1"/>
  <c r="G64" i="1"/>
  <c r="M63" i="1"/>
  <c r="G63" i="1"/>
  <c r="M62" i="1"/>
  <c r="G62" i="1"/>
  <c r="L61" i="1"/>
  <c r="K61" i="1"/>
  <c r="F61" i="1"/>
  <c r="E61" i="1"/>
  <c r="M60" i="1"/>
  <c r="G60" i="1"/>
  <c r="M59" i="1"/>
  <c r="G59" i="1"/>
  <c r="M58" i="1"/>
  <c r="G58" i="1"/>
  <c r="M57" i="1"/>
  <c r="G57" i="1"/>
  <c r="M56" i="1"/>
  <c r="G56" i="1"/>
  <c r="M55" i="1"/>
  <c r="G55" i="1"/>
  <c r="M54" i="1"/>
  <c r="G54" i="1"/>
  <c r="M53" i="1"/>
  <c r="G53" i="1"/>
  <c r="M52" i="1"/>
  <c r="G52" i="1"/>
  <c r="M51" i="1"/>
  <c r="G51" i="1"/>
  <c r="M50" i="1"/>
  <c r="G50" i="1"/>
  <c r="M49" i="1"/>
  <c r="G49" i="1"/>
  <c r="L48" i="1"/>
  <c r="K48" i="1"/>
  <c r="F48" i="1"/>
  <c r="E48" i="1"/>
  <c r="M47" i="1"/>
  <c r="G47" i="1"/>
  <c r="M46" i="1"/>
  <c r="M45" i="1"/>
  <c r="G45" i="1"/>
  <c r="M44" i="1"/>
  <c r="G44" i="1"/>
  <c r="M43" i="1"/>
  <c r="G43" i="1"/>
  <c r="M42" i="1"/>
  <c r="G42" i="1"/>
  <c r="M41" i="1"/>
  <c r="G41" i="1"/>
  <c r="M40" i="1"/>
  <c r="G40" i="1"/>
  <c r="M39" i="1"/>
  <c r="G39" i="1"/>
  <c r="M38" i="1"/>
  <c r="G38" i="1"/>
  <c r="M37" i="1"/>
  <c r="G37" i="1"/>
  <c r="M36" i="1"/>
  <c r="G36" i="1"/>
  <c r="L35" i="1"/>
  <c r="K35" i="1"/>
  <c r="F35" i="1"/>
  <c r="E35" i="1"/>
  <c r="M34" i="1"/>
  <c r="G34" i="1"/>
  <c r="M33" i="1"/>
  <c r="G33" i="1"/>
  <c r="M32" i="1"/>
  <c r="G32" i="1"/>
  <c r="M31" i="1"/>
  <c r="G31" i="1"/>
  <c r="M30" i="1"/>
  <c r="G30" i="1"/>
  <c r="M29" i="1"/>
  <c r="G29" i="1"/>
  <c r="M28" i="1"/>
  <c r="G28" i="1"/>
  <c r="M27" i="1"/>
  <c r="G27" i="1"/>
  <c r="M26" i="1"/>
  <c r="G26" i="1"/>
  <c r="M25" i="1"/>
  <c r="G25" i="1"/>
  <c r="M24" i="1"/>
  <c r="G24" i="1"/>
  <c r="M23" i="1"/>
  <c r="G23" i="1"/>
  <c r="L21" i="1"/>
  <c r="K21" i="1"/>
  <c r="M21" i="1" s="1"/>
  <c r="F21" i="1"/>
  <c r="E21" i="1"/>
  <c r="L20" i="1"/>
  <c r="K20" i="1"/>
  <c r="F20" i="1"/>
  <c r="E20" i="1"/>
  <c r="L19" i="1"/>
  <c r="K19" i="1"/>
  <c r="F19" i="1"/>
  <c r="E19" i="1"/>
  <c r="L18" i="1"/>
  <c r="K18" i="1"/>
  <c r="F18" i="1"/>
  <c r="E18" i="1"/>
  <c r="L17" i="1"/>
  <c r="K17" i="1"/>
  <c r="F17" i="1"/>
  <c r="E17" i="1"/>
  <c r="L16" i="1"/>
  <c r="K16" i="1"/>
  <c r="F16" i="1"/>
  <c r="E16" i="1"/>
  <c r="L15" i="1"/>
  <c r="K15" i="1"/>
  <c r="M15" i="1" s="1"/>
  <c r="F15" i="1"/>
  <c r="E15" i="1"/>
  <c r="L14" i="1"/>
  <c r="K14" i="1"/>
  <c r="F14" i="1"/>
  <c r="E14" i="1"/>
  <c r="L13" i="1"/>
  <c r="K13" i="1"/>
  <c r="F13" i="1"/>
  <c r="E13" i="1"/>
  <c r="L12" i="1"/>
  <c r="K12" i="1"/>
  <c r="F12" i="1"/>
  <c r="E12" i="1"/>
  <c r="L11" i="1"/>
  <c r="L22" i="1" s="1"/>
  <c r="K11" i="1"/>
  <c r="K22" i="1" s="1"/>
  <c r="F11" i="1"/>
  <c r="F22" i="1" s="1"/>
  <c r="E11" i="1"/>
  <c r="K9" i="1"/>
  <c r="K10" i="1" s="1"/>
  <c r="F9" i="1"/>
  <c r="F10" i="1" s="1"/>
  <c r="L9" i="1"/>
  <c r="L10" i="1" s="1"/>
  <c r="E9" i="1"/>
  <c r="E10" i="1" s="1"/>
  <c r="G156" i="1" l="1"/>
  <c r="M17" i="1"/>
  <c r="L156" i="1"/>
  <c r="M156" i="1"/>
  <c r="G15" i="1"/>
  <c r="G18" i="1"/>
  <c r="G19" i="1"/>
  <c r="G20" i="1"/>
  <c r="G21" i="1"/>
  <c r="M35" i="1"/>
  <c r="M12" i="1"/>
  <c r="G11" i="1"/>
  <c r="G22" i="1" s="1"/>
  <c r="G12" i="1"/>
  <c r="G13" i="1"/>
  <c r="G14" i="1"/>
  <c r="M20" i="1"/>
  <c r="M73" i="1"/>
  <c r="M113" i="1"/>
  <c r="G134" i="1"/>
  <c r="G48" i="1"/>
  <c r="M48" i="1"/>
  <c r="M61" i="1"/>
  <c r="M13" i="1"/>
  <c r="G17" i="1"/>
  <c r="M134" i="1"/>
  <c r="N11" i="1"/>
  <c r="E22" i="1"/>
  <c r="G16" i="1"/>
  <c r="M18" i="1"/>
  <c r="M19" i="1"/>
  <c r="G61" i="1"/>
  <c r="G73" i="1"/>
  <c r="G78" i="1"/>
  <c r="G85" i="1" s="1"/>
  <c r="G155" i="1"/>
  <c r="M14" i="1"/>
  <c r="M16" i="1"/>
  <c r="G35" i="1"/>
  <c r="K85" i="1"/>
  <c r="G113" i="1"/>
  <c r="M155" i="1"/>
  <c r="M9" i="1"/>
  <c r="M10" i="1" s="1"/>
  <c r="M76" i="1"/>
  <c r="M85" i="1" s="1"/>
  <c r="M11" i="1"/>
  <c r="M22" i="1" s="1"/>
  <c r="G9" i="1"/>
  <c r="G10" i="1" s="1"/>
</calcChain>
</file>

<file path=xl/comments1.xml><?xml version="1.0" encoding="utf-8"?>
<comments xmlns="http://schemas.openxmlformats.org/spreadsheetml/2006/main">
  <authors>
    <author>USER</author>
  </authors>
  <commentList>
    <comment ref="L52" authorId="0" shapeId="0">
      <text>
        <r>
          <rPr>
            <b/>
            <sz val="9"/>
            <color rgb="FF000000"/>
            <rFont val="돋움"/>
            <family val="3"/>
            <charset val="129"/>
          </rPr>
          <t>자원봉사센터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공동모금회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후원금통장에서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발생한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이사</t>
        </r>
        <r>
          <rPr>
            <b/>
            <sz val="9"/>
            <color rgb="FF000000"/>
            <rFont val="Tahoma"/>
            <family val="2"/>
          </rPr>
          <t xml:space="preserve"> 17</t>
        </r>
        <r>
          <rPr>
            <b/>
            <sz val="9"/>
            <color rgb="FF000000"/>
            <rFont val="돋움"/>
            <family val="3"/>
            <charset val="129"/>
          </rPr>
          <t>원을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기타예금이자수입에서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비지정후원금으로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계정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변경함</t>
        </r>
        <r>
          <rPr>
            <b/>
            <sz val="9"/>
            <color rgb="FF000000"/>
            <rFont val="Tahoma"/>
            <family val="2"/>
          </rPr>
          <t xml:space="preserve">. 2021.3.22 </t>
        </r>
        <r>
          <rPr>
            <b/>
            <sz val="9"/>
            <color rgb="FF000000"/>
            <rFont val="돋움"/>
            <family val="3"/>
            <charset val="129"/>
          </rPr>
          <t>수정</t>
        </r>
      </text>
    </comment>
    <comment ref="L53" authorId="0" shapeId="0">
      <text>
        <r>
          <rPr>
            <b/>
            <sz val="9"/>
            <color rgb="FF000000"/>
            <rFont val="돋움"/>
            <family val="3"/>
            <charset val="129"/>
          </rPr>
          <t>후원금으로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구입하였던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차량을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매각하여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발생한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금액</t>
        </r>
        <r>
          <rPr>
            <b/>
            <sz val="9"/>
            <color rgb="FF000000"/>
            <rFont val="Tahoma"/>
            <family val="2"/>
          </rPr>
          <t>(1,386,749</t>
        </r>
        <r>
          <rPr>
            <b/>
            <sz val="9"/>
            <color rgb="FF000000"/>
            <rFont val="돋움"/>
            <family val="3"/>
            <charset val="129"/>
          </rPr>
          <t>원</t>
        </r>
        <r>
          <rPr>
            <b/>
            <sz val="9"/>
            <color rgb="FF000000"/>
            <rFont val="Tahoma"/>
            <family val="2"/>
          </rPr>
          <t>)</t>
        </r>
        <r>
          <rPr>
            <b/>
            <sz val="9"/>
            <color rgb="FF000000"/>
            <rFont val="돋움"/>
            <family val="3"/>
            <charset val="129"/>
          </rPr>
          <t>을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포함하였음</t>
        </r>
        <r>
          <rPr>
            <b/>
            <sz val="9"/>
            <color rgb="FF000000"/>
            <rFont val="Tahoma"/>
            <family val="2"/>
          </rPr>
          <t xml:space="preserve">. </t>
        </r>
        <r>
          <rPr>
            <b/>
            <sz val="9"/>
            <color rgb="FF000000"/>
            <rFont val="돋움"/>
            <family val="3"/>
            <charset val="129"/>
          </rPr>
          <t>부산시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복지정책과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질의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결과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비지정후원금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계정에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포함하라는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답변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받음</t>
        </r>
        <r>
          <rPr>
            <b/>
            <sz val="9"/>
            <color rgb="FF000000"/>
            <rFont val="Tahoma"/>
            <family val="2"/>
          </rPr>
          <t xml:space="preserve">. 2021.3.22
200,872,032+1,386,749
</t>
        </r>
      </text>
    </comment>
  </commentList>
</comments>
</file>

<file path=xl/sharedStrings.xml><?xml version="1.0" encoding="utf-8"?>
<sst xmlns="http://schemas.openxmlformats.org/spreadsheetml/2006/main" count="695" uniqueCount="204">
  <si>
    <t>사회복지법인 YWCA 복지사업단</t>
  </si>
  <si>
    <t xml:space="preserve">2022.1.1 ~ 12.31 </t>
  </si>
  <si>
    <t>(단위:원)</t>
  </si>
  <si>
    <t>구분</t>
  </si>
  <si>
    <t>세   출</t>
  </si>
  <si>
    <t>세   입</t>
  </si>
  <si>
    <t>과      목</t>
  </si>
  <si>
    <t>2021년 예산(A)</t>
    <phoneticPr fontId="9" type="noConversion"/>
  </si>
  <si>
    <t>2022년 예산(B)</t>
    <phoneticPr fontId="9" type="noConversion"/>
  </si>
  <si>
    <t>차액(B-A)</t>
  </si>
  <si>
    <t>관</t>
  </si>
  <si>
    <t>항</t>
  </si>
  <si>
    <t>목</t>
  </si>
  <si>
    <t>법인회계(사무국)</t>
  </si>
  <si>
    <t>01사무비</t>
  </si>
  <si>
    <t>11인건비</t>
  </si>
  <si>
    <t>급여,퇴직금,사회보험금등</t>
  </si>
  <si>
    <t>01재산수입</t>
  </si>
  <si>
    <t>11기본재산수입</t>
  </si>
  <si>
    <t>이자수입</t>
  </si>
  <si>
    <t>12업무추진비</t>
  </si>
  <si>
    <t>기관운영비,회의비</t>
  </si>
  <si>
    <t>02사업수입</t>
  </si>
  <si>
    <t>21사업수입</t>
  </si>
  <si>
    <t>사업수입</t>
  </si>
  <si>
    <t>13운영비</t>
  </si>
  <si>
    <t>여비,수용비및수수료,공공요금,제세공과금등</t>
  </si>
  <si>
    <t>04보조금수입</t>
  </si>
  <si>
    <t>41보조금수입</t>
  </si>
  <si>
    <t>보조금수입</t>
  </si>
  <si>
    <t>02재산조성비</t>
  </si>
  <si>
    <t>21시설비</t>
  </si>
  <si>
    <t>자산취득비</t>
  </si>
  <si>
    <t>05후원금수입</t>
  </si>
  <si>
    <t>51후원금수입</t>
  </si>
  <si>
    <t>지정후원금</t>
  </si>
  <si>
    <t>03사업비</t>
  </si>
  <si>
    <t>31사업비</t>
  </si>
  <si>
    <t>사업비</t>
  </si>
  <si>
    <t>비지정후원금</t>
  </si>
  <si>
    <t>04전출금</t>
  </si>
  <si>
    <t>41전출금</t>
  </si>
  <si>
    <t>지부전출금</t>
  </si>
  <si>
    <t>06차입금</t>
  </si>
  <si>
    <t>61차입금</t>
  </si>
  <si>
    <t>기타차입금</t>
  </si>
  <si>
    <t>06상환금</t>
  </si>
  <si>
    <t>61부채상환금</t>
  </si>
  <si>
    <t>원금상환금</t>
  </si>
  <si>
    <t>07전입금</t>
  </si>
  <si>
    <t>71전입금</t>
  </si>
  <si>
    <t>전입금</t>
  </si>
  <si>
    <t>07잡지출</t>
  </si>
  <si>
    <t>71잡지출</t>
  </si>
  <si>
    <t>잡지출</t>
  </si>
  <si>
    <t>08이월금</t>
  </si>
  <si>
    <t>81이월금</t>
  </si>
  <si>
    <t>전년도이월금</t>
  </si>
  <si>
    <t>08예비비및기타</t>
  </si>
  <si>
    <t>81예비비및기타</t>
  </si>
  <si>
    <t>예비비 및 기타</t>
  </si>
  <si>
    <t>전년도이월금(후원금)</t>
  </si>
  <si>
    <t>차기이월금</t>
  </si>
  <si>
    <t>09잡수입</t>
  </si>
  <si>
    <t>91잡수입</t>
  </si>
  <si>
    <t>기타예금이자수입</t>
  </si>
  <si>
    <t>기타잡수입</t>
  </si>
  <si>
    <t>소계</t>
  </si>
  <si>
    <t>시설회계(서울봉천복지관)</t>
  </si>
  <si>
    <t>기관운영비,회의비,직책보조비</t>
  </si>
  <si>
    <t>시설비,자산취득비</t>
  </si>
  <si>
    <t>과년도지출</t>
  </si>
  <si>
    <t>상화금</t>
  </si>
  <si>
    <t>예비비, 반환금</t>
  </si>
  <si>
    <t>시설회계(부산진구복지관)</t>
  </si>
  <si>
    <t>시설회계(부산강서복지관)</t>
  </si>
  <si>
    <t>시설회계(강서구지역자활센터)</t>
  </si>
  <si>
    <t>상환금</t>
  </si>
  <si>
    <t>시설회계(누리봄)</t>
  </si>
  <si>
    <t>시설회계(은학의집)</t>
  </si>
  <si>
    <t>01입소자부담금수입</t>
  </si>
  <si>
    <t>11입소비용수입</t>
  </si>
  <si>
    <t>입소비용수입</t>
  </si>
  <si>
    <t>41보조금</t>
  </si>
  <si>
    <t>시군구보조금</t>
  </si>
  <si>
    <t>자산취득비,시설비</t>
  </si>
  <si>
    <t>33사업비</t>
  </si>
  <si>
    <t>05과년도지출</t>
  </si>
  <si>
    <t>51과년도지출</t>
  </si>
  <si>
    <t>06요양급여수입</t>
  </si>
  <si>
    <t>61요양급여수입</t>
  </si>
  <si>
    <t>장기요양급여수입</t>
  </si>
  <si>
    <t>상환금,이자지급금</t>
  </si>
  <si>
    <t>가산금수입</t>
  </si>
  <si>
    <t>07차입급</t>
  </si>
  <si>
    <t>71차입금</t>
  </si>
  <si>
    <t>차입금</t>
  </si>
  <si>
    <t>예비비,반환금</t>
  </si>
  <si>
    <t>08전입금</t>
  </si>
  <si>
    <t>81전입금</t>
  </si>
  <si>
    <t>법인전입금</t>
  </si>
  <si>
    <t>09적립금및준비금</t>
  </si>
  <si>
    <t>91운영충당적립금및환경개선준비금</t>
  </si>
  <si>
    <t>운영충당적립금</t>
  </si>
  <si>
    <t>09이월금</t>
  </si>
  <si>
    <t>91이월금</t>
  </si>
  <si>
    <t>전년이월금</t>
  </si>
  <si>
    <t>시설환경개선준비금</t>
  </si>
  <si>
    <t>10적립금 및 준비금지출 (특별회계)</t>
  </si>
  <si>
    <t>101운영충당적립금및환경개선준비금</t>
  </si>
  <si>
    <t>운영충당적립금 지출</t>
  </si>
  <si>
    <t>10잡수입</t>
  </si>
  <si>
    <t>101잡수입</t>
  </si>
  <si>
    <t>시설환경개선준비금지출</t>
  </si>
  <si>
    <t>11적립금 및 준비금(특별회계)</t>
  </si>
  <si>
    <t>111운영충당 적립금 및 환경개선준비금</t>
  </si>
  <si>
    <t>시설회계(울산씨밀레)</t>
  </si>
  <si>
    <t>시설회계 소계</t>
  </si>
  <si>
    <t>합계</t>
  </si>
  <si>
    <t>전입금(후원금)</t>
  </si>
  <si>
    <t>시설회계(부산진구어린이집)</t>
  </si>
  <si>
    <t>100인건비</t>
  </si>
  <si>
    <t>110원장인건비</t>
  </si>
  <si>
    <t>원장인건비</t>
  </si>
  <si>
    <t>01보육료</t>
  </si>
  <si>
    <t>11보육료</t>
  </si>
  <si>
    <t>정부지원보육료</t>
  </si>
  <si>
    <t>120보육교직원인건비</t>
  </si>
  <si>
    <t>보육교직원인건비</t>
  </si>
  <si>
    <t>부모부담보육료</t>
  </si>
  <si>
    <t>130기타인건비</t>
  </si>
  <si>
    <t>기타인건비</t>
  </si>
  <si>
    <t>02수익자부담수입</t>
  </si>
  <si>
    <t>21선택적보육활동비</t>
  </si>
  <si>
    <t>특별활동비</t>
  </si>
  <si>
    <t>140기관부담금</t>
  </si>
  <si>
    <t>기관부담금</t>
  </si>
  <si>
    <t>22기타필요경비</t>
  </si>
  <si>
    <t>기타필요경비</t>
  </si>
  <si>
    <t>200운영비</t>
  </si>
  <si>
    <t>210관리운영비</t>
  </si>
  <si>
    <t>관리운영비</t>
  </si>
  <si>
    <t>03보조금및지원금</t>
  </si>
  <si>
    <t>31인건비보조금</t>
  </si>
  <si>
    <t>인건비보조금</t>
  </si>
  <si>
    <t>220업무추진비</t>
  </si>
  <si>
    <t>업무추진비</t>
  </si>
  <si>
    <t>32운영보조금</t>
  </si>
  <si>
    <t>기본보육료</t>
  </si>
  <si>
    <t>300보육활동비</t>
  </si>
  <si>
    <t>310기본보육활동비</t>
  </si>
  <si>
    <t>기본보육활동비</t>
  </si>
  <si>
    <t>연장보육료</t>
  </si>
  <si>
    <t>400수익자부담경비</t>
  </si>
  <si>
    <t>410선택적보육활동비</t>
  </si>
  <si>
    <t>선택적보육활동비</t>
  </si>
  <si>
    <t>기타지원금</t>
  </si>
  <si>
    <t>420기타필요경비</t>
  </si>
  <si>
    <t>33자본보조금</t>
  </si>
  <si>
    <t>자본보조금</t>
  </si>
  <si>
    <t>500적립금</t>
  </si>
  <si>
    <t>510적립금</t>
  </si>
  <si>
    <t>적립금</t>
  </si>
  <si>
    <t>04전입금</t>
  </si>
  <si>
    <t>41전입금</t>
  </si>
  <si>
    <t>600상환반환금</t>
  </si>
  <si>
    <t>610차입금 상환</t>
  </si>
  <si>
    <t>차입금 상환</t>
  </si>
  <si>
    <t>42차입금</t>
  </si>
  <si>
    <t>단기차입금</t>
  </si>
  <si>
    <t>620반환금</t>
  </si>
  <si>
    <t>반환금</t>
  </si>
  <si>
    <t>장기차입금</t>
  </si>
  <si>
    <t>700재산조성비</t>
  </si>
  <si>
    <t>710시설비</t>
  </si>
  <si>
    <t>시설비</t>
  </si>
  <si>
    <t>05기부금</t>
  </si>
  <si>
    <t>51기부금</t>
  </si>
  <si>
    <t>720자산구입비</t>
  </si>
  <si>
    <t>자산구입비</t>
  </si>
  <si>
    <t>800과년도지출</t>
  </si>
  <si>
    <t>810과년도지출</t>
  </si>
  <si>
    <t>06적립금</t>
  </si>
  <si>
    <t>61적립금</t>
  </si>
  <si>
    <t>적립금처분수입</t>
  </si>
  <si>
    <t>300잡지출</t>
  </si>
  <si>
    <t>910잡지출</t>
  </si>
  <si>
    <t>07과년도수입</t>
  </si>
  <si>
    <t>71과년도수입</t>
  </si>
  <si>
    <t>과년도수입</t>
  </si>
  <si>
    <t>100예비비</t>
  </si>
  <si>
    <t>1010예비비</t>
  </si>
  <si>
    <t>예비비</t>
  </si>
  <si>
    <t>08잡수입</t>
  </si>
  <si>
    <t>81잡수입</t>
  </si>
  <si>
    <t>차기이원금</t>
  </si>
  <si>
    <t>09전년도이월금</t>
  </si>
  <si>
    <t>91전년도이월금</t>
  </si>
  <si>
    <t>전년도이월액</t>
  </si>
  <si>
    <t>전년도이월사업비</t>
  </si>
  <si>
    <t>시설회계(부산강서어린이집)</t>
  </si>
  <si>
    <t>공공형운영비</t>
  </si>
  <si>
    <t>[첨부2] 2022년 예산(안) 총괄표(20220223)</t>
    <phoneticPr fontId="3" type="noConversion"/>
  </si>
  <si>
    <t>2022년도 어린이집 예산(안) 총괄표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</si>
</sst>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20" x14ac:knownFonts="1"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2"/>
      <color rgb="FF000000"/>
      <name val="돋움"/>
      <family val="3"/>
      <charset val="129"/>
    </font>
    <font>
      <sz val="8"/>
      <name val="맑은 고딕"/>
      <family val="3"/>
      <charset val="129"/>
    </font>
    <font>
      <u/>
      <sz val="16"/>
      <color rgb="FF000000"/>
      <name val="돋움"/>
      <family val="3"/>
      <charset val="129"/>
    </font>
    <font>
      <b/>
      <u/>
      <sz val="19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12"/>
      <color rgb="FFFF0000"/>
      <name val="돋움"/>
      <family val="3"/>
      <charset val="129"/>
    </font>
    <font>
      <b/>
      <sz val="10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u/>
      <sz val="10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9"/>
      <color rgb="FF000000"/>
      <name val="돋움"/>
      <family val="3"/>
      <charset val="129"/>
    </font>
    <font>
      <b/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>
      <alignment vertical="center"/>
    </xf>
    <xf numFmtId="0" fontId="17" fillId="0" borderId="0">
      <alignment vertical="center"/>
    </xf>
  </cellStyleXfs>
  <cellXfs count="158">
    <xf numFmtId="0" fontId="0" fillId="0" borderId="0" xfId="0">
      <alignment vertical="center"/>
    </xf>
    <xf numFmtId="0" fontId="0" fillId="2" borderId="0" xfId="0" applyNumberFormat="1" applyFont="1" applyFill="1" applyAlignment="1">
      <alignment horizontal="center" vertical="center"/>
    </xf>
    <xf numFmtId="0" fontId="0" fillId="2" borderId="0" xfId="0" applyNumberFormat="1" applyFont="1" applyFill="1" applyAlignment="1">
      <alignment vertical="center"/>
    </xf>
    <xf numFmtId="0" fontId="0" fillId="0" borderId="0" xfId="0" applyNumberFormat="1" applyAlignment="1">
      <alignment vertical="center"/>
    </xf>
    <xf numFmtId="0" fontId="8" fillId="2" borderId="13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left" vertical="center"/>
    </xf>
    <xf numFmtId="41" fontId="10" fillId="0" borderId="13" xfId="1" applyNumberFormat="1" applyFont="1" applyBorder="1" applyAlignment="1">
      <alignment horizontal="right" vertical="center"/>
    </xf>
    <xf numFmtId="0" fontId="10" fillId="0" borderId="13" xfId="0" applyNumberFormat="1" applyFont="1" applyBorder="1" applyAlignment="1">
      <alignment horizontal="left" vertical="center" wrapText="1"/>
    </xf>
    <xf numFmtId="0" fontId="10" fillId="0" borderId="11" xfId="0" applyNumberFormat="1" applyFont="1" applyBorder="1" applyAlignment="1">
      <alignment vertical="center"/>
    </xf>
    <xf numFmtId="41" fontId="10" fillId="0" borderId="11" xfId="1" applyNumberFormat="1" applyFont="1" applyBorder="1" applyAlignment="1">
      <alignment horizontal="right" vertical="center"/>
    </xf>
    <xf numFmtId="0" fontId="10" fillId="0" borderId="11" xfId="0" applyNumberFormat="1" applyFont="1" applyBorder="1" applyAlignment="1">
      <alignment horizontal="left" vertical="center"/>
    </xf>
    <xf numFmtId="41" fontId="10" fillId="0" borderId="20" xfId="1" applyNumberFormat="1" applyFont="1" applyBorder="1" applyAlignment="1">
      <alignment horizontal="right" vertical="center"/>
    </xf>
    <xf numFmtId="41" fontId="0" fillId="0" borderId="0" xfId="0" applyNumberFormat="1" applyAlignment="1">
      <alignment vertical="center"/>
    </xf>
    <xf numFmtId="0" fontId="10" fillId="0" borderId="13" xfId="0" applyNumberFormat="1" applyFont="1" applyBorder="1" applyAlignment="1">
      <alignment vertical="center"/>
    </xf>
    <xf numFmtId="41" fontId="8" fillId="4" borderId="23" xfId="1" applyNumberFormat="1" applyFont="1" applyFill="1" applyBorder="1" applyAlignment="1">
      <alignment horizontal="right" vertical="center"/>
    </xf>
    <xf numFmtId="41" fontId="8" fillId="4" borderId="24" xfId="1" applyNumberFormat="1" applyFont="1" applyFill="1" applyBorder="1" applyAlignment="1">
      <alignment horizontal="right" vertical="center"/>
    </xf>
    <xf numFmtId="0" fontId="10" fillId="2" borderId="25" xfId="0" applyNumberFormat="1" applyFont="1" applyFill="1" applyBorder="1" applyAlignment="1">
      <alignment horizontal="left" vertical="center" wrapText="1"/>
    </xf>
    <xf numFmtId="41" fontId="10" fillId="2" borderId="3" xfId="1" applyNumberFormat="1" applyFont="1" applyFill="1" applyBorder="1" applyAlignment="1">
      <alignment vertical="center"/>
    </xf>
    <xf numFmtId="41" fontId="10" fillId="2" borderId="25" xfId="1" applyNumberFormat="1" applyFont="1" applyFill="1" applyBorder="1" applyAlignment="1">
      <alignment vertical="center"/>
    </xf>
    <xf numFmtId="0" fontId="10" fillId="2" borderId="26" xfId="0" applyNumberFormat="1" applyFont="1" applyFill="1" applyBorder="1" applyAlignment="1">
      <alignment horizontal="left" vertical="center" wrapText="1"/>
    </xf>
    <xf numFmtId="0" fontId="10" fillId="2" borderId="27" xfId="0" applyNumberFormat="1" applyFont="1" applyFill="1" applyBorder="1" applyAlignment="1">
      <alignment horizontal="left" vertical="center" wrapText="1"/>
    </xf>
    <xf numFmtId="0" fontId="10" fillId="2" borderId="28" xfId="0" applyNumberFormat="1" applyFont="1" applyFill="1" applyBorder="1" applyAlignment="1">
      <alignment vertical="center" wrapText="1"/>
    </xf>
    <xf numFmtId="176" fontId="10" fillId="2" borderId="25" xfId="0" applyNumberFormat="1" applyFont="1" applyFill="1" applyBorder="1" applyAlignment="1">
      <alignment vertical="center"/>
    </xf>
    <xf numFmtId="41" fontId="10" fillId="2" borderId="13" xfId="1" applyNumberFormat="1" applyFont="1" applyFill="1" applyBorder="1" applyAlignment="1">
      <alignment vertical="center"/>
    </xf>
    <xf numFmtId="41" fontId="10" fillId="2" borderId="20" xfId="0" applyNumberFormat="1" applyFont="1" applyFill="1" applyBorder="1" applyAlignment="1">
      <alignment vertical="center"/>
    </xf>
    <xf numFmtId="0" fontId="0" fillId="0" borderId="0" xfId="0" applyNumberFormat="1">
      <alignment vertical="center"/>
    </xf>
    <xf numFmtId="0" fontId="10" fillId="2" borderId="13" xfId="0" applyNumberFormat="1" applyFont="1" applyFill="1" applyBorder="1" applyAlignment="1">
      <alignment horizontal="left" vertical="center" wrapText="1"/>
    </xf>
    <xf numFmtId="41" fontId="10" fillId="2" borderId="8" xfId="1" applyNumberFormat="1" applyFont="1" applyFill="1" applyBorder="1" applyAlignment="1">
      <alignment vertical="center"/>
    </xf>
    <xf numFmtId="0" fontId="10" fillId="2" borderId="30" xfId="0" applyNumberFormat="1" applyFont="1" applyFill="1" applyBorder="1" applyAlignment="1">
      <alignment horizontal="left" vertical="center" wrapText="1"/>
    </xf>
    <xf numFmtId="0" fontId="10" fillId="2" borderId="31" xfId="0" applyNumberFormat="1" applyFont="1" applyFill="1" applyBorder="1" applyAlignment="1">
      <alignment horizontal="left" vertical="center" wrapText="1"/>
    </xf>
    <xf numFmtId="0" fontId="10" fillId="2" borderId="32" xfId="0" applyNumberFormat="1" applyFont="1" applyFill="1" applyBorder="1" applyAlignment="1">
      <alignment horizontal="left" vertical="center" wrapText="1"/>
    </xf>
    <xf numFmtId="176" fontId="10" fillId="2" borderId="13" xfId="0" applyNumberFormat="1" applyFont="1" applyFill="1" applyBorder="1" applyAlignment="1">
      <alignment vertical="center"/>
    </xf>
    <xf numFmtId="0" fontId="10" fillId="2" borderId="13" xfId="0" applyNumberFormat="1" applyFont="1" applyFill="1" applyBorder="1" applyAlignment="1">
      <alignment vertical="center" wrapText="1"/>
    </xf>
    <xf numFmtId="0" fontId="10" fillId="2" borderId="10" xfId="0" applyNumberFormat="1" applyFont="1" applyFill="1" applyBorder="1" applyAlignment="1">
      <alignment horizontal="left" vertical="center" wrapText="1"/>
    </xf>
    <xf numFmtId="0" fontId="10" fillId="2" borderId="33" xfId="0" applyNumberFormat="1" applyFont="1" applyFill="1" applyBorder="1" applyAlignment="1">
      <alignment horizontal="left" vertical="center" wrapText="1"/>
    </xf>
    <xf numFmtId="0" fontId="10" fillId="2" borderId="33" xfId="0" applyNumberFormat="1" applyFont="1" applyFill="1" applyBorder="1" applyAlignment="1">
      <alignment vertical="center" wrapText="1"/>
    </xf>
    <xf numFmtId="41" fontId="10" fillId="2" borderId="13" xfId="0" applyNumberFormat="1" applyFont="1" applyFill="1" applyBorder="1" applyAlignment="1">
      <alignment vertical="center"/>
    </xf>
    <xf numFmtId="41" fontId="10" fillId="2" borderId="13" xfId="1" applyNumberFormat="1" applyFont="1" applyFill="1" applyBorder="1" applyAlignment="1">
      <alignment horizontal="right" vertical="center"/>
    </xf>
    <xf numFmtId="41" fontId="13" fillId="2" borderId="13" xfId="1" applyNumberFormat="1" applyFont="1" applyFill="1" applyBorder="1" applyAlignment="1">
      <alignment vertical="center"/>
    </xf>
    <xf numFmtId="0" fontId="0" fillId="0" borderId="11" xfId="0" applyNumberFormat="1" applyBorder="1" applyAlignment="1">
      <alignment vertical="center"/>
    </xf>
    <xf numFmtId="41" fontId="0" fillId="0" borderId="11" xfId="0" applyNumberFormat="1" applyBorder="1" applyAlignment="1">
      <alignment vertical="center"/>
    </xf>
    <xf numFmtId="41" fontId="16" fillId="4" borderId="17" xfId="0" applyNumberFormat="1" applyFont="1" applyFill="1" applyBorder="1" applyAlignment="1">
      <alignment vertical="center"/>
    </xf>
    <xf numFmtId="41" fontId="16" fillId="4" borderId="18" xfId="0" applyNumberFormat="1" applyFont="1" applyFill="1" applyBorder="1" applyAlignment="1">
      <alignment vertical="center"/>
    </xf>
    <xf numFmtId="0" fontId="10" fillId="0" borderId="10" xfId="0" applyNumberFormat="1" applyFont="1" applyBorder="1" applyAlignment="1">
      <alignment horizontal="left" vertical="center"/>
    </xf>
    <xf numFmtId="0" fontId="10" fillId="0" borderId="33" xfId="0" applyNumberFormat="1" applyFont="1" applyBorder="1" applyAlignment="1">
      <alignment horizontal="left" vertical="center"/>
    </xf>
    <xf numFmtId="0" fontId="10" fillId="0" borderId="33" xfId="0" applyNumberFormat="1" applyFont="1" applyBorder="1" applyAlignment="1">
      <alignment vertical="center"/>
    </xf>
    <xf numFmtId="0" fontId="10" fillId="0" borderId="13" xfId="0" applyNumberFormat="1" applyFont="1" applyFill="1" applyBorder="1" applyAlignment="1">
      <alignment horizontal="left" vertical="center"/>
    </xf>
    <xf numFmtId="41" fontId="10" fillId="0" borderId="13" xfId="1" applyNumberFormat="1" applyFont="1" applyFill="1" applyBorder="1" applyAlignment="1">
      <alignment horizontal="right" vertical="center"/>
    </xf>
    <xf numFmtId="41" fontId="10" fillId="0" borderId="20" xfId="1" applyNumberFormat="1" applyFont="1" applyFill="1" applyBorder="1" applyAlignment="1">
      <alignment horizontal="right" vertical="center"/>
    </xf>
    <xf numFmtId="41" fontId="10" fillId="2" borderId="45" xfId="1" applyNumberFormat="1" applyFont="1" applyFill="1" applyBorder="1" applyAlignment="1">
      <alignment vertical="center"/>
    </xf>
    <xf numFmtId="41" fontId="10" fillId="2" borderId="20" xfId="1" applyNumberFormat="1" applyFont="1" applyFill="1" applyBorder="1" applyAlignment="1">
      <alignment vertical="center"/>
    </xf>
    <xf numFmtId="0" fontId="10" fillId="2" borderId="15" xfId="0" applyNumberFormat="1" applyFont="1" applyFill="1" applyBorder="1" applyAlignment="1">
      <alignment vertical="center" wrapText="1"/>
    </xf>
    <xf numFmtId="0" fontId="10" fillId="2" borderId="11" xfId="0" applyNumberFormat="1" applyFont="1" applyFill="1" applyBorder="1" applyAlignment="1">
      <alignment vertical="center" wrapText="1"/>
    </xf>
    <xf numFmtId="0" fontId="10" fillId="2" borderId="11" xfId="0" applyNumberFormat="1" applyFont="1" applyFill="1" applyBorder="1" applyAlignment="1">
      <alignment horizontal="left" vertical="center" wrapText="1"/>
    </xf>
    <xf numFmtId="41" fontId="13" fillId="2" borderId="11" xfId="1" applyNumberFormat="1" applyFont="1" applyFill="1" applyBorder="1" applyAlignment="1">
      <alignment vertical="center"/>
    </xf>
    <xf numFmtId="41" fontId="10" fillId="2" borderId="11" xfId="1" applyNumberFormat="1" applyFont="1" applyFill="1" applyBorder="1" applyAlignment="1">
      <alignment vertical="center"/>
    </xf>
    <xf numFmtId="41" fontId="13" fillId="2" borderId="37" xfId="1" applyNumberFormat="1" applyFont="1" applyFill="1" applyBorder="1" applyAlignment="1">
      <alignment vertical="center"/>
    </xf>
    <xf numFmtId="176" fontId="10" fillId="2" borderId="11" xfId="0" applyNumberFormat="1" applyFont="1" applyFill="1" applyBorder="1" applyAlignment="1">
      <alignment vertical="center"/>
    </xf>
    <xf numFmtId="41" fontId="10" fillId="2" borderId="37" xfId="0" applyNumberFormat="1" applyFont="1" applyFill="1" applyBorder="1" applyAlignment="1">
      <alignment vertical="center"/>
    </xf>
    <xf numFmtId="41" fontId="8" fillId="4" borderId="48" xfId="1" applyNumberFormat="1" applyFont="1" applyFill="1" applyBorder="1" applyAlignment="1">
      <alignment vertical="center"/>
    </xf>
    <xf numFmtId="41" fontId="8" fillId="4" borderId="49" xfId="1" applyNumberFormat="1" applyFont="1" applyFill="1" applyBorder="1" applyAlignment="1">
      <alignment vertical="center"/>
    </xf>
    <xf numFmtId="176" fontId="8" fillId="4" borderId="23" xfId="0" applyNumberFormat="1" applyFont="1" applyFill="1" applyBorder="1" applyAlignment="1">
      <alignment horizontal="right" vertical="center"/>
    </xf>
    <xf numFmtId="176" fontId="8" fillId="4" borderId="24" xfId="0" applyNumberFormat="1" applyFont="1" applyFill="1" applyBorder="1" applyAlignment="1">
      <alignment horizontal="right" vertical="center"/>
    </xf>
    <xf numFmtId="0" fontId="10" fillId="0" borderId="15" xfId="0" applyNumberFormat="1" applyFont="1" applyBorder="1" applyAlignment="1">
      <alignment vertical="center"/>
    </xf>
    <xf numFmtId="41" fontId="10" fillId="0" borderId="37" xfId="1" applyNumberFormat="1" applyFont="1" applyBorder="1" applyAlignment="1">
      <alignment horizontal="right" vertical="center"/>
    </xf>
    <xf numFmtId="0" fontId="10" fillId="2" borderId="25" xfId="2" applyNumberFormat="1" applyFont="1" applyFill="1" applyBorder="1" applyAlignment="1">
      <alignment horizontal="left" vertical="center" wrapText="1"/>
    </xf>
    <xf numFmtId="41" fontId="10" fillId="0" borderId="51" xfId="1" applyFont="1" applyBorder="1" applyAlignment="1">
      <alignment horizontal="right" vertical="center"/>
    </xf>
    <xf numFmtId="41" fontId="10" fillId="0" borderId="52" xfId="1" applyFont="1" applyBorder="1" applyAlignment="1">
      <alignment horizontal="right" vertical="center"/>
    </xf>
    <xf numFmtId="0" fontId="10" fillId="2" borderId="25" xfId="2" applyNumberFormat="1" applyFont="1" applyFill="1" applyBorder="1" applyAlignment="1">
      <alignment vertical="center" wrapText="1"/>
    </xf>
    <xf numFmtId="0" fontId="10" fillId="2" borderId="13" xfId="2" applyNumberFormat="1" applyFont="1" applyFill="1" applyBorder="1" applyAlignment="1">
      <alignment horizontal="left" vertical="center" wrapText="1"/>
    </xf>
    <xf numFmtId="41" fontId="10" fillId="0" borderId="54" xfId="1" applyFont="1" applyBorder="1" applyAlignment="1">
      <alignment horizontal="right" vertical="center"/>
    </xf>
    <xf numFmtId="41" fontId="10" fillId="0" borderId="55" xfId="1" applyFont="1" applyBorder="1" applyAlignment="1">
      <alignment horizontal="right" vertical="center"/>
    </xf>
    <xf numFmtId="0" fontId="10" fillId="2" borderId="13" xfId="2" applyNumberFormat="1" applyFont="1" applyFill="1" applyBorder="1" applyAlignment="1">
      <alignment vertical="center" wrapText="1"/>
    </xf>
    <xf numFmtId="0" fontId="10" fillId="2" borderId="33" xfId="2" applyNumberFormat="1" applyFont="1" applyFill="1" applyBorder="1" applyAlignment="1">
      <alignment vertical="center" wrapText="1"/>
    </xf>
    <xf numFmtId="41" fontId="8" fillId="5" borderId="58" xfId="1" applyFont="1" applyFill="1" applyBorder="1" applyAlignment="1">
      <alignment horizontal="right" vertical="center"/>
    </xf>
    <xf numFmtId="41" fontId="8" fillId="5" borderId="59" xfId="1" applyFont="1" applyFill="1" applyBorder="1" applyAlignment="1">
      <alignment horizontal="right" vertical="center"/>
    </xf>
    <xf numFmtId="41" fontId="10" fillId="0" borderId="25" xfId="1" applyNumberFormat="1" applyFont="1" applyBorder="1" applyAlignment="1">
      <alignment horizontal="right" vertical="center"/>
    </xf>
    <xf numFmtId="41" fontId="10" fillId="0" borderId="45" xfId="1" applyNumberFormat="1" applyFont="1" applyBorder="1" applyAlignment="1">
      <alignment horizontal="right" vertical="center"/>
    </xf>
    <xf numFmtId="41" fontId="0" fillId="0" borderId="0" xfId="1" applyNumberFormat="1" applyFont="1" applyAlignment="1">
      <alignment vertical="center"/>
    </xf>
    <xf numFmtId="0" fontId="15" fillId="4" borderId="38" xfId="0" applyNumberFormat="1" applyFont="1" applyFill="1" applyBorder="1" applyAlignment="1">
      <alignment horizontal="center" vertical="center"/>
    </xf>
    <xf numFmtId="0" fontId="15" fillId="4" borderId="17" xfId="0" applyNumberFormat="1" applyFont="1" applyFill="1" applyBorder="1" applyAlignment="1">
      <alignment horizontal="center" vertical="center"/>
    </xf>
    <xf numFmtId="41" fontId="16" fillId="4" borderId="17" xfId="0" applyNumberFormat="1" applyFont="1" applyFill="1" applyBorder="1" applyAlignment="1">
      <alignment horizontal="center" vertical="center"/>
    </xf>
    <xf numFmtId="0" fontId="10" fillId="2" borderId="33" xfId="2" applyNumberFormat="1" applyFont="1" applyFill="1" applyBorder="1" applyAlignment="1">
      <alignment vertical="center" wrapText="1"/>
    </xf>
    <xf numFmtId="0" fontId="10" fillId="0" borderId="33" xfId="0" applyNumberFormat="1" applyFont="1" applyFill="1" applyBorder="1" applyAlignment="1" applyProtection="1">
      <alignment vertical="center" wrapText="1"/>
    </xf>
    <xf numFmtId="0" fontId="10" fillId="2" borderId="13" xfId="2" applyNumberFormat="1" applyFont="1" applyFill="1" applyBorder="1" applyAlignment="1">
      <alignment vertical="center" wrapText="1"/>
    </xf>
    <xf numFmtId="0" fontId="10" fillId="0" borderId="13" xfId="0" applyNumberFormat="1" applyFont="1" applyFill="1" applyBorder="1" applyAlignment="1" applyProtection="1">
      <alignment vertical="center" wrapText="1"/>
    </xf>
    <xf numFmtId="0" fontId="8" fillId="4" borderId="57" xfId="0" applyNumberFormat="1" applyFont="1" applyFill="1" applyBorder="1" applyAlignment="1">
      <alignment horizontal="center" vertical="center"/>
    </xf>
    <xf numFmtId="0" fontId="8" fillId="4" borderId="23" xfId="0" applyNumberFormat="1" applyFont="1" applyFill="1" applyBorder="1" applyAlignment="1">
      <alignment horizontal="center" vertical="center"/>
    </xf>
    <xf numFmtId="0" fontId="10" fillId="0" borderId="15" xfId="0" applyNumberFormat="1" applyFont="1" applyBorder="1" applyAlignment="1">
      <alignment horizontal="left" vertical="center"/>
    </xf>
    <xf numFmtId="0" fontId="10" fillId="0" borderId="12" xfId="0" applyNumberFormat="1" applyFont="1" applyBorder="1" applyAlignment="1">
      <alignment horizontal="left" vertical="center"/>
    </xf>
    <xf numFmtId="0" fontId="8" fillId="2" borderId="50" xfId="0" applyNumberFormat="1" applyFont="1" applyFill="1" applyBorder="1" applyAlignment="1">
      <alignment horizontal="center" vertical="center" textRotation="255" wrapText="1"/>
    </xf>
    <xf numFmtId="0" fontId="8" fillId="2" borderId="53" xfId="0" applyNumberFormat="1" applyFont="1" applyFill="1" applyBorder="1" applyAlignment="1">
      <alignment horizontal="center" vertical="center" textRotation="255" wrapText="1"/>
    </xf>
    <xf numFmtId="0" fontId="8" fillId="2" borderId="56" xfId="0" applyNumberFormat="1" applyFont="1" applyFill="1" applyBorder="1" applyAlignment="1">
      <alignment horizontal="center" vertical="center" textRotation="255" wrapText="1"/>
    </xf>
    <xf numFmtId="0" fontId="10" fillId="0" borderId="2" xfId="0" applyNumberFormat="1" applyFont="1" applyBorder="1" applyAlignment="1">
      <alignment horizontal="left" vertical="center"/>
    </xf>
    <xf numFmtId="0" fontId="10" fillId="0" borderId="7" xfId="0" applyNumberFormat="1" applyFont="1" applyBorder="1" applyAlignment="1">
      <alignment horizontal="left" vertical="center"/>
    </xf>
    <xf numFmtId="0" fontId="10" fillId="0" borderId="19" xfId="0" applyNumberFormat="1" applyFont="1" applyBorder="1" applyAlignment="1">
      <alignment horizontal="left" vertical="center"/>
    </xf>
    <xf numFmtId="0" fontId="10" fillId="0" borderId="14" xfId="0" applyNumberFormat="1" applyFont="1" applyBorder="1" applyAlignment="1">
      <alignment horizontal="left" vertical="center"/>
    </xf>
    <xf numFmtId="0" fontId="8" fillId="4" borderId="42" xfId="0" applyNumberFormat="1" applyFont="1" applyFill="1" applyBorder="1" applyAlignment="1">
      <alignment horizontal="center" vertical="center"/>
    </xf>
    <xf numFmtId="0" fontId="8" fillId="4" borderId="21" xfId="0" applyNumberFormat="1" applyFont="1" applyFill="1" applyBorder="1" applyAlignment="1">
      <alignment horizontal="center" vertical="center"/>
    </xf>
    <xf numFmtId="0" fontId="8" fillId="4" borderId="22" xfId="0" applyNumberFormat="1" applyFont="1" applyFill="1" applyBorder="1" applyAlignment="1">
      <alignment horizontal="center" vertical="center"/>
    </xf>
    <xf numFmtId="0" fontId="8" fillId="4" borderId="42" xfId="0" applyNumberFormat="1" applyFont="1" applyFill="1" applyBorder="1" applyAlignment="1">
      <alignment horizontal="center" vertical="center" wrapText="1"/>
    </xf>
    <xf numFmtId="0" fontId="8" fillId="4" borderId="21" xfId="0" applyNumberFormat="1" applyFont="1" applyFill="1" applyBorder="1" applyAlignment="1">
      <alignment horizontal="center" vertical="center" wrapText="1"/>
    </xf>
    <xf numFmtId="0" fontId="8" fillId="4" borderId="47" xfId="0" applyNumberFormat="1" applyFont="1" applyFill="1" applyBorder="1" applyAlignment="1">
      <alignment horizontal="center" vertical="center" wrapText="1"/>
    </xf>
    <xf numFmtId="0" fontId="8" fillId="4" borderId="22" xfId="0" applyNumberFormat="1" applyFont="1" applyFill="1" applyBorder="1" applyAlignment="1">
      <alignment horizontal="center" vertical="center" wrapText="1"/>
    </xf>
    <xf numFmtId="0" fontId="8" fillId="2" borderId="43" xfId="0" applyNumberFormat="1" applyFont="1" applyFill="1" applyBorder="1" applyAlignment="1">
      <alignment horizontal="center" vertical="center" textRotation="255" wrapText="1"/>
    </xf>
    <xf numFmtId="0" fontId="8" fillId="2" borderId="40" xfId="0" applyNumberFormat="1" applyFont="1" applyFill="1" applyBorder="1" applyAlignment="1">
      <alignment horizontal="center" vertical="center" textRotation="255" wrapText="1"/>
    </xf>
    <xf numFmtId="0" fontId="8" fillId="2" borderId="29" xfId="0" applyNumberFormat="1" applyFont="1" applyFill="1" applyBorder="1" applyAlignment="1">
      <alignment horizontal="center" vertical="center" textRotation="255" wrapText="1"/>
    </xf>
    <xf numFmtId="0" fontId="10" fillId="0" borderId="34" xfId="0" applyNumberFormat="1" applyFont="1" applyBorder="1" applyAlignment="1">
      <alignment horizontal="left" vertical="center"/>
    </xf>
    <xf numFmtId="0" fontId="10" fillId="0" borderId="35" xfId="0" applyNumberFormat="1" applyFont="1" applyBorder="1" applyAlignment="1">
      <alignment horizontal="left" vertical="center"/>
    </xf>
    <xf numFmtId="0" fontId="10" fillId="0" borderId="11" xfId="0" applyNumberFormat="1" applyFont="1" applyBorder="1" applyAlignment="1">
      <alignment horizontal="left" vertical="center"/>
    </xf>
    <xf numFmtId="0" fontId="10" fillId="0" borderId="46" xfId="0" applyNumberFormat="1" applyFont="1" applyBorder="1" applyAlignment="1">
      <alignment horizontal="left" vertical="center"/>
    </xf>
    <xf numFmtId="0" fontId="10" fillId="0" borderId="16" xfId="0" applyNumberFormat="1" applyFont="1" applyBorder="1" applyAlignment="1">
      <alignment horizontal="left" vertical="center"/>
    </xf>
    <xf numFmtId="0" fontId="12" fillId="2" borderId="15" xfId="0" applyNumberFormat="1" applyFont="1" applyFill="1" applyBorder="1" applyAlignment="1">
      <alignment horizontal="left" vertical="center" wrapText="1"/>
    </xf>
    <xf numFmtId="0" fontId="12" fillId="2" borderId="12" xfId="0" applyNumberFormat="1" applyFont="1" applyFill="1" applyBorder="1" applyAlignment="1">
      <alignment horizontal="left" vertical="center" wrapText="1"/>
    </xf>
    <xf numFmtId="0" fontId="10" fillId="2" borderId="13" xfId="0" applyNumberFormat="1" applyFont="1" applyFill="1" applyBorder="1" applyAlignment="1">
      <alignment horizontal="center" vertical="center" wrapText="1"/>
    </xf>
    <xf numFmtId="0" fontId="10" fillId="2" borderId="34" xfId="0" applyNumberFormat="1" applyFont="1" applyFill="1" applyBorder="1" applyAlignment="1">
      <alignment horizontal="left" vertical="center" wrapText="1"/>
    </xf>
    <xf numFmtId="0" fontId="10" fillId="2" borderId="35" xfId="0" applyNumberFormat="1" applyFont="1" applyFill="1" applyBorder="1" applyAlignment="1">
      <alignment horizontal="left" vertical="center" wrapText="1"/>
    </xf>
    <xf numFmtId="0" fontId="10" fillId="0" borderId="11" xfId="0" applyNumberFormat="1" applyFont="1" applyFill="1" applyBorder="1" applyAlignment="1">
      <alignment horizontal="left" vertical="center" wrapText="1"/>
    </xf>
    <xf numFmtId="0" fontId="10" fillId="0" borderId="14" xfId="0" applyNumberFormat="1" applyFont="1" applyFill="1" applyBorder="1" applyAlignment="1">
      <alignment horizontal="left" vertical="center" wrapText="1"/>
    </xf>
    <xf numFmtId="0" fontId="10" fillId="2" borderId="46" xfId="0" applyNumberFormat="1" applyFont="1" applyFill="1" applyBorder="1" applyAlignment="1">
      <alignment horizontal="left" vertical="center" wrapText="1"/>
    </xf>
    <xf numFmtId="0" fontId="10" fillId="2" borderId="11" xfId="0" applyNumberFormat="1" applyFont="1" applyFill="1" applyBorder="1" applyAlignment="1">
      <alignment horizontal="left" vertical="center" wrapText="1"/>
    </xf>
    <xf numFmtId="0" fontId="10" fillId="2" borderId="16" xfId="0" applyNumberFormat="1" applyFont="1" applyFill="1" applyBorder="1" applyAlignment="1">
      <alignment horizontal="left" vertical="center" wrapText="1"/>
    </xf>
    <xf numFmtId="0" fontId="8" fillId="2" borderId="41" xfId="0" applyNumberFormat="1" applyFont="1" applyFill="1" applyBorder="1" applyAlignment="1">
      <alignment horizontal="center" vertical="center" textRotation="255" wrapText="1"/>
    </xf>
    <xf numFmtId="0" fontId="10" fillId="2" borderId="2" xfId="0" applyNumberFormat="1" applyFont="1" applyFill="1" applyBorder="1" applyAlignment="1">
      <alignment horizontal="left" vertical="center" wrapText="1"/>
    </xf>
    <xf numFmtId="0" fontId="10" fillId="2" borderId="7" xfId="0" applyNumberFormat="1" applyFont="1" applyFill="1" applyBorder="1" applyAlignment="1">
      <alignment horizontal="left" vertical="center" wrapText="1"/>
    </xf>
    <xf numFmtId="0" fontId="10" fillId="2" borderId="12" xfId="0" applyNumberFormat="1" applyFont="1" applyFill="1" applyBorder="1" applyAlignment="1">
      <alignment horizontal="left" vertical="center" wrapText="1"/>
    </xf>
    <xf numFmtId="0" fontId="10" fillId="2" borderId="14" xfId="0" applyNumberFormat="1" applyFont="1" applyFill="1" applyBorder="1" applyAlignment="1">
      <alignment horizontal="left" vertical="center" wrapText="1"/>
    </xf>
    <xf numFmtId="0" fontId="10" fillId="2" borderId="15" xfId="0" applyNumberFormat="1" applyFont="1" applyFill="1" applyBorder="1" applyAlignment="1">
      <alignment horizontal="left" vertical="center" shrinkToFit="1"/>
    </xf>
    <xf numFmtId="0" fontId="10" fillId="2" borderId="12" xfId="0" applyNumberFormat="1" applyFont="1" applyFill="1" applyBorder="1" applyAlignment="1">
      <alignment horizontal="left" vertical="center" shrinkToFit="1"/>
    </xf>
    <xf numFmtId="0" fontId="10" fillId="2" borderId="13" xfId="0" applyNumberFormat="1" applyFont="1" applyFill="1" applyBorder="1" applyAlignment="1">
      <alignment horizontal="left" vertical="center" wrapText="1"/>
    </xf>
    <xf numFmtId="0" fontId="11" fillId="2" borderId="43" xfId="0" applyNumberFormat="1" applyFont="1" applyFill="1" applyBorder="1" applyAlignment="1">
      <alignment horizontal="center" vertical="center" textRotation="255" shrinkToFit="1"/>
    </xf>
    <xf numFmtId="0" fontId="11" fillId="2" borderId="40" xfId="0" applyNumberFormat="1" applyFont="1" applyFill="1" applyBorder="1" applyAlignment="1">
      <alignment horizontal="center" vertical="center" textRotation="255" shrinkToFit="1"/>
    </xf>
    <xf numFmtId="0" fontId="11" fillId="2" borderId="41" xfId="0" applyNumberFormat="1" applyFont="1" applyFill="1" applyBorder="1" applyAlignment="1">
      <alignment horizontal="center" vertical="center" textRotation="255" shrinkToFit="1"/>
    </xf>
    <xf numFmtId="0" fontId="10" fillId="0" borderId="36" xfId="0" applyNumberFormat="1" applyFont="1" applyBorder="1" applyAlignment="1">
      <alignment horizontal="left" vertical="center"/>
    </xf>
    <xf numFmtId="0" fontId="10" fillId="0" borderId="44" xfId="0" applyNumberFormat="1" applyFont="1" applyBorder="1" applyAlignment="1">
      <alignment horizontal="left" vertical="center"/>
    </xf>
    <xf numFmtId="0" fontId="8" fillId="2" borderId="43" xfId="0" applyNumberFormat="1" applyFont="1" applyFill="1" applyBorder="1" applyAlignment="1">
      <alignment horizontal="center" vertical="center" textRotation="255" shrinkToFit="1"/>
    </xf>
    <xf numFmtId="0" fontId="8" fillId="2" borderId="40" xfId="0" applyNumberFormat="1" applyFont="1" applyFill="1" applyBorder="1" applyAlignment="1">
      <alignment horizontal="center" vertical="center" textRotation="255" shrinkToFit="1"/>
    </xf>
    <xf numFmtId="0" fontId="8" fillId="2" borderId="41" xfId="0" applyNumberFormat="1" applyFont="1" applyFill="1" applyBorder="1" applyAlignment="1">
      <alignment horizontal="center" vertical="center" textRotation="255" shrinkToFit="1"/>
    </xf>
    <xf numFmtId="0" fontId="8" fillId="2" borderId="39" xfId="0" applyNumberFormat="1" applyFont="1" applyFill="1" applyBorder="1" applyAlignment="1">
      <alignment horizontal="center" vertical="center" textRotation="255" wrapText="1"/>
    </xf>
    <xf numFmtId="0" fontId="14" fillId="0" borderId="11" xfId="0" applyNumberFormat="1" applyFont="1" applyBorder="1" applyAlignment="1">
      <alignment horizontal="center" vertical="center"/>
    </xf>
    <xf numFmtId="41" fontId="8" fillId="2" borderId="11" xfId="1" applyNumberFormat="1" applyFont="1" applyFill="1" applyBorder="1" applyAlignment="1">
      <alignment horizontal="center" vertical="center" wrapText="1"/>
    </xf>
    <xf numFmtId="41" fontId="8" fillId="2" borderId="14" xfId="1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left" vertical="center"/>
    </xf>
    <xf numFmtId="0" fontId="4" fillId="3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/>
    </xf>
    <xf numFmtId="0" fontId="7" fillId="2" borderId="1" xfId="0" applyNumberFormat="1" applyFont="1" applyFill="1" applyBorder="1" applyAlignment="1">
      <alignment horizontal="right" vertical="center"/>
    </xf>
    <xf numFmtId="0" fontId="6" fillId="2" borderId="1" xfId="0" applyNumberFormat="1" applyFont="1" applyFill="1" applyBorder="1" applyAlignment="1">
      <alignment horizontal="right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</cellXfs>
  <cellStyles count="3">
    <cellStyle name="쉼표 [0]" xfId="1" builtinId="6"/>
    <cellStyle name="표준" xfId="0" builtinId="0"/>
    <cellStyle name="표준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95250</xdr:colOff>
      <xdr:row>8</xdr:row>
      <xdr:rowOff>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95250</xdr:colOff>
      <xdr:row>8</xdr:row>
      <xdr:rowOff>0</xdr:rowOff>
    </xdr:to>
    <xdr:sp macro="" textlink="">
      <xdr:nvSpPr>
        <xdr:cNvPr id="3" name="AutoShape 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95250</xdr:colOff>
      <xdr:row>8</xdr:row>
      <xdr:rowOff>0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95250</xdr:colOff>
      <xdr:row>8</xdr:row>
      <xdr:rowOff>0</xdr:rowOff>
    </xdr:to>
    <xdr:sp macro="" textlink="">
      <xdr:nvSpPr>
        <xdr:cNvPr id="5" name="AutoShape 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95250</xdr:colOff>
      <xdr:row>8</xdr:row>
      <xdr:rowOff>0</xdr:rowOff>
    </xdr:to>
    <xdr:sp macro="" textlink="">
      <xdr:nvSpPr>
        <xdr:cNvPr id="6" name="AutoShape 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5236;%20&#46300;&#46972;&#51060;&#48652;/YWCA_&#48373;&#51648;&#49324;&#50629;&#45800;(20190301&#51060;&#54980;)/5.%20&#48277;&#51064;&#54665;&#51221;&#49324;&#47924;/6.%20&#44208;&#49328;/2020%20&#44208;&#49328;/2020&#45380;%20&#44208;&#49328;(&#50504;)%20&#52509;&#44292;&#54364;(202103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(20210326)"/>
      <sheetName val="총괄표(20210119)"/>
      <sheetName val="지부"/>
    </sheetNames>
    <sheetDataSet>
      <sheetData sheetId="0" refreshError="1"/>
      <sheetData sheetId="1" refreshError="1"/>
      <sheetData sheetId="2" refreshError="1">
        <row r="9">
          <cell r="E9">
            <v>51644000</v>
          </cell>
        </row>
        <row r="30">
          <cell r="E30">
            <v>0</v>
          </cell>
          <cell r="F30">
            <v>6336669</v>
          </cell>
          <cell r="K30">
            <v>23601</v>
          </cell>
          <cell r="L30">
            <v>2780</v>
          </cell>
        </row>
        <row r="31">
          <cell r="E31">
            <v>0</v>
          </cell>
          <cell r="F31">
            <v>0</v>
          </cell>
          <cell r="K31">
            <v>1400000</v>
          </cell>
          <cell r="L31">
            <v>1465499</v>
          </cell>
        </row>
        <row r="33">
          <cell r="E33">
            <v>26287500</v>
          </cell>
          <cell r="F33">
            <v>26280760</v>
          </cell>
          <cell r="K33">
            <v>0</v>
          </cell>
          <cell r="L33">
            <v>0</v>
          </cell>
        </row>
        <row r="34">
          <cell r="E34">
            <v>0</v>
          </cell>
          <cell r="F34">
            <v>0</v>
          </cell>
          <cell r="K34">
            <v>0</v>
          </cell>
          <cell r="L34">
            <v>0</v>
          </cell>
        </row>
        <row r="35">
          <cell r="E35">
            <v>0</v>
          </cell>
          <cell r="F35">
            <v>0</v>
          </cell>
          <cell r="K35">
            <v>0</v>
          </cell>
          <cell r="L35">
            <v>0</v>
          </cell>
        </row>
        <row r="36">
          <cell r="E36">
            <v>1739000</v>
          </cell>
          <cell r="F36">
            <v>0</v>
          </cell>
          <cell r="K36">
            <v>14852160</v>
          </cell>
          <cell r="L36">
            <v>14852160</v>
          </cell>
        </row>
        <row r="37">
          <cell r="E37">
            <v>0</v>
          </cell>
          <cell r="F37">
            <v>0</v>
          </cell>
          <cell r="K37">
            <v>0</v>
          </cell>
          <cell r="L37">
            <v>0</v>
          </cell>
        </row>
        <row r="38">
          <cell r="E38">
            <v>36177500</v>
          </cell>
          <cell r="F38">
            <v>36177500</v>
          </cell>
          <cell r="K38">
            <v>0</v>
          </cell>
          <cell r="L38">
            <v>0</v>
          </cell>
        </row>
        <row r="39">
          <cell r="E39">
            <v>0</v>
          </cell>
          <cell r="F39">
            <v>0</v>
          </cell>
          <cell r="K39">
            <v>38573956</v>
          </cell>
          <cell r="L39">
            <v>38574196</v>
          </cell>
        </row>
        <row r="40">
          <cell r="E40">
            <v>50000</v>
          </cell>
          <cell r="F40">
            <v>47780</v>
          </cell>
          <cell r="K40">
            <v>8025632</v>
          </cell>
          <cell r="L40">
            <v>8025632</v>
          </cell>
        </row>
        <row r="42">
          <cell r="E42">
            <v>0</v>
          </cell>
          <cell r="F42">
            <v>1637651</v>
          </cell>
          <cell r="K42">
            <v>1032</v>
          </cell>
          <cell r="L42">
            <v>483</v>
          </cell>
        </row>
        <row r="43">
          <cell r="E43">
            <v>0</v>
          </cell>
          <cell r="F43">
            <v>0</v>
          </cell>
          <cell r="K43">
            <v>2801220</v>
          </cell>
          <cell r="L43">
            <v>2691220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58"/>
  <sheetViews>
    <sheetView tabSelected="1" view="pageBreakPreview" zoomScale="70" zoomScaleSheetLayoutView="70" workbookViewId="0">
      <selection activeCell="P6" sqref="P6"/>
    </sheetView>
  </sheetViews>
  <sheetFormatPr defaultRowHeight="16.5" x14ac:dyDescent="0.3"/>
  <cols>
    <col min="1" max="1" width="4.5" style="3" customWidth="1"/>
    <col min="2" max="2" width="14.875" style="3" customWidth="1"/>
    <col min="3" max="3" width="15.25" style="3" customWidth="1"/>
    <col min="4" max="4" width="24.125" style="3" customWidth="1"/>
    <col min="5" max="8" width="16.25" style="3" customWidth="1"/>
    <col min="9" max="9" width="11.875" style="3" customWidth="1"/>
    <col min="10" max="10" width="19.375" style="3" customWidth="1"/>
    <col min="11" max="14" width="16.375" style="3" customWidth="1"/>
    <col min="15" max="16384" width="9" style="3"/>
  </cols>
  <sheetData>
    <row r="1" spans="1:14" x14ac:dyDescent="0.3">
      <c r="A1" s="145" t="s">
        <v>202</v>
      </c>
      <c r="B1" s="145"/>
      <c r="C1" s="145"/>
      <c r="D1" s="145"/>
      <c r="E1" s="1"/>
      <c r="F1" s="2"/>
      <c r="G1" s="2"/>
      <c r="H1" s="2"/>
      <c r="I1" s="2"/>
      <c r="J1" s="2"/>
      <c r="K1" s="2"/>
      <c r="L1" s="2"/>
      <c r="M1" s="2"/>
    </row>
    <row r="2" spans="1:14" ht="20.25" x14ac:dyDescent="0.3">
      <c r="A2" s="146" t="s">
        <v>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spans="1:14" ht="24" x14ac:dyDescent="0.3">
      <c r="A3" s="147" t="s">
        <v>203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</row>
    <row r="4" spans="1:14" x14ac:dyDescent="0.3">
      <c r="A4" s="148" t="s">
        <v>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</row>
    <row r="5" spans="1:14" ht="17.25" thickBot="1" x14ac:dyDescent="0.35">
      <c r="A5" s="149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</row>
    <row r="6" spans="1:14" x14ac:dyDescent="0.3">
      <c r="A6" s="151" t="s">
        <v>3</v>
      </c>
      <c r="B6" s="154" t="s">
        <v>4</v>
      </c>
      <c r="C6" s="155"/>
      <c r="D6" s="155"/>
      <c r="E6" s="155"/>
      <c r="F6" s="155"/>
      <c r="G6" s="156"/>
      <c r="H6" s="154" t="s">
        <v>5</v>
      </c>
      <c r="I6" s="155"/>
      <c r="J6" s="155"/>
      <c r="K6" s="155"/>
      <c r="L6" s="155"/>
      <c r="M6" s="157"/>
    </row>
    <row r="7" spans="1:14" x14ac:dyDescent="0.3">
      <c r="A7" s="152"/>
      <c r="B7" s="142" t="s">
        <v>6</v>
      </c>
      <c r="C7" s="143"/>
      <c r="D7" s="144"/>
      <c r="E7" s="140" t="s">
        <v>7</v>
      </c>
      <c r="F7" s="140" t="s">
        <v>8</v>
      </c>
      <c r="G7" s="140" t="s">
        <v>9</v>
      </c>
      <c r="H7" s="142" t="s">
        <v>6</v>
      </c>
      <c r="I7" s="143"/>
      <c r="J7" s="144"/>
      <c r="K7" s="140" t="s">
        <v>7</v>
      </c>
      <c r="L7" s="140" t="s">
        <v>8</v>
      </c>
      <c r="M7" s="140" t="s">
        <v>9</v>
      </c>
    </row>
    <row r="8" spans="1:14" ht="17.25" thickBot="1" x14ac:dyDescent="0.35">
      <c r="A8" s="153"/>
      <c r="B8" s="4" t="s">
        <v>10</v>
      </c>
      <c r="C8" s="4" t="s">
        <v>11</v>
      </c>
      <c r="D8" s="4" t="s">
        <v>12</v>
      </c>
      <c r="E8" s="141"/>
      <c r="F8" s="141"/>
      <c r="G8" s="141"/>
      <c r="H8" s="4" t="s">
        <v>10</v>
      </c>
      <c r="I8" s="4" t="s">
        <v>11</v>
      </c>
      <c r="J8" s="4" t="s">
        <v>12</v>
      </c>
      <c r="K8" s="141"/>
      <c r="L8" s="141"/>
      <c r="M8" s="141"/>
    </row>
    <row r="9" spans="1:14" ht="27.75" hidden="1" customHeight="1" x14ac:dyDescent="0.3">
      <c r="A9" s="39"/>
      <c r="B9" s="139" t="s">
        <v>117</v>
      </c>
      <c r="C9" s="139"/>
      <c r="D9" s="139"/>
      <c r="E9" s="40" t="e">
        <f>#REF!+#REF!+#REF!+#REF!+#REF!+#REF!+#REF!</f>
        <v>#REF!</v>
      </c>
      <c r="F9" s="40" t="e">
        <f>#REF!+#REF!+#REF!+#REF!+#REF!+#REF!+#REF!</f>
        <v>#REF!</v>
      </c>
      <c r="G9" s="40" t="e">
        <f>#REF!+#REF!+#REF!+#REF!+#REF!+#REF!+#REF!</f>
        <v>#REF!</v>
      </c>
      <c r="H9" s="139" t="s">
        <v>117</v>
      </c>
      <c r="I9" s="139"/>
      <c r="J9" s="139"/>
      <c r="K9" s="40" t="e">
        <f>#REF!+#REF!+#REF!+#REF!+#REF!+#REF!+#REF!</f>
        <v>#REF!</v>
      </c>
      <c r="L9" s="40" t="e">
        <f>#REF!+#REF!+#REF!+#REF!+#REF!+#REF!+#REF!</f>
        <v>#REF!</v>
      </c>
      <c r="M9" s="40" t="e">
        <f>#REF!+#REF!+#REF!+#REF!+#REF!+#REF!+#REF!</f>
        <v>#REF!</v>
      </c>
    </row>
    <row r="10" spans="1:14" ht="27.75" hidden="1" customHeight="1" x14ac:dyDescent="0.3">
      <c r="A10" s="79" t="s">
        <v>118</v>
      </c>
      <c r="B10" s="80"/>
      <c r="C10" s="80"/>
      <c r="D10" s="80"/>
      <c r="E10" s="41" t="e">
        <f>E9+#REF!</f>
        <v>#REF!</v>
      </c>
      <c r="F10" s="41" t="e">
        <f>F9+#REF!</f>
        <v>#REF!</v>
      </c>
      <c r="G10" s="41" t="e">
        <f>G9+#REF!</f>
        <v>#REF!</v>
      </c>
      <c r="H10" s="81" t="s">
        <v>118</v>
      </c>
      <c r="I10" s="81"/>
      <c r="J10" s="81"/>
      <c r="K10" s="41" t="e">
        <f>K9+#REF!</f>
        <v>#REF!</v>
      </c>
      <c r="L10" s="41" t="e">
        <f>L9+#REF!</f>
        <v>#REF!</v>
      </c>
      <c r="M10" s="42" t="e">
        <f>M9+#REF!</f>
        <v>#REF!</v>
      </c>
    </row>
    <row r="11" spans="1:14" ht="18.75" hidden="1" customHeight="1" x14ac:dyDescent="0.3">
      <c r="A11" s="138" t="s">
        <v>13</v>
      </c>
      <c r="B11" s="88" t="s">
        <v>14</v>
      </c>
      <c r="C11" s="5" t="s">
        <v>15</v>
      </c>
      <c r="D11" s="5" t="s">
        <v>16</v>
      </c>
      <c r="E11" s="6" t="e">
        <f>[1]지부!E30+[1]지부!E42+[1]지부!E54</f>
        <v>#REF!</v>
      </c>
      <c r="F11" s="6" t="e">
        <f>[1]지부!F30+[1]지부!F42+[1]지부!F54</f>
        <v>#REF!</v>
      </c>
      <c r="G11" s="11" t="e">
        <f t="shared" ref="G11:G21" si="0">E11-F11</f>
        <v>#REF!</v>
      </c>
      <c r="H11" s="43" t="s">
        <v>17</v>
      </c>
      <c r="I11" s="5" t="s">
        <v>18</v>
      </c>
      <c r="J11" s="5" t="s">
        <v>19</v>
      </c>
      <c r="K11" s="6" t="e">
        <f>[1]지부!K30+[1]지부!K42+[1]지부!K54</f>
        <v>#REF!</v>
      </c>
      <c r="L11" s="6" t="e">
        <f>[1]지부!L30+[1]지부!L42+[1]지부!L54</f>
        <v>#REF!</v>
      </c>
      <c r="M11" s="11" t="e">
        <f t="shared" ref="M11:M21" si="1">K11-L11</f>
        <v>#REF!</v>
      </c>
      <c r="N11" s="12" t="e">
        <f>F12+F13+F16+F18</f>
        <v>#REF!</v>
      </c>
    </row>
    <row r="12" spans="1:14" ht="18.75" hidden="1" customHeight="1" x14ac:dyDescent="0.3">
      <c r="A12" s="105"/>
      <c r="B12" s="94"/>
      <c r="C12" s="5" t="s">
        <v>20</v>
      </c>
      <c r="D12" s="5" t="s">
        <v>21</v>
      </c>
      <c r="E12" s="6" t="e">
        <f>[1]지부!E31+[1]지부!E43+[1]지부!E55</f>
        <v>#REF!</v>
      </c>
      <c r="F12" s="6" t="e">
        <f>[1]지부!F31+[1]지부!F43+[1]지부!F55</f>
        <v>#REF!</v>
      </c>
      <c r="G12" s="11" t="e">
        <f t="shared" si="0"/>
        <v>#REF!</v>
      </c>
      <c r="H12" s="43" t="s">
        <v>22</v>
      </c>
      <c r="I12" s="5" t="s">
        <v>23</v>
      </c>
      <c r="J12" s="5" t="s">
        <v>24</v>
      </c>
      <c r="K12" s="6" t="e">
        <f>[1]지부!K31+[1]지부!K43+[1]지부!K55</f>
        <v>#REF!</v>
      </c>
      <c r="L12" s="6" t="e">
        <f>[1]지부!L31+[1]지부!L43+[1]지부!L55</f>
        <v>#REF!</v>
      </c>
      <c r="M12" s="11" t="e">
        <f t="shared" si="1"/>
        <v>#REF!</v>
      </c>
    </row>
    <row r="13" spans="1:14" ht="18.75" hidden="1" customHeight="1" x14ac:dyDescent="0.3">
      <c r="A13" s="105"/>
      <c r="B13" s="89"/>
      <c r="C13" s="5" t="s">
        <v>25</v>
      </c>
      <c r="D13" s="7" t="s">
        <v>26</v>
      </c>
      <c r="E13" s="6" t="e">
        <f>[1]지부!E32+[1]지부!E44+[1]지부!E56</f>
        <v>#REF!</v>
      </c>
      <c r="F13" s="6" t="e">
        <f>[1]지부!F32+[1]지부!F44+[1]지부!F56</f>
        <v>#REF!</v>
      </c>
      <c r="G13" s="11" t="e">
        <f t="shared" si="0"/>
        <v>#REF!</v>
      </c>
      <c r="H13" s="43" t="s">
        <v>27</v>
      </c>
      <c r="I13" s="5" t="s">
        <v>28</v>
      </c>
      <c r="J13" s="5" t="s">
        <v>29</v>
      </c>
      <c r="K13" s="6" t="e">
        <f>[1]지부!K32+[1]지부!K44+[1]지부!K56</f>
        <v>#REF!</v>
      </c>
      <c r="L13" s="6" t="e">
        <f>[1]지부!L32+[1]지부!L44+[1]지부!L56</f>
        <v>#REF!</v>
      </c>
      <c r="M13" s="11" t="e">
        <f t="shared" si="1"/>
        <v>#REF!</v>
      </c>
    </row>
    <row r="14" spans="1:14" ht="18.75" hidden="1" customHeight="1" x14ac:dyDescent="0.3">
      <c r="A14" s="105"/>
      <c r="B14" s="44" t="s">
        <v>30</v>
      </c>
      <c r="C14" s="5" t="s">
        <v>31</v>
      </c>
      <c r="D14" s="5" t="s">
        <v>32</v>
      </c>
      <c r="E14" s="6" t="e">
        <f>[1]지부!E33+[1]지부!E45+[1]지부!E57</f>
        <v>#REF!</v>
      </c>
      <c r="F14" s="6" t="e">
        <f>[1]지부!F33+[1]지부!F45+[1]지부!F57</f>
        <v>#REF!</v>
      </c>
      <c r="G14" s="11" t="e">
        <f t="shared" si="0"/>
        <v>#REF!</v>
      </c>
      <c r="H14" s="107" t="s">
        <v>33</v>
      </c>
      <c r="I14" s="109" t="s">
        <v>34</v>
      </c>
      <c r="J14" s="5" t="s">
        <v>35</v>
      </c>
      <c r="K14" s="6" t="e">
        <f>[1]지부!K33+[1]지부!K45+[1]지부!K57</f>
        <v>#REF!</v>
      </c>
      <c r="L14" s="6" t="e">
        <f>[1]지부!L33+[1]지부!L45+[1]지부!L57</f>
        <v>#REF!</v>
      </c>
      <c r="M14" s="11" t="e">
        <f t="shared" si="1"/>
        <v>#REF!</v>
      </c>
    </row>
    <row r="15" spans="1:14" ht="18.75" hidden="1" customHeight="1" x14ac:dyDescent="0.3">
      <c r="A15" s="105"/>
      <c r="B15" s="44" t="s">
        <v>36</v>
      </c>
      <c r="C15" s="5" t="s">
        <v>37</v>
      </c>
      <c r="D15" s="5" t="s">
        <v>38</v>
      </c>
      <c r="E15" s="6" t="e">
        <f>[1]지부!E34+[1]지부!E46+[1]지부!E58</f>
        <v>#REF!</v>
      </c>
      <c r="F15" s="6" t="e">
        <f>[1]지부!F34+[1]지부!F46+[1]지부!F58</f>
        <v>#REF!</v>
      </c>
      <c r="G15" s="11" t="e">
        <f t="shared" si="0"/>
        <v>#REF!</v>
      </c>
      <c r="H15" s="108"/>
      <c r="I15" s="96"/>
      <c r="J15" s="5" t="s">
        <v>39</v>
      </c>
      <c r="K15" s="6" t="e">
        <f>[1]지부!K34+[1]지부!K46+[1]지부!K58</f>
        <v>#REF!</v>
      </c>
      <c r="L15" s="6" t="e">
        <f>[1]지부!L34+[1]지부!L46+[1]지부!L58</f>
        <v>#REF!</v>
      </c>
      <c r="M15" s="11" t="e">
        <f t="shared" si="1"/>
        <v>#REF!</v>
      </c>
    </row>
    <row r="16" spans="1:14" ht="18.75" hidden="1" customHeight="1" x14ac:dyDescent="0.3">
      <c r="A16" s="105"/>
      <c r="B16" s="44" t="s">
        <v>40</v>
      </c>
      <c r="C16" s="5" t="s">
        <v>41</v>
      </c>
      <c r="D16" s="5" t="s">
        <v>42</v>
      </c>
      <c r="E16" s="6" t="e">
        <f>[1]지부!E35+[1]지부!E47+[1]지부!E59</f>
        <v>#REF!</v>
      </c>
      <c r="F16" s="6" t="e">
        <f>[1]지부!F35+[1]지부!F47+[1]지부!F59</f>
        <v>#REF!</v>
      </c>
      <c r="G16" s="11" t="e">
        <f t="shared" si="0"/>
        <v>#REF!</v>
      </c>
      <c r="H16" s="43" t="s">
        <v>43</v>
      </c>
      <c r="I16" s="5" t="s">
        <v>44</v>
      </c>
      <c r="J16" s="5" t="s">
        <v>45</v>
      </c>
      <c r="K16" s="6" t="e">
        <f>[1]지부!K35+[1]지부!K47+[1]지부!K59</f>
        <v>#REF!</v>
      </c>
      <c r="L16" s="6" t="e">
        <f>[1]지부!L35+[1]지부!L47+[1]지부!L59</f>
        <v>#REF!</v>
      </c>
      <c r="M16" s="11" t="e">
        <f t="shared" si="1"/>
        <v>#REF!</v>
      </c>
    </row>
    <row r="17" spans="1:13" ht="18.75" hidden="1" customHeight="1" x14ac:dyDescent="0.3">
      <c r="A17" s="105"/>
      <c r="B17" s="44" t="s">
        <v>46</v>
      </c>
      <c r="C17" s="5" t="s">
        <v>47</v>
      </c>
      <c r="D17" s="5" t="s">
        <v>48</v>
      </c>
      <c r="E17" s="6" t="e">
        <f>[1]지부!E36+[1]지부!E48+[1]지부!E60</f>
        <v>#REF!</v>
      </c>
      <c r="F17" s="6" t="e">
        <f>[1]지부!F36+[1]지부!F48+[1]지부!F60</f>
        <v>#REF!</v>
      </c>
      <c r="G17" s="11" t="e">
        <f t="shared" si="0"/>
        <v>#REF!</v>
      </c>
      <c r="H17" s="43" t="s">
        <v>49</v>
      </c>
      <c r="I17" s="5" t="s">
        <v>50</v>
      </c>
      <c r="J17" s="5" t="s">
        <v>51</v>
      </c>
      <c r="K17" s="6" t="e">
        <f>[1]지부!K36+[1]지부!K48+[1]지부!K60</f>
        <v>#REF!</v>
      </c>
      <c r="L17" s="6" t="e">
        <f>[1]지부!L36+[1]지부!L48+[1]지부!L60</f>
        <v>#REF!</v>
      </c>
      <c r="M17" s="11" t="e">
        <f t="shared" si="1"/>
        <v>#REF!</v>
      </c>
    </row>
    <row r="18" spans="1:13" ht="18.75" hidden="1" customHeight="1" x14ac:dyDescent="0.3">
      <c r="A18" s="105"/>
      <c r="B18" s="44" t="s">
        <v>52</v>
      </c>
      <c r="C18" s="5" t="s">
        <v>53</v>
      </c>
      <c r="D18" s="5" t="s">
        <v>54</v>
      </c>
      <c r="E18" s="6" t="e">
        <f>[1]지부!E37+[1]지부!E49+[1]지부!E61</f>
        <v>#REF!</v>
      </c>
      <c r="F18" s="6" t="e">
        <f>[1]지부!F37+[1]지부!F49+[1]지부!F61</f>
        <v>#REF!</v>
      </c>
      <c r="G18" s="11" t="e">
        <f t="shared" si="0"/>
        <v>#REF!</v>
      </c>
      <c r="H18" s="107" t="s">
        <v>55</v>
      </c>
      <c r="I18" s="109" t="s">
        <v>56</v>
      </c>
      <c r="J18" s="5" t="s">
        <v>57</v>
      </c>
      <c r="K18" s="6" t="e">
        <f>[1]지부!K37+[1]지부!K49+[1]지부!K61</f>
        <v>#REF!</v>
      </c>
      <c r="L18" s="6" t="e">
        <f>[1]지부!L37+[1]지부!L49+[1]지부!L61</f>
        <v>#REF!</v>
      </c>
      <c r="M18" s="11" t="e">
        <f t="shared" si="1"/>
        <v>#REF!</v>
      </c>
    </row>
    <row r="19" spans="1:13" ht="18.75" hidden="1" customHeight="1" x14ac:dyDescent="0.3">
      <c r="A19" s="105"/>
      <c r="B19" s="44" t="s">
        <v>58</v>
      </c>
      <c r="C19" s="5" t="s">
        <v>59</v>
      </c>
      <c r="D19" s="5" t="s">
        <v>60</v>
      </c>
      <c r="E19" s="6" t="e">
        <f>[1]지부!E38+[1]지부!E50+[1]지부!E62</f>
        <v>#REF!</v>
      </c>
      <c r="F19" s="6" t="e">
        <f>[1]지부!F38+[1]지부!F50+[1]지부!F62</f>
        <v>#REF!</v>
      </c>
      <c r="G19" s="11" t="e">
        <f t="shared" si="0"/>
        <v>#REF!</v>
      </c>
      <c r="H19" s="108"/>
      <c r="I19" s="96"/>
      <c r="J19" s="5" t="s">
        <v>61</v>
      </c>
      <c r="K19" s="6" t="e">
        <f>[1]지부!K38+[1]지부!K50+[1]지부!K62</f>
        <v>#REF!</v>
      </c>
      <c r="L19" s="6" t="e">
        <f>[1]지부!L38+[1]지부!L50+[1]지부!L62</f>
        <v>#REF!</v>
      </c>
      <c r="M19" s="11" t="e">
        <f t="shared" si="1"/>
        <v>#REF!</v>
      </c>
    </row>
    <row r="20" spans="1:13" ht="18.75" hidden="1" customHeight="1" x14ac:dyDescent="0.3">
      <c r="A20" s="105"/>
      <c r="B20" s="44" t="s">
        <v>62</v>
      </c>
      <c r="C20" s="5" t="s">
        <v>62</v>
      </c>
      <c r="D20" s="5" t="s">
        <v>62</v>
      </c>
      <c r="E20" s="6" t="e">
        <f>[1]지부!E39+[1]지부!E51+[1]지부!E63</f>
        <v>#REF!</v>
      </c>
      <c r="F20" s="6" t="e">
        <f>[1]지부!F39+[1]지부!F51+[1]지부!F63</f>
        <v>#REF!</v>
      </c>
      <c r="G20" s="11" t="e">
        <f t="shared" si="0"/>
        <v>#REF!</v>
      </c>
      <c r="H20" s="107" t="s">
        <v>63</v>
      </c>
      <c r="I20" s="109" t="s">
        <v>64</v>
      </c>
      <c r="J20" s="5" t="s">
        <v>65</v>
      </c>
      <c r="K20" s="6" t="e">
        <f>[1]지부!K39+[1]지부!K51+[1]지부!K63</f>
        <v>#REF!</v>
      </c>
      <c r="L20" s="6" t="e">
        <f>[1]지부!L39+[1]지부!L51+[1]지부!L63</f>
        <v>#REF!</v>
      </c>
      <c r="M20" s="11" t="e">
        <f t="shared" si="1"/>
        <v>#REF!</v>
      </c>
    </row>
    <row r="21" spans="1:13" ht="18.75" hidden="1" customHeight="1" x14ac:dyDescent="0.3">
      <c r="A21" s="105"/>
      <c r="B21" s="45"/>
      <c r="C21" s="13"/>
      <c r="D21" s="13"/>
      <c r="E21" s="6" t="e">
        <f>[1]지부!E40+[1]지부!E52+[1]지부!E64</f>
        <v>#REF!</v>
      </c>
      <c r="F21" s="6" t="e">
        <f>[1]지부!F40+[1]지부!F52+[1]지부!F64</f>
        <v>#REF!</v>
      </c>
      <c r="G21" s="11" t="e">
        <f t="shared" si="0"/>
        <v>#REF!</v>
      </c>
      <c r="H21" s="108"/>
      <c r="I21" s="96"/>
      <c r="J21" s="5" t="s">
        <v>66</v>
      </c>
      <c r="K21" s="6" t="e">
        <f>[1]지부!K40+[1]지부!K52+[1]지부!K64</f>
        <v>#REF!</v>
      </c>
      <c r="L21" s="6" t="e">
        <f>[1]지부!L40+[1]지부!L52+[1]지부!L64</f>
        <v>#REF!</v>
      </c>
      <c r="M21" s="11" t="e">
        <f t="shared" si="1"/>
        <v>#REF!</v>
      </c>
    </row>
    <row r="22" spans="1:13" ht="18.75" hidden="1" customHeight="1" x14ac:dyDescent="0.3">
      <c r="A22" s="122"/>
      <c r="B22" s="97" t="s">
        <v>67</v>
      </c>
      <c r="C22" s="98"/>
      <c r="D22" s="99"/>
      <c r="E22" s="14" t="e">
        <f>SUM(E11:E21)</f>
        <v>#REF!</v>
      </c>
      <c r="F22" s="14" t="e">
        <f>SUM(F11:F21)</f>
        <v>#REF!</v>
      </c>
      <c r="G22" s="15" t="e">
        <f>SUM(G11:G21)</f>
        <v>#REF!</v>
      </c>
      <c r="H22" s="98" t="s">
        <v>67</v>
      </c>
      <c r="I22" s="98"/>
      <c r="J22" s="99"/>
      <c r="K22" s="14" t="e">
        <f>SUM(K11:K21)</f>
        <v>#REF!</v>
      </c>
      <c r="L22" s="14" t="e">
        <f>SUM(L11:L21)</f>
        <v>#REF!</v>
      </c>
      <c r="M22" s="15" t="e">
        <f>SUM(M11:M21)</f>
        <v>#REF!</v>
      </c>
    </row>
    <row r="23" spans="1:13" ht="18.75" hidden="1" customHeight="1" x14ac:dyDescent="0.3">
      <c r="A23" s="135" t="s">
        <v>68</v>
      </c>
      <c r="B23" s="93" t="s">
        <v>14</v>
      </c>
      <c r="C23" s="5" t="s">
        <v>15</v>
      </c>
      <c r="D23" s="5" t="s">
        <v>16</v>
      </c>
      <c r="E23" s="6">
        <v>958580000</v>
      </c>
      <c r="F23" s="6">
        <v>939911880</v>
      </c>
      <c r="G23" s="11">
        <f t="shared" ref="G23:G34" si="2">E23-F23</f>
        <v>18668120</v>
      </c>
      <c r="H23" s="43" t="s">
        <v>17</v>
      </c>
      <c r="I23" s="5" t="s">
        <v>18</v>
      </c>
      <c r="J23" s="5" t="s">
        <v>19</v>
      </c>
      <c r="K23" s="6">
        <v>0</v>
      </c>
      <c r="L23" s="6">
        <v>0</v>
      </c>
      <c r="M23" s="11">
        <f t="shared" ref="M23:M34" si="3">K23-L23</f>
        <v>0</v>
      </c>
    </row>
    <row r="24" spans="1:13" ht="18.75" hidden="1" customHeight="1" x14ac:dyDescent="0.3">
      <c r="A24" s="136"/>
      <c r="B24" s="94"/>
      <c r="C24" s="5" t="s">
        <v>20</v>
      </c>
      <c r="D24" s="5" t="s">
        <v>69</v>
      </c>
      <c r="E24" s="6">
        <v>4660000</v>
      </c>
      <c r="F24" s="6">
        <v>2764260</v>
      </c>
      <c r="G24" s="11">
        <f t="shared" si="2"/>
        <v>1895740</v>
      </c>
      <c r="H24" s="43" t="s">
        <v>22</v>
      </c>
      <c r="I24" s="5" t="s">
        <v>23</v>
      </c>
      <c r="J24" s="5" t="s">
        <v>24</v>
      </c>
      <c r="K24" s="6">
        <v>94493000</v>
      </c>
      <c r="L24" s="6">
        <v>82261480</v>
      </c>
      <c r="M24" s="11">
        <f t="shared" si="3"/>
        <v>12231520</v>
      </c>
    </row>
    <row r="25" spans="1:13" ht="18.75" hidden="1" customHeight="1" x14ac:dyDescent="0.3">
      <c r="A25" s="136"/>
      <c r="B25" s="89"/>
      <c r="C25" s="5" t="s">
        <v>25</v>
      </c>
      <c r="D25" s="7" t="s">
        <v>26</v>
      </c>
      <c r="E25" s="6">
        <v>139068000</v>
      </c>
      <c r="F25" s="6">
        <v>119403076</v>
      </c>
      <c r="G25" s="11">
        <f t="shared" si="2"/>
        <v>19664924</v>
      </c>
      <c r="H25" s="43" t="s">
        <v>27</v>
      </c>
      <c r="I25" s="5" t="s">
        <v>28</v>
      </c>
      <c r="J25" s="5" t="s">
        <v>29</v>
      </c>
      <c r="K25" s="6">
        <v>1490507000</v>
      </c>
      <c r="L25" s="6">
        <v>1490500040</v>
      </c>
      <c r="M25" s="11">
        <f t="shared" si="3"/>
        <v>6960</v>
      </c>
    </row>
    <row r="26" spans="1:13" ht="18.75" hidden="1" customHeight="1" x14ac:dyDescent="0.3">
      <c r="A26" s="136"/>
      <c r="B26" s="44" t="s">
        <v>30</v>
      </c>
      <c r="C26" s="5" t="s">
        <v>31</v>
      </c>
      <c r="D26" s="5" t="s">
        <v>70</v>
      </c>
      <c r="E26" s="6">
        <v>196478000</v>
      </c>
      <c r="F26" s="6">
        <v>193055910</v>
      </c>
      <c r="G26" s="11">
        <f t="shared" si="2"/>
        <v>3422090</v>
      </c>
      <c r="H26" s="107" t="s">
        <v>33</v>
      </c>
      <c r="I26" s="109" t="s">
        <v>34</v>
      </c>
      <c r="J26" s="5" t="s">
        <v>35</v>
      </c>
      <c r="K26" s="6">
        <v>109308000</v>
      </c>
      <c r="L26" s="6">
        <v>109152139</v>
      </c>
      <c r="M26" s="11">
        <f t="shared" si="3"/>
        <v>155861</v>
      </c>
    </row>
    <row r="27" spans="1:13" ht="18.75" hidden="1" customHeight="1" x14ac:dyDescent="0.3">
      <c r="A27" s="136"/>
      <c r="B27" s="44" t="s">
        <v>36</v>
      </c>
      <c r="C27" s="5" t="s">
        <v>37</v>
      </c>
      <c r="D27" s="5" t="s">
        <v>38</v>
      </c>
      <c r="E27" s="6">
        <v>597616000</v>
      </c>
      <c r="F27" s="6">
        <v>554927878</v>
      </c>
      <c r="G27" s="11">
        <f t="shared" si="2"/>
        <v>42688122</v>
      </c>
      <c r="H27" s="108"/>
      <c r="I27" s="96"/>
      <c r="J27" s="5" t="s">
        <v>39</v>
      </c>
      <c r="K27" s="6">
        <v>25567000</v>
      </c>
      <c r="L27" s="6">
        <v>24263260</v>
      </c>
      <c r="M27" s="11">
        <f t="shared" si="3"/>
        <v>1303740</v>
      </c>
    </row>
    <row r="28" spans="1:13" ht="18.75" hidden="1" customHeight="1" x14ac:dyDescent="0.3">
      <c r="A28" s="136"/>
      <c r="B28" s="44" t="s">
        <v>40</v>
      </c>
      <c r="C28" s="5" t="s">
        <v>41</v>
      </c>
      <c r="D28" s="5" t="s">
        <v>71</v>
      </c>
      <c r="E28" s="6">
        <v>0</v>
      </c>
      <c r="F28" s="6">
        <v>0</v>
      </c>
      <c r="G28" s="11">
        <f t="shared" si="2"/>
        <v>0</v>
      </c>
      <c r="H28" s="43" t="s">
        <v>43</v>
      </c>
      <c r="I28" s="5" t="s">
        <v>44</v>
      </c>
      <c r="J28" s="5" t="s">
        <v>45</v>
      </c>
      <c r="K28" s="6">
        <v>0</v>
      </c>
      <c r="L28" s="6">
        <v>0</v>
      </c>
      <c r="M28" s="11">
        <f t="shared" si="3"/>
        <v>0</v>
      </c>
    </row>
    <row r="29" spans="1:13" ht="18.75" hidden="1" customHeight="1" x14ac:dyDescent="0.3">
      <c r="A29" s="136"/>
      <c r="B29" s="44" t="s">
        <v>46</v>
      </c>
      <c r="C29" s="5" t="s">
        <v>47</v>
      </c>
      <c r="D29" s="5" t="s">
        <v>72</v>
      </c>
      <c r="E29" s="6">
        <v>0</v>
      </c>
      <c r="F29" s="6">
        <v>0</v>
      </c>
      <c r="G29" s="11">
        <f t="shared" si="2"/>
        <v>0</v>
      </c>
      <c r="H29" s="107" t="s">
        <v>49</v>
      </c>
      <c r="I29" s="109" t="s">
        <v>50</v>
      </c>
      <c r="J29" s="5" t="s">
        <v>51</v>
      </c>
      <c r="K29" s="6">
        <v>28000000</v>
      </c>
      <c r="L29" s="6">
        <v>27400000</v>
      </c>
      <c r="M29" s="11">
        <f t="shared" si="3"/>
        <v>600000</v>
      </c>
    </row>
    <row r="30" spans="1:13" ht="18.75" hidden="1" customHeight="1" x14ac:dyDescent="0.3">
      <c r="A30" s="136"/>
      <c r="B30" s="44" t="s">
        <v>52</v>
      </c>
      <c r="C30" s="5" t="s">
        <v>53</v>
      </c>
      <c r="D30" s="5" t="s">
        <v>54</v>
      </c>
      <c r="E30" s="6">
        <v>500000</v>
      </c>
      <c r="F30" s="6">
        <v>0</v>
      </c>
      <c r="G30" s="11">
        <f t="shared" si="2"/>
        <v>500000</v>
      </c>
      <c r="H30" s="108"/>
      <c r="I30" s="96"/>
      <c r="J30" s="5" t="s">
        <v>119</v>
      </c>
      <c r="K30" s="6">
        <v>0</v>
      </c>
      <c r="L30" s="6">
        <v>0</v>
      </c>
      <c r="M30" s="11">
        <f t="shared" si="3"/>
        <v>0</v>
      </c>
    </row>
    <row r="31" spans="1:13" ht="18.75" hidden="1" customHeight="1" x14ac:dyDescent="0.3">
      <c r="A31" s="136"/>
      <c r="B31" s="44" t="s">
        <v>58</v>
      </c>
      <c r="C31" s="5" t="s">
        <v>59</v>
      </c>
      <c r="D31" s="5" t="s">
        <v>73</v>
      </c>
      <c r="E31" s="6">
        <v>54109000</v>
      </c>
      <c r="F31" s="6">
        <v>39656210</v>
      </c>
      <c r="G31" s="11">
        <f t="shared" si="2"/>
        <v>14452790</v>
      </c>
      <c r="H31" s="107" t="s">
        <v>55</v>
      </c>
      <c r="I31" s="109" t="s">
        <v>56</v>
      </c>
      <c r="J31" s="5" t="s">
        <v>57</v>
      </c>
      <c r="K31" s="6">
        <v>125107944</v>
      </c>
      <c r="L31" s="6">
        <v>125107944</v>
      </c>
      <c r="M31" s="11">
        <f t="shared" si="3"/>
        <v>0</v>
      </c>
    </row>
    <row r="32" spans="1:13" ht="18.75" hidden="1" customHeight="1" x14ac:dyDescent="0.3">
      <c r="A32" s="136"/>
      <c r="B32" s="44" t="s">
        <v>62</v>
      </c>
      <c r="C32" s="5" t="s">
        <v>62</v>
      </c>
      <c r="D32" s="5" t="s">
        <v>62</v>
      </c>
      <c r="E32" s="6">
        <v>0</v>
      </c>
      <c r="F32" s="6">
        <v>86086589</v>
      </c>
      <c r="G32" s="11">
        <f t="shared" si="2"/>
        <v>-86086589</v>
      </c>
      <c r="H32" s="108"/>
      <c r="I32" s="96"/>
      <c r="J32" s="5" t="s">
        <v>61</v>
      </c>
      <c r="K32" s="6">
        <v>57426692</v>
      </c>
      <c r="L32" s="6">
        <v>57426692</v>
      </c>
      <c r="M32" s="11">
        <f t="shared" si="3"/>
        <v>0</v>
      </c>
    </row>
    <row r="33" spans="1:13" ht="18.75" hidden="1" customHeight="1" x14ac:dyDescent="0.3">
      <c r="A33" s="136"/>
      <c r="B33" s="44"/>
      <c r="C33" s="5"/>
      <c r="D33" s="5"/>
      <c r="E33" s="6"/>
      <c r="F33" s="6"/>
      <c r="G33" s="11">
        <f t="shared" si="2"/>
        <v>0</v>
      </c>
      <c r="H33" s="107" t="s">
        <v>63</v>
      </c>
      <c r="I33" s="109" t="s">
        <v>64</v>
      </c>
      <c r="J33" s="5" t="s">
        <v>65</v>
      </c>
      <c r="K33" s="6">
        <v>601364</v>
      </c>
      <c r="L33" s="6">
        <v>385786</v>
      </c>
      <c r="M33" s="11">
        <f t="shared" si="3"/>
        <v>215578</v>
      </c>
    </row>
    <row r="34" spans="1:13" ht="18.75" hidden="1" customHeight="1" x14ac:dyDescent="0.3">
      <c r="A34" s="136"/>
      <c r="B34" s="45"/>
      <c r="C34" s="13"/>
      <c r="D34" s="13"/>
      <c r="E34" s="6">
        <v>0</v>
      </c>
      <c r="F34" s="6">
        <v>0</v>
      </c>
      <c r="G34" s="11">
        <f t="shared" si="2"/>
        <v>0</v>
      </c>
      <c r="H34" s="108"/>
      <c r="I34" s="96"/>
      <c r="J34" s="5" t="s">
        <v>66</v>
      </c>
      <c r="K34" s="6">
        <v>20000000</v>
      </c>
      <c r="L34" s="6">
        <v>19308462</v>
      </c>
      <c r="M34" s="11">
        <f t="shared" si="3"/>
        <v>691538</v>
      </c>
    </row>
    <row r="35" spans="1:13" ht="18.75" hidden="1" customHeight="1" x14ac:dyDescent="0.3">
      <c r="A35" s="137"/>
      <c r="B35" s="97" t="s">
        <v>67</v>
      </c>
      <c r="C35" s="98"/>
      <c r="D35" s="99"/>
      <c r="E35" s="14">
        <f>SUM(E23:E34)</f>
        <v>1951011000</v>
      </c>
      <c r="F35" s="14">
        <f>SUM(F23:F34)</f>
        <v>1935805803</v>
      </c>
      <c r="G35" s="15">
        <f>SUM(G23:G34)</f>
        <v>15205197</v>
      </c>
      <c r="H35" s="98" t="s">
        <v>67</v>
      </c>
      <c r="I35" s="98"/>
      <c r="J35" s="99"/>
      <c r="K35" s="14">
        <f>SUM(K23:K34)</f>
        <v>1951011000</v>
      </c>
      <c r="L35" s="14">
        <f>SUM(L23:L34)</f>
        <v>1935805803</v>
      </c>
      <c r="M35" s="15">
        <f>SUM(M23:M34)</f>
        <v>15205197</v>
      </c>
    </row>
    <row r="36" spans="1:13" ht="18.75" hidden="1" customHeight="1" x14ac:dyDescent="0.3">
      <c r="A36" s="135" t="s">
        <v>74</v>
      </c>
      <c r="B36" s="93" t="s">
        <v>14</v>
      </c>
      <c r="C36" s="5" t="s">
        <v>15</v>
      </c>
      <c r="D36" s="5" t="s">
        <v>16</v>
      </c>
      <c r="E36" s="6">
        <v>921998000</v>
      </c>
      <c r="F36" s="6">
        <v>920535432</v>
      </c>
      <c r="G36" s="11">
        <f t="shared" ref="G36:G45" si="4">E36-F36</f>
        <v>1462568</v>
      </c>
      <c r="H36" s="43" t="s">
        <v>17</v>
      </c>
      <c r="I36" s="5" t="s">
        <v>18</v>
      </c>
      <c r="J36" s="5" t="s">
        <v>19</v>
      </c>
      <c r="K36" s="6">
        <v>0</v>
      </c>
      <c r="L36" s="6">
        <v>0</v>
      </c>
      <c r="M36" s="11">
        <f t="shared" ref="M36:M47" si="5">K36-L36</f>
        <v>0</v>
      </c>
    </row>
    <row r="37" spans="1:13" ht="18.75" hidden="1" customHeight="1" x14ac:dyDescent="0.3">
      <c r="A37" s="136"/>
      <c r="B37" s="94"/>
      <c r="C37" s="5" t="s">
        <v>20</v>
      </c>
      <c r="D37" s="5" t="s">
        <v>69</v>
      </c>
      <c r="E37" s="6">
        <v>5350000</v>
      </c>
      <c r="F37" s="6">
        <v>4579500</v>
      </c>
      <c r="G37" s="11">
        <f t="shared" si="4"/>
        <v>770500</v>
      </c>
      <c r="H37" s="43" t="s">
        <v>22</v>
      </c>
      <c r="I37" s="5" t="s">
        <v>23</v>
      </c>
      <c r="J37" s="5" t="s">
        <v>24</v>
      </c>
      <c r="K37" s="6">
        <v>42762000</v>
      </c>
      <c r="L37" s="6">
        <v>40197950</v>
      </c>
      <c r="M37" s="11">
        <f t="shared" si="5"/>
        <v>2564050</v>
      </c>
    </row>
    <row r="38" spans="1:13" ht="30.75" hidden="1" customHeight="1" x14ac:dyDescent="0.3">
      <c r="A38" s="136"/>
      <c r="B38" s="89"/>
      <c r="C38" s="5" t="s">
        <v>25</v>
      </c>
      <c r="D38" s="7" t="s">
        <v>26</v>
      </c>
      <c r="E38" s="6">
        <v>87530429</v>
      </c>
      <c r="F38" s="6">
        <v>78893417</v>
      </c>
      <c r="G38" s="11">
        <f t="shared" si="4"/>
        <v>8637012</v>
      </c>
      <c r="H38" s="43" t="s">
        <v>27</v>
      </c>
      <c r="I38" s="5" t="s">
        <v>28</v>
      </c>
      <c r="J38" s="5" t="s">
        <v>29</v>
      </c>
      <c r="K38" s="6">
        <v>2285469000</v>
      </c>
      <c r="L38" s="6">
        <v>2280953350</v>
      </c>
      <c r="M38" s="11">
        <f t="shared" si="5"/>
        <v>4515650</v>
      </c>
    </row>
    <row r="39" spans="1:13" ht="18.75" hidden="1" customHeight="1" x14ac:dyDescent="0.3">
      <c r="A39" s="136"/>
      <c r="B39" s="44" t="s">
        <v>30</v>
      </c>
      <c r="C39" s="5" t="s">
        <v>31</v>
      </c>
      <c r="D39" s="5" t="s">
        <v>70</v>
      </c>
      <c r="E39" s="6">
        <v>45600000</v>
      </c>
      <c r="F39" s="6">
        <v>37180900</v>
      </c>
      <c r="G39" s="11">
        <f t="shared" si="4"/>
        <v>8419100</v>
      </c>
      <c r="H39" s="107" t="s">
        <v>33</v>
      </c>
      <c r="I39" s="109" t="s">
        <v>34</v>
      </c>
      <c r="J39" s="5" t="s">
        <v>35</v>
      </c>
      <c r="K39" s="6">
        <v>693847000</v>
      </c>
      <c r="L39" s="6">
        <v>670618265</v>
      </c>
      <c r="M39" s="11">
        <f t="shared" si="5"/>
        <v>23228735</v>
      </c>
    </row>
    <row r="40" spans="1:13" ht="18.75" hidden="1" customHeight="1" x14ac:dyDescent="0.3">
      <c r="A40" s="136"/>
      <c r="B40" s="44" t="s">
        <v>36</v>
      </c>
      <c r="C40" s="5" t="s">
        <v>37</v>
      </c>
      <c r="D40" s="5" t="s">
        <v>38</v>
      </c>
      <c r="E40" s="6">
        <v>2151212000</v>
      </c>
      <c r="F40" s="6">
        <v>1933778877</v>
      </c>
      <c r="G40" s="11">
        <f t="shared" si="4"/>
        <v>217433123</v>
      </c>
      <c r="H40" s="108"/>
      <c r="I40" s="96"/>
      <c r="J40" s="5" t="s">
        <v>39</v>
      </c>
      <c r="K40" s="6">
        <v>90235000</v>
      </c>
      <c r="L40" s="6">
        <v>56732221</v>
      </c>
      <c r="M40" s="11">
        <f t="shared" si="5"/>
        <v>33502779</v>
      </c>
    </row>
    <row r="41" spans="1:13" ht="18.75" hidden="1" customHeight="1" x14ac:dyDescent="0.3">
      <c r="A41" s="136"/>
      <c r="B41" s="44" t="s">
        <v>40</v>
      </c>
      <c r="C41" s="5" t="s">
        <v>41</v>
      </c>
      <c r="D41" s="5" t="s">
        <v>71</v>
      </c>
      <c r="E41" s="6">
        <v>0</v>
      </c>
      <c r="F41" s="6">
        <v>0</v>
      </c>
      <c r="G41" s="11">
        <f t="shared" si="4"/>
        <v>0</v>
      </c>
      <c r="H41" s="43" t="s">
        <v>43</v>
      </c>
      <c r="I41" s="5" t="s">
        <v>44</v>
      </c>
      <c r="J41" s="5" t="s">
        <v>45</v>
      </c>
      <c r="K41" s="6">
        <v>0</v>
      </c>
      <c r="L41" s="6">
        <v>0</v>
      </c>
      <c r="M41" s="11">
        <f t="shared" si="5"/>
        <v>0</v>
      </c>
    </row>
    <row r="42" spans="1:13" ht="18.75" hidden="1" customHeight="1" x14ac:dyDescent="0.3">
      <c r="A42" s="136"/>
      <c r="B42" s="44" t="s">
        <v>46</v>
      </c>
      <c r="C42" s="5" t="s">
        <v>47</v>
      </c>
      <c r="D42" s="5" t="s">
        <v>72</v>
      </c>
      <c r="E42" s="6">
        <v>0</v>
      </c>
      <c r="F42" s="6">
        <v>0</v>
      </c>
      <c r="G42" s="11">
        <f t="shared" si="4"/>
        <v>0</v>
      </c>
      <c r="H42" s="107" t="s">
        <v>49</v>
      </c>
      <c r="I42" s="109" t="s">
        <v>50</v>
      </c>
      <c r="J42" s="5" t="s">
        <v>51</v>
      </c>
      <c r="K42" s="6">
        <v>2400000</v>
      </c>
      <c r="L42" s="6">
        <v>2400000</v>
      </c>
      <c r="M42" s="11">
        <f t="shared" si="5"/>
        <v>0</v>
      </c>
    </row>
    <row r="43" spans="1:13" ht="18.75" hidden="1" customHeight="1" x14ac:dyDescent="0.3">
      <c r="A43" s="136"/>
      <c r="B43" s="44" t="s">
        <v>52</v>
      </c>
      <c r="C43" s="5" t="s">
        <v>53</v>
      </c>
      <c r="D43" s="5" t="s">
        <v>54</v>
      </c>
      <c r="E43" s="6">
        <v>0</v>
      </c>
      <c r="F43" s="6">
        <v>0</v>
      </c>
      <c r="G43" s="11">
        <f t="shared" si="4"/>
        <v>0</v>
      </c>
      <c r="H43" s="108"/>
      <c r="I43" s="96"/>
      <c r="J43" s="46" t="s">
        <v>119</v>
      </c>
      <c r="K43" s="47">
        <v>22600000</v>
      </c>
      <c r="L43" s="47">
        <v>22600000</v>
      </c>
      <c r="M43" s="48">
        <f t="shared" si="5"/>
        <v>0</v>
      </c>
    </row>
    <row r="44" spans="1:13" ht="18.75" hidden="1" customHeight="1" x14ac:dyDescent="0.3">
      <c r="A44" s="136"/>
      <c r="B44" s="44" t="s">
        <v>58</v>
      </c>
      <c r="C44" s="5" t="s">
        <v>59</v>
      </c>
      <c r="D44" s="5" t="s">
        <v>73</v>
      </c>
      <c r="E44" s="6">
        <v>207928280</v>
      </c>
      <c r="F44" s="6">
        <v>103820791</v>
      </c>
      <c r="G44" s="11">
        <f t="shared" si="4"/>
        <v>104107489</v>
      </c>
      <c r="H44" s="107" t="s">
        <v>55</v>
      </c>
      <c r="I44" s="109" t="s">
        <v>56</v>
      </c>
      <c r="J44" s="5" t="s">
        <v>57</v>
      </c>
      <c r="K44" s="6">
        <v>27921619</v>
      </c>
      <c r="L44" s="6">
        <v>27921619</v>
      </c>
      <c r="M44" s="11">
        <f t="shared" si="5"/>
        <v>0</v>
      </c>
    </row>
    <row r="45" spans="1:13" ht="18.75" hidden="1" customHeight="1" x14ac:dyDescent="0.3">
      <c r="A45" s="136"/>
      <c r="B45" s="44" t="s">
        <v>62</v>
      </c>
      <c r="C45" s="5" t="s">
        <v>62</v>
      </c>
      <c r="D45" s="5" t="s">
        <v>62</v>
      </c>
      <c r="E45" s="6">
        <v>0</v>
      </c>
      <c r="F45" s="6">
        <v>277712886</v>
      </c>
      <c r="G45" s="11">
        <f t="shared" si="4"/>
        <v>-277712886</v>
      </c>
      <c r="H45" s="108"/>
      <c r="I45" s="96"/>
      <c r="J45" s="5" t="s">
        <v>61</v>
      </c>
      <c r="K45" s="6">
        <v>237824090</v>
      </c>
      <c r="L45" s="6">
        <v>237824090</v>
      </c>
      <c r="M45" s="11">
        <f t="shared" si="5"/>
        <v>0</v>
      </c>
    </row>
    <row r="46" spans="1:13" ht="18.75" hidden="1" customHeight="1" x14ac:dyDescent="0.3">
      <c r="A46" s="136"/>
      <c r="B46" s="44"/>
      <c r="C46" s="5"/>
      <c r="D46" s="5"/>
      <c r="E46" s="6">
        <v>0</v>
      </c>
      <c r="F46" s="6"/>
      <c r="G46" s="11"/>
      <c r="H46" s="107" t="s">
        <v>63</v>
      </c>
      <c r="I46" s="109" t="s">
        <v>64</v>
      </c>
      <c r="J46" s="5" t="s">
        <v>65</v>
      </c>
      <c r="K46" s="6">
        <v>60000</v>
      </c>
      <c r="L46" s="6">
        <v>9420</v>
      </c>
      <c r="M46" s="11">
        <f t="shared" si="5"/>
        <v>50580</v>
      </c>
    </row>
    <row r="47" spans="1:13" ht="18.75" hidden="1" customHeight="1" x14ac:dyDescent="0.3">
      <c r="A47" s="136"/>
      <c r="B47" s="45"/>
      <c r="C47" s="13"/>
      <c r="D47" s="13"/>
      <c r="E47" s="6">
        <v>0</v>
      </c>
      <c r="F47" s="6">
        <v>0</v>
      </c>
      <c r="G47" s="11">
        <f>E47-F47</f>
        <v>0</v>
      </c>
      <c r="H47" s="108"/>
      <c r="I47" s="96"/>
      <c r="J47" s="5" t="s">
        <v>66</v>
      </c>
      <c r="K47" s="6">
        <v>16500000</v>
      </c>
      <c r="L47" s="6">
        <v>17244888</v>
      </c>
      <c r="M47" s="11">
        <f t="shared" si="5"/>
        <v>-744888</v>
      </c>
    </row>
    <row r="48" spans="1:13" ht="18.75" hidden="1" customHeight="1" x14ac:dyDescent="0.3">
      <c r="A48" s="137"/>
      <c r="B48" s="97" t="s">
        <v>67</v>
      </c>
      <c r="C48" s="98"/>
      <c r="D48" s="99"/>
      <c r="E48" s="14">
        <f>SUM(E36:E47)</f>
        <v>3419618709</v>
      </c>
      <c r="F48" s="14">
        <f>SUM(F36:F47)</f>
        <v>3356501803</v>
      </c>
      <c r="G48" s="15">
        <f>SUM(G36:G47)</f>
        <v>63116906</v>
      </c>
      <c r="H48" s="98" t="s">
        <v>67</v>
      </c>
      <c r="I48" s="98"/>
      <c r="J48" s="99"/>
      <c r="K48" s="14">
        <f>SUM(K36:K47)</f>
        <v>3419618709</v>
      </c>
      <c r="L48" s="14">
        <f>SUM(L36:L47)</f>
        <v>3356501803</v>
      </c>
      <c r="M48" s="15">
        <f>SUM(M36:M47)</f>
        <v>63116906</v>
      </c>
    </row>
    <row r="49" spans="1:13" ht="18.75" hidden="1" customHeight="1" x14ac:dyDescent="0.3">
      <c r="A49" s="135" t="s">
        <v>75</v>
      </c>
      <c r="B49" s="93" t="s">
        <v>14</v>
      </c>
      <c r="C49" s="5" t="s">
        <v>15</v>
      </c>
      <c r="D49" s="5" t="s">
        <v>16</v>
      </c>
      <c r="E49" s="6">
        <v>1137272050</v>
      </c>
      <c r="F49" s="6">
        <v>1134523335</v>
      </c>
      <c r="G49" s="11">
        <f t="shared" ref="G49:G60" si="6">E49-F49</f>
        <v>2748715</v>
      </c>
      <c r="H49" s="43" t="s">
        <v>17</v>
      </c>
      <c r="I49" s="5" t="s">
        <v>18</v>
      </c>
      <c r="J49" s="5" t="s">
        <v>19</v>
      </c>
      <c r="K49" s="6">
        <v>0</v>
      </c>
      <c r="L49" s="6">
        <v>0</v>
      </c>
      <c r="M49" s="11">
        <f t="shared" ref="M49:M60" si="7">K49-L49</f>
        <v>0</v>
      </c>
    </row>
    <row r="50" spans="1:13" ht="18.75" hidden="1" customHeight="1" x14ac:dyDescent="0.3">
      <c r="A50" s="136"/>
      <c r="B50" s="94"/>
      <c r="C50" s="5" t="s">
        <v>20</v>
      </c>
      <c r="D50" s="5" t="s">
        <v>69</v>
      </c>
      <c r="E50" s="6">
        <v>6675000</v>
      </c>
      <c r="F50" s="6">
        <v>6127765</v>
      </c>
      <c r="G50" s="11">
        <f t="shared" si="6"/>
        <v>547235</v>
      </c>
      <c r="H50" s="43" t="s">
        <v>22</v>
      </c>
      <c r="I50" s="5" t="s">
        <v>23</v>
      </c>
      <c r="J50" s="5" t="s">
        <v>24</v>
      </c>
      <c r="K50" s="6">
        <v>132860520</v>
      </c>
      <c r="L50" s="6">
        <v>129018460</v>
      </c>
      <c r="M50" s="11">
        <f t="shared" si="7"/>
        <v>3842060</v>
      </c>
    </row>
    <row r="51" spans="1:13" ht="18.75" hidden="1" customHeight="1" x14ac:dyDescent="0.3">
      <c r="A51" s="136"/>
      <c r="B51" s="89"/>
      <c r="C51" s="5" t="s">
        <v>25</v>
      </c>
      <c r="D51" s="7" t="s">
        <v>26</v>
      </c>
      <c r="E51" s="6">
        <v>116152618</v>
      </c>
      <c r="F51" s="6">
        <v>110333983</v>
      </c>
      <c r="G51" s="11">
        <f t="shared" si="6"/>
        <v>5818635</v>
      </c>
      <c r="H51" s="43" t="s">
        <v>27</v>
      </c>
      <c r="I51" s="5" t="s">
        <v>28</v>
      </c>
      <c r="J51" s="5" t="s">
        <v>29</v>
      </c>
      <c r="K51" s="6">
        <v>2069784000</v>
      </c>
      <c r="L51" s="6">
        <v>2068857000</v>
      </c>
      <c r="M51" s="11">
        <f t="shared" si="7"/>
        <v>927000</v>
      </c>
    </row>
    <row r="52" spans="1:13" ht="18.75" hidden="1" customHeight="1" x14ac:dyDescent="0.3">
      <c r="A52" s="136"/>
      <c r="B52" s="44" t="s">
        <v>30</v>
      </c>
      <c r="C52" s="5" t="s">
        <v>31</v>
      </c>
      <c r="D52" s="5" t="s">
        <v>70</v>
      </c>
      <c r="E52" s="6">
        <v>133165000</v>
      </c>
      <c r="F52" s="6">
        <v>125721250</v>
      </c>
      <c r="G52" s="11">
        <f t="shared" si="6"/>
        <v>7443750</v>
      </c>
      <c r="H52" s="107" t="s">
        <v>33</v>
      </c>
      <c r="I52" s="109" t="s">
        <v>34</v>
      </c>
      <c r="J52" s="5" t="s">
        <v>35</v>
      </c>
      <c r="K52" s="6">
        <v>246122310</v>
      </c>
      <c r="L52" s="6">
        <v>270792866</v>
      </c>
      <c r="M52" s="11">
        <f t="shared" si="7"/>
        <v>-24670556</v>
      </c>
    </row>
    <row r="53" spans="1:13" ht="18.75" hidden="1" customHeight="1" x14ac:dyDescent="0.3">
      <c r="A53" s="136"/>
      <c r="B53" s="44" t="s">
        <v>36</v>
      </c>
      <c r="C53" s="5" t="s">
        <v>37</v>
      </c>
      <c r="D53" s="5" t="s">
        <v>38</v>
      </c>
      <c r="E53" s="6">
        <v>1194074454</v>
      </c>
      <c r="F53" s="6">
        <v>1140634916</v>
      </c>
      <c r="G53" s="11">
        <f t="shared" si="6"/>
        <v>53439538</v>
      </c>
      <c r="H53" s="108"/>
      <c r="I53" s="96"/>
      <c r="J53" s="5" t="s">
        <v>39</v>
      </c>
      <c r="K53" s="6">
        <v>156291732</v>
      </c>
      <c r="L53" s="6">
        <v>202258781</v>
      </c>
      <c r="M53" s="11">
        <f t="shared" si="7"/>
        <v>-45967049</v>
      </c>
    </row>
    <row r="54" spans="1:13" ht="18.75" hidden="1" customHeight="1" x14ac:dyDescent="0.3">
      <c r="A54" s="136"/>
      <c r="B54" s="44" t="s">
        <v>40</v>
      </c>
      <c r="C54" s="5" t="s">
        <v>41</v>
      </c>
      <c r="D54" s="5" t="s">
        <v>71</v>
      </c>
      <c r="E54" s="6">
        <v>0</v>
      </c>
      <c r="F54" s="6">
        <v>0</v>
      </c>
      <c r="G54" s="11">
        <f t="shared" si="6"/>
        <v>0</v>
      </c>
      <c r="H54" s="43" t="s">
        <v>43</v>
      </c>
      <c r="I54" s="5" t="s">
        <v>44</v>
      </c>
      <c r="J54" s="5" t="s">
        <v>45</v>
      </c>
      <c r="K54" s="6">
        <v>0</v>
      </c>
      <c r="L54" s="6">
        <v>0</v>
      </c>
      <c r="M54" s="11">
        <f t="shared" si="7"/>
        <v>0</v>
      </c>
    </row>
    <row r="55" spans="1:13" ht="18.75" hidden="1" customHeight="1" x14ac:dyDescent="0.3">
      <c r="A55" s="136"/>
      <c r="B55" s="44" t="s">
        <v>46</v>
      </c>
      <c r="C55" s="5" t="s">
        <v>47</v>
      </c>
      <c r="D55" s="5" t="s">
        <v>72</v>
      </c>
      <c r="E55" s="6">
        <v>0</v>
      </c>
      <c r="F55" s="6">
        <v>0</v>
      </c>
      <c r="G55" s="11">
        <f t="shared" si="6"/>
        <v>0</v>
      </c>
      <c r="H55" s="107" t="s">
        <v>49</v>
      </c>
      <c r="I55" s="109" t="s">
        <v>50</v>
      </c>
      <c r="J55" s="5" t="s">
        <v>51</v>
      </c>
      <c r="K55" s="6">
        <v>3577500</v>
      </c>
      <c r="L55" s="6">
        <v>3577500</v>
      </c>
      <c r="M55" s="11">
        <f t="shared" si="7"/>
        <v>0</v>
      </c>
    </row>
    <row r="56" spans="1:13" ht="18.75" hidden="1" customHeight="1" x14ac:dyDescent="0.3">
      <c r="A56" s="136"/>
      <c r="B56" s="44" t="s">
        <v>52</v>
      </c>
      <c r="C56" s="5" t="s">
        <v>53</v>
      </c>
      <c r="D56" s="5" t="s">
        <v>54</v>
      </c>
      <c r="E56" s="6">
        <v>1000004</v>
      </c>
      <c r="F56" s="6">
        <v>4</v>
      </c>
      <c r="G56" s="11">
        <f t="shared" si="6"/>
        <v>1000000</v>
      </c>
      <c r="H56" s="108"/>
      <c r="I56" s="96"/>
      <c r="J56" s="46" t="s">
        <v>119</v>
      </c>
      <c r="K56" s="47">
        <v>7600000</v>
      </c>
      <c r="L56" s="47">
        <v>7600000</v>
      </c>
      <c r="M56" s="48">
        <f t="shared" si="7"/>
        <v>0</v>
      </c>
    </row>
    <row r="57" spans="1:13" ht="18.75" hidden="1" customHeight="1" x14ac:dyDescent="0.3">
      <c r="A57" s="136"/>
      <c r="B57" s="44" t="s">
        <v>58</v>
      </c>
      <c r="C57" s="5" t="s">
        <v>59</v>
      </c>
      <c r="D57" s="5" t="s">
        <v>73</v>
      </c>
      <c r="E57" s="6">
        <v>281224874</v>
      </c>
      <c r="F57" s="6">
        <v>31445129</v>
      </c>
      <c r="G57" s="11">
        <f t="shared" si="6"/>
        <v>249779745</v>
      </c>
      <c r="H57" s="107" t="s">
        <v>55</v>
      </c>
      <c r="I57" s="109" t="s">
        <v>56</v>
      </c>
      <c r="J57" s="5" t="s">
        <v>57</v>
      </c>
      <c r="K57" s="6">
        <v>238410504</v>
      </c>
      <c r="L57" s="6">
        <v>21419247</v>
      </c>
      <c r="M57" s="11">
        <f t="shared" si="7"/>
        <v>216991257</v>
      </c>
    </row>
    <row r="58" spans="1:13" ht="18.75" hidden="1" customHeight="1" x14ac:dyDescent="0.3">
      <c r="A58" s="136"/>
      <c r="B58" s="44" t="s">
        <v>62</v>
      </c>
      <c r="C58" s="5" t="s">
        <v>62</v>
      </c>
      <c r="D58" s="5" t="s">
        <v>62</v>
      </c>
      <c r="E58" s="6">
        <v>0</v>
      </c>
      <c r="F58" s="6">
        <v>386595581</v>
      </c>
      <c r="G58" s="11">
        <f t="shared" si="6"/>
        <v>-386595581</v>
      </c>
      <c r="H58" s="108"/>
      <c r="I58" s="96"/>
      <c r="J58" s="5" t="s">
        <v>61</v>
      </c>
      <c r="K58" s="6">
        <v>0</v>
      </c>
      <c r="L58" s="6">
        <v>216991257</v>
      </c>
      <c r="M58" s="11">
        <f t="shared" si="7"/>
        <v>-216991257</v>
      </c>
    </row>
    <row r="59" spans="1:13" ht="18.75" hidden="1" customHeight="1" x14ac:dyDescent="0.3">
      <c r="A59" s="136"/>
      <c r="B59" s="44"/>
      <c r="C59" s="5"/>
      <c r="D59" s="5"/>
      <c r="E59" s="6">
        <v>0</v>
      </c>
      <c r="F59" s="6"/>
      <c r="G59" s="11">
        <f t="shared" si="6"/>
        <v>0</v>
      </c>
      <c r="H59" s="133" t="s">
        <v>63</v>
      </c>
      <c r="I59" s="109" t="s">
        <v>64</v>
      </c>
      <c r="J59" s="5" t="s">
        <v>65</v>
      </c>
      <c r="K59" s="6">
        <v>309549</v>
      </c>
      <c r="L59" s="6">
        <v>132603</v>
      </c>
      <c r="M59" s="11">
        <f t="shared" si="7"/>
        <v>176946</v>
      </c>
    </row>
    <row r="60" spans="1:13" ht="18.75" hidden="1" customHeight="1" x14ac:dyDescent="0.3">
      <c r="A60" s="136"/>
      <c r="B60" s="45"/>
      <c r="C60" s="13"/>
      <c r="D60" s="13"/>
      <c r="E60" s="6">
        <v>0</v>
      </c>
      <c r="F60" s="6">
        <v>0</v>
      </c>
      <c r="G60" s="11">
        <f t="shared" si="6"/>
        <v>0</v>
      </c>
      <c r="H60" s="134"/>
      <c r="I60" s="111"/>
      <c r="J60" s="5" t="s">
        <v>66</v>
      </c>
      <c r="K60" s="6">
        <v>14607885</v>
      </c>
      <c r="L60" s="6">
        <v>14734249</v>
      </c>
      <c r="M60" s="11">
        <f t="shared" si="7"/>
        <v>-126364</v>
      </c>
    </row>
    <row r="61" spans="1:13" ht="18.75" hidden="1" customHeight="1" x14ac:dyDescent="0.3">
      <c r="A61" s="137"/>
      <c r="B61" s="97" t="s">
        <v>67</v>
      </c>
      <c r="C61" s="98"/>
      <c r="D61" s="99"/>
      <c r="E61" s="14">
        <f>SUM(E49:E60)</f>
        <v>2869564000</v>
      </c>
      <c r="F61" s="14">
        <f>SUM(F49:F60)</f>
        <v>2935381963</v>
      </c>
      <c r="G61" s="15">
        <f>SUM(G49:G60)</f>
        <v>-65817963</v>
      </c>
      <c r="H61" s="98" t="s">
        <v>67</v>
      </c>
      <c r="I61" s="98"/>
      <c r="J61" s="99"/>
      <c r="K61" s="14">
        <f>SUM(K49:K60)</f>
        <v>2869564000</v>
      </c>
      <c r="L61" s="14">
        <f>SUM(L49:L60)</f>
        <v>2935381963</v>
      </c>
      <c r="M61" s="15">
        <f>SUM(M49:M60)</f>
        <v>-65817963</v>
      </c>
    </row>
    <row r="62" spans="1:13" ht="18.75" hidden="1" customHeight="1" x14ac:dyDescent="0.3">
      <c r="A62" s="130" t="s">
        <v>76</v>
      </c>
      <c r="B62" s="93" t="s">
        <v>14</v>
      </c>
      <c r="C62" s="5" t="s">
        <v>15</v>
      </c>
      <c r="D62" s="5" t="s">
        <v>16</v>
      </c>
      <c r="E62" s="6">
        <v>277803800</v>
      </c>
      <c r="F62" s="6">
        <v>277564370</v>
      </c>
      <c r="G62" s="11">
        <f t="shared" ref="G62:G72" si="8">E62-F62</f>
        <v>239430</v>
      </c>
      <c r="H62" s="43" t="s">
        <v>17</v>
      </c>
      <c r="I62" s="5" t="s">
        <v>18</v>
      </c>
      <c r="J62" s="5" t="s">
        <v>19</v>
      </c>
      <c r="K62" s="6">
        <v>0</v>
      </c>
      <c r="L62" s="6">
        <v>0</v>
      </c>
      <c r="M62" s="11">
        <f t="shared" ref="M62:M72" si="9">K62-L62</f>
        <v>0</v>
      </c>
    </row>
    <row r="63" spans="1:13" ht="18.75" hidden="1" customHeight="1" x14ac:dyDescent="0.3">
      <c r="A63" s="131"/>
      <c r="B63" s="94"/>
      <c r="C63" s="5" t="s">
        <v>20</v>
      </c>
      <c r="D63" s="5" t="s">
        <v>69</v>
      </c>
      <c r="E63" s="6">
        <v>2500000</v>
      </c>
      <c r="F63" s="6">
        <v>1874660</v>
      </c>
      <c r="G63" s="11">
        <f t="shared" si="8"/>
        <v>625340</v>
      </c>
      <c r="H63" s="43" t="s">
        <v>22</v>
      </c>
      <c r="I63" s="5" t="s">
        <v>23</v>
      </c>
      <c r="J63" s="5" t="s">
        <v>24</v>
      </c>
      <c r="K63" s="6">
        <v>1344959000</v>
      </c>
      <c r="L63" s="6">
        <v>1350216844</v>
      </c>
      <c r="M63" s="11">
        <f t="shared" si="9"/>
        <v>-5257844</v>
      </c>
    </row>
    <row r="64" spans="1:13" ht="18.75" hidden="1" customHeight="1" x14ac:dyDescent="0.3">
      <c r="A64" s="131"/>
      <c r="B64" s="89"/>
      <c r="C64" s="5" t="s">
        <v>25</v>
      </c>
      <c r="D64" s="7" t="s">
        <v>26</v>
      </c>
      <c r="E64" s="6">
        <v>22282800</v>
      </c>
      <c r="F64" s="6">
        <v>15727299</v>
      </c>
      <c r="G64" s="11">
        <f t="shared" si="8"/>
        <v>6555501</v>
      </c>
      <c r="H64" s="43" t="s">
        <v>27</v>
      </c>
      <c r="I64" s="5" t="s">
        <v>28</v>
      </c>
      <c r="J64" s="5" t="s">
        <v>29</v>
      </c>
      <c r="K64" s="6">
        <v>2118605000</v>
      </c>
      <c r="L64" s="6">
        <v>2118562500</v>
      </c>
      <c r="M64" s="11">
        <f t="shared" si="9"/>
        <v>42500</v>
      </c>
    </row>
    <row r="65" spans="1:13" ht="18.75" hidden="1" customHeight="1" x14ac:dyDescent="0.3">
      <c r="A65" s="131"/>
      <c r="B65" s="44" t="s">
        <v>30</v>
      </c>
      <c r="C65" s="5" t="s">
        <v>31</v>
      </c>
      <c r="D65" s="5" t="s">
        <v>70</v>
      </c>
      <c r="E65" s="6">
        <v>36420000</v>
      </c>
      <c r="F65" s="6">
        <v>35066500</v>
      </c>
      <c r="G65" s="11">
        <f t="shared" si="8"/>
        <v>1353500</v>
      </c>
      <c r="H65" s="107" t="s">
        <v>33</v>
      </c>
      <c r="I65" s="109" t="s">
        <v>34</v>
      </c>
      <c r="J65" s="5" t="s">
        <v>35</v>
      </c>
      <c r="K65" s="6">
        <v>17825000</v>
      </c>
      <c r="L65" s="6">
        <v>16825155</v>
      </c>
      <c r="M65" s="11">
        <f t="shared" si="9"/>
        <v>999845</v>
      </c>
    </row>
    <row r="66" spans="1:13" ht="18.75" hidden="1" customHeight="1" x14ac:dyDescent="0.3">
      <c r="A66" s="131"/>
      <c r="B66" s="44" t="s">
        <v>36</v>
      </c>
      <c r="C66" s="5" t="s">
        <v>37</v>
      </c>
      <c r="D66" s="5" t="s">
        <v>38</v>
      </c>
      <c r="E66" s="6">
        <v>3232420830</v>
      </c>
      <c r="F66" s="6">
        <v>3161305740</v>
      </c>
      <c r="G66" s="11">
        <f t="shared" si="8"/>
        <v>71115090</v>
      </c>
      <c r="H66" s="108"/>
      <c r="I66" s="96"/>
      <c r="J66" s="5" t="s">
        <v>39</v>
      </c>
      <c r="K66" s="6">
        <v>8435000</v>
      </c>
      <c r="L66" s="6">
        <v>8201806</v>
      </c>
      <c r="M66" s="11">
        <f t="shared" si="9"/>
        <v>233194</v>
      </c>
    </row>
    <row r="67" spans="1:13" ht="18.75" hidden="1" customHeight="1" x14ac:dyDescent="0.3">
      <c r="A67" s="131"/>
      <c r="B67" s="44" t="s">
        <v>40</v>
      </c>
      <c r="C67" s="5" t="s">
        <v>41</v>
      </c>
      <c r="D67" s="5" t="s">
        <v>71</v>
      </c>
      <c r="E67" s="6">
        <v>8122000</v>
      </c>
      <c r="F67" s="6">
        <v>8122000</v>
      </c>
      <c r="G67" s="11">
        <f t="shared" si="8"/>
        <v>0</v>
      </c>
      <c r="H67" s="43" t="s">
        <v>43</v>
      </c>
      <c r="I67" s="5" t="s">
        <v>44</v>
      </c>
      <c r="J67" s="5" t="s">
        <v>45</v>
      </c>
      <c r="K67" s="6">
        <v>0</v>
      </c>
      <c r="L67" s="6">
        <v>0</v>
      </c>
      <c r="M67" s="11">
        <f t="shared" si="9"/>
        <v>0</v>
      </c>
    </row>
    <row r="68" spans="1:13" ht="18.75" hidden="1" customHeight="1" x14ac:dyDescent="0.3">
      <c r="A68" s="131"/>
      <c r="B68" s="44" t="s">
        <v>46</v>
      </c>
      <c r="C68" s="5" t="s">
        <v>47</v>
      </c>
      <c r="D68" s="5" t="s">
        <v>77</v>
      </c>
      <c r="E68" s="6">
        <v>0</v>
      </c>
      <c r="F68" s="6">
        <v>0</v>
      </c>
      <c r="G68" s="11">
        <f t="shared" si="8"/>
        <v>0</v>
      </c>
      <c r="H68" s="43" t="s">
        <v>49</v>
      </c>
      <c r="I68" s="5" t="s">
        <v>50</v>
      </c>
      <c r="J68" s="5" t="s">
        <v>51</v>
      </c>
      <c r="K68" s="6">
        <v>8122000</v>
      </c>
      <c r="L68" s="6">
        <v>8122000</v>
      </c>
      <c r="M68" s="11">
        <f t="shared" si="9"/>
        <v>0</v>
      </c>
    </row>
    <row r="69" spans="1:13" ht="18.75" hidden="1" customHeight="1" x14ac:dyDescent="0.3">
      <c r="A69" s="131"/>
      <c r="B69" s="44" t="s">
        <v>52</v>
      </c>
      <c r="C69" s="5" t="s">
        <v>53</v>
      </c>
      <c r="D69" s="5" t="s">
        <v>54</v>
      </c>
      <c r="E69" s="6">
        <v>0</v>
      </c>
      <c r="F69" s="6">
        <v>0</v>
      </c>
      <c r="G69" s="11">
        <f t="shared" si="8"/>
        <v>0</v>
      </c>
      <c r="H69" s="107" t="s">
        <v>55</v>
      </c>
      <c r="I69" s="109" t="s">
        <v>56</v>
      </c>
      <c r="J69" s="5" t="s">
        <v>57</v>
      </c>
      <c r="K69" s="6">
        <v>590485782</v>
      </c>
      <c r="L69" s="6">
        <v>590485782</v>
      </c>
      <c r="M69" s="11">
        <f t="shared" si="9"/>
        <v>0</v>
      </c>
    </row>
    <row r="70" spans="1:13" ht="18.75" hidden="1" customHeight="1" x14ac:dyDescent="0.3">
      <c r="A70" s="131"/>
      <c r="B70" s="44" t="s">
        <v>58</v>
      </c>
      <c r="C70" s="5" t="s">
        <v>59</v>
      </c>
      <c r="D70" s="5" t="s">
        <v>73</v>
      </c>
      <c r="E70" s="6">
        <v>589722570</v>
      </c>
      <c r="F70" s="6">
        <v>213935691</v>
      </c>
      <c r="G70" s="11">
        <f t="shared" si="8"/>
        <v>375786879</v>
      </c>
      <c r="H70" s="108"/>
      <c r="I70" s="96"/>
      <c r="J70" s="5" t="s">
        <v>61</v>
      </c>
      <c r="K70" s="6">
        <v>2245058</v>
      </c>
      <c r="L70" s="6">
        <v>2245058</v>
      </c>
      <c r="M70" s="11">
        <f t="shared" si="9"/>
        <v>0</v>
      </c>
    </row>
    <row r="71" spans="1:13" ht="18.75" hidden="1" customHeight="1" x14ac:dyDescent="0.3">
      <c r="A71" s="131"/>
      <c r="B71" s="44" t="s">
        <v>62</v>
      </c>
      <c r="C71" s="5" t="s">
        <v>62</v>
      </c>
      <c r="D71" s="5" t="s">
        <v>62</v>
      </c>
      <c r="E71" s="6">
        <v>0</v>
      </c>
      <c r="F71" s="6">
        <v>441769461</v>
      </c>
      <c r="G71" s="11">
        <f t="shared" si="8"/>
        <v>-441769461</v>
      </c>
      <c r="H71" s="107" t="s">
        <v>63</v>
      </c>
      <c r="I71" s="109" t="s">
        <v>64</v>
      </c>
      <c r="J71" s="5" t="s">
        <v>65</v>
      </c>
      <c r="K71" s="6">
        <v>545170</v>
      </c>
      <c r="L71" s="6">
        <v>409188</v>
      </c>
      <c r="M71" s="11">
        <f t="shared" si="9"/>
        <v>135982</v>
      </c>
    </row>
    <row r="72" spans="1:13" ht="18.75" hidden="1" customHeight="1" x14ac:dyDescent="0.3">
      <c r="A72" s="131"/>
      <c r="B72" s="45"/>
      <c r="C72" s="13"/>
      <c r="D72" s="13"/>
      <c r="E72" s="6">
        <v>0</v>
      </c>
      <c r="F72" s="6">
        <v>0</v>
      </c>
      <c r="G72" s="11">
        <f t="shared" si="8"/>
        <v>0</v>
      </c>
      <c r="H72" s="108"/>
      <c r="I72" s="96"/>
      <c r="J72" s="5" t="s">
        <v>66</v>
      </c>
      <c r="K72" s="6">
        <v>78049990</v>
      </c>
      <c r="L72" s="6">
        <v>60297388</v>
      </c>
      <c r="M72" s="11">
        <f t="shared" si="9"/>
        <v>17752602</v>
      </c>
    </row>
    <row r="73" spans="1:13" ht="18.75" hidden="1" customHeight="1" x14ac:dyDescent="0.3">
      <c r="A73" s="132"/>
      <c r="B73" s="97" t="s">
        <v>67</v>
      </c>
      <c r="C73" s="98"/>
      <c r="D73" s="99"/>
      <c r="E73" s="14">
        <f>SUM(E62:E72)</f>
        <v>4169272000</v>
      </c>
      <c r="F73" s="14">
        <f>SUM(F62:F72)</f>
        <v>4155365721</v>
      </c>
      <c r="G73" s="15">
        <f>SUM(G62:G72)</f>
        <v>13906279</v>
      </c>
      <c r="H73" s="98" t="s">
        <v>67</v>
      </c>
      <c r="I73" s="98"/>
      <c r="J73" s="99"/>
      <c r="K73" s="14">
        <f>SUM(K62:K72)</f>
        <v>4169272000</v>
      </c>
      <c r="L73" s="14">
        <f>SUM(L62:L72)</f>
        <v>4155365721</v>
      </c>
      <c r="M73" s="15">
        <f>SUM(M62:M72)</f>
        <v>13906279</v>
      </c>
    </row>
    <row r="74" spans="1:13" ht="18.75" hidden="1" customHeight="1" x14ac:dyDescent="0.3">
      <c r="A74" s="104" t="s">
        <v>78</v>
      </c>
      <c r="B74" s="93" t="s">
        <v>14</v>
      </c>
      <c r="C74" s="5" t="s">
        <v>15</v>
      </c>
      <c r="D74" s="5" t="s">
        <v>16</v>
      </c>
      <c r="E74" s="6">
        <v>264800000</v>
      </c>
      <c r="F74" s="6">
        <v>261257530</v>
      </c>
      <c r="G74" s="11">
        <f t="shared" ref="G74:G84" si="10">E74-F74</f>
        <v>3542470</v>
      </c>
      <c r="H74" s="43" t="s">
        <v>17</v>
      </c>
      <c r="I74" s="5" t="s">
        <v>18</v>
      </c>
      <c r="J74" s="5" t="s">
        <v>19</v>
      </c>
      <c r="K74" s="6">
        <v>0</v>
      </c>
      <c r="L74" s="6">
        <v>0</v>
      </c>
      <c r="M74" s="11">
        <f t="shared" ref="M74:M84" si="11">K74-L74</f>
        <v>0</v>
      </c>
    </row>
    <row r="75" spans="1:13" ht="18.75" hidden="1" customHeight="1" x14ac:dyDescent="0.3">
      <c r="A75" s="105"/>
      <c r="B75" s="94"/>
      <c r="C75" s="5" t="s">
        <v>20</v>
      </c>
      <c r="D75" s="5" t="s">
        <v>69</v>
      </c>
      <c r="E75" s="6">
        <v>0</v>
      </c>
      <c r="F75" s="6">
        <v>0</v>
      </c>
      <c r="G75" s="11">
        <f t="shared" si="10"/>
        <v>0</v>
      </c>
      <c r="H75" s="43" t="s">
        <v>22</v>
      </c>
      <c r="I75" s="5" t="s">
        <v>23</v>
      </c>
      <c r="J75" s="5" t="s">
        <v>24</v>
      </c>
      <c r="K75" s="6">
        <v>7000000</v>
      </c>
      <c r="L75" s="6">
        <v>7008900</v>
      </c>
      <c r="M75" s="11">
        <f t="shared" si="11"/>
        <v>-8900</v>
      </c>
    </row>
    <row r="76" spans="1:13" ht="18.75" hidden="1" customHeight="1" x14ac:dyDescent="0.3">
      <c r="A76" s="105"/>
      <c r="B76" s="89"/>
      <c r="C76" s="5" t="s">
        <v>25</v>
      </c>
      <c r="D76" s="7" t="s">
        <v>26</v>
      </c>
      <c r="E76" s="6">
        <v>85500000</v>
      </c>
      <c r="F76" s="6">
        <v>71626623</v>
      </c>
      <c r="G76" s="11">
        <f t="shared" si="10"/>
        <v>13873377</v>
      </c>
      <c r="H76" s="43" t="s">
        <v>27</v>
      </c>
      <c r="I76" s="5" t="s">
        <v>28</v>
      </c>
      <c r="J76" s="5" t="s">
        <v>29</v>
      </c>
      <c r="K76" s="6">
        <f>331030710+277029000</f>
        <v>608059710</v>
      </c>
      <c r="L76" s="6">
        <f>608562060</f>
        <v>608562060</v>
      </c>
      <c r="M76" s="11">
        <f t="shared" si="11"/>
        <v>-502350</v>
      </c>
    </row>
    <row r="77" spans="1:13" ht="18.75" hidden="1" customHeight="1" x14ac:dyDescent="0.3">
      <c r="A77" s="105"/>
      <c r="B77" s="44" t="s">
        <v>30</v>
      </c>
      <c r="C77" s="5" t="s">
        <v>31</v>
      </c>
      <c r="D77" s="5" t="s">
        <v>70</v>
      </c>
      <c r="E77" s="6">
        <v>0</v>
      </c>
      <c r="F77" s="6">
        <v>0</v>
      </c>
      <c r="G77" s="11">
        <f t="shared" si="10"/>
        <v>0</v>
      </c>
      <c r="H77" s="107" t="s">
        <v>33</v>
      </c>
      <c r="I77" s="109" t="s">
        <v>34</v>
      </c>
      <c r="J77" s="5" t="s">
        <v>35</v>
      </c>
      <c r="K77" s="6">
        <v>97000000</v>
      </c>
      <c r="L77" s="6">
        <v>96668371</v>
      </c>
      <c r="M77" s="11">
        <f t="shared" si="11"/>
        <v>331629</v>
      </c>
    </row>
    <row r="78" spans="1:13" ht="18.75" hidden="1" customHeight="1" x14ac:dyDescent="0.3">
      <c r="A78" s="105"/>
      <c r="B78" s="44" t="s">
        <v>36</v>
      </c>
      <c r="C78" s="5" t="s">
        <v>37</v>
      </c>
      <c r="D78" s="5" t="s">
        <v>38</v>
      </c>
      <c r="E78" s="6">
        <v>506420900</v>
      </c>
      <c r="F78" s="6">
        <f>446917341</f>
        <v>446917341</v>
      </c>
      <c r="G78" s="11">
        <f t="shared" si="10"/>
        <v>59503559</v>
      </c>
      <c r="H78" s="108"/>
      <c r="I78" s="96"/>
      <c r="J78" s="5" t="s">
        <v>39</v>
      </c>
      <c r="K78" s="6">
        <f>49680849+20649000</f>
        <v>70329849</v>
      </c>
      <c r="L78" s="6">
        <v>75458988</v>
      </c>
      <c r="M78" s="11">
        <f t="shared" si="11"/>
        <v>-5129139</v>
      </c>
    </row>
    <row r="79" spans="1:13" ht="18.75" hidden="1" customHeight="1" x14ac:dyDescent="0.3">
      <c r="A79" s="105"/>
      <c r="B79" s="44" t="s">
        <v>40</v>
      </c>
      <c r="C79" s="5" t="s">
        <v>41</v>
      </c>
      <c r="D79" s="5" t="s">
        <v>71</v>
      </c>
      <c r="E79" s="6">
        <v>0</v>
      </c>
      <c r="F79" s="6">
        <v>0</v>
      </c>
      <c r="G79" s="11">
        <f t="shared" si="10"/>
        <v>0</v>
      </c>
      <c r="H79" s="43" t="s">
        <v>43</v>
      </c>
      <c r="I79" s="5" t="s">
        <v>44</v>
      </c>
      <c r="J79" s="5" t="s">
        <v>45</v>
      </c>
      <c r="K79" s="6">
        <v>0</v>
      </c>
      <c r="L79" s="6">
        <v>0</v>
      </c>
      <c r="M79" s="11">
        <f t="shared" si="11"/>
        <v>0</v>
      </c>
    </row>
    <row r="80" spans="1:13" ht="18.75" hidden="1" customHeight="1" x14ac:dyDescent="0.3">
      <c r="A80" s="105"/>
      <c r="B80" s="44" t="s">
        <v>46</v>
      </c>
      <c r="C80" s="5" t="s">
        <v>47</v>
      </c>
      <c r="D80" s="5" t="s">
        <v>72</v>
      </c>
      <c r="E80" s="6">
        <v>0</v>
      </c>
      <c r="F80" s="6">
        <v>0</v>
      </c>
      <c r="G80" s="11">
        <f t="shared" si="10"/>
        <v>0</v>
      </c>
      <c r="H80" s="43" t="s">
        <v>49</v>
      </c>
      <c r="I80" s="5" t="s">
        <v>50</v>
      </c>
      <c r="J80" s="5" t="s">
        <v>51</v>
      </c>
      <c r="K80" s="6">
        <v>30000000</v>
      </c>
      <c r="L80" s="6">
        <v>30000000</v>
      </c>
      <c r="M80" s="11">
        <f t="shared" si="11"/>
        <v>0</v>
      </c>
    </row>
    <row r="81" spans="1:13" ht="18.75" hidden="1" customHeight="1" x14ac:dyDescent="0.3">
      <c r="A81" s="105"/>
      <c r="B81" s="44" t="s">
        <v>52</v>
      </c>
      <c r="C81" s="5" t="s">
        <v>53</v>
      </c>
      <c r="D81" s="5" t="s">
        <v>54</v>
      </c>
      <c r="E81" s="6">
        <v>2300000</v>
      </c>
      <c r="F81" s="6">
        <v>2151667</v>
      </c>
      <c r="G81" s="11">
        <f t="shared" si="10"/>
        <v>148333</v>
      </c>
      <c r="H81" s="107" t="s">
        <v>55</v>
      </c>
      <c r="I81" s="109" t="s">
        <v>56</v>
      </c>
      <c r="J81" s="5" t="s">
        <v>57</v>
      </c>
      <c r="K81" s="6">
        <f>51110441-25722014</f>
        <v>25388427</v>
      </c>
      <c r="L81" s="6">
        <v>25388427</v>
      </c>
      <c r="M81" s="11">
        <f t="shared" si="11"/>
        <v>0</v>
      </c>
    </row>
    <row r="82" spans="1:13" ht="18.75" hidden="1" customHeight="1" x14ac:dyDescent="0.3">
      <c r="A82" s="105"/>
      <c r="B82" s="44" t="s">
        <v>58</v>
      </c>
      <c r="C82" s="5" t="s">
        <v>59</v>
      </c>
      <c r="D82" s="5" t="s">
        <v>73</v>
      </c>
      <c r="E82" s="6">
        <v>7979100</v>
      </c>
      <c r="F82" s="6">
        <v>3486915</v>
      </c>
      <c r="G82" s="11">
        <f t="shared" si="10"/>
        <v>4492185</v>
      </c>
      <c r="H82" s="108"/>
      <c r="I82" s="96"/>
      <c r="J82" s="5" t="s">
        <v>61</v>
      </c>
      <c r="K82" s="6">
        <v>25722014</v>
      </c>
      <c r="L82" s="6">
        <v>25722014</v>
      </c>
      <c r="M82" s="11">
        <f t="shared" si="11"/>
        <v>0</v>
      </c>
    </row>
    <row r="83" spans="1:13" ht="18.75" hidden="1" customHeight="1" x14ac:dyDescent="0.3">
      <c r="A83" s="105"/>
      <c r="B83" s="44" t="s">
        <v>62</v>
      </c>
      <c r="C83" s="5" t="s">
        <v>62</v>
      </c>
      <c r="D83" s="5" t="s">
        <v>62</v>
      </c>
      <c r="E83" s="6">
        <v>0</v>
      </c>
      <c r="F83" s="6">
        <v>88774706</v>
      </c>
      <c r="G83" s="11">
        <f t="shared" si="10"/>
        <v>-88774706</v>
      </c>
      <c r="H83" s="107" t="s">
        <v>63</v>
      </c>
      <c r="I83" s="109" t="s">
        <v>64</v>
      </c>
      <c r="J83" s="5" t="s">
        <v>65</v>
      </c>
      <c r="K83" s="6">
        <v>0</v>
      </c>
      <c r="L83" s="6">
        <v>99435</v>
      </c>
      <c r="M83" s="11">
        <f t="shared" si="11"/>
        <v>-99435</v>
      </c>
    </row>
    <row r="84" spans="1:13" ht="18.75" hidden="1" customHeight="1" x14ac:dyDescent="0.3">
      <c r="A84" s="105"/>
      <c r="B84" s="45"/>
      <c r="C84" s="13"/>
      <c r="D84" s="13"/>
      <c r="E84" s="6">
        <v>0</v>
      </c>
      <c r="F84" s="6">
        <v>0</v>
      </c>
      <c r="G84" s="11">
        <f t="shared" si="10"/>
        <v>0</v>
      </c>
      <c r="H84" s="108"/>
      <c r="I84" s="96"/>
      <c r="J84" s="5" t="s">
        <v>66</v>
      </c>
      <c r="K84" s="6">
        <v>3500000</v>
      </c>
      <c r="L84" s="6">
        <v>5306587</v>
      </c>
      <c r="M84" s="11">
        <f t="shared" si="11"/>
        <v>-1806587</v>
      </c>
    </row>
    <row r="85" spans="1:13" ht="18.75" hidden="1" customHeight="1" x14ac:dyDescent="0.3">
      <c r="A85" s="122"/>
      <c r="B85" s="97" t="s">
        <v>67</v>
      </c>
      <c r="C85" s="98"/>
      <c r="D85" s="99"/>
      <c r="E85" s="14">
        <f>SUM(E74:E84)</f>
        <v>867000000</v>
      </c>
      <c r="F85" s="14">
        <f>SUM(F74:F84)</f>
        <v>874214782</v>
      </c>
      <c r="G85" s="15">
        <f>SUM(G74:G84)</f>
        <v>-7214782</v>
      </c>
      <c r="H85" s="98" t="s">
        <v>67</v>
      </c>
      <c r="I85" s="98"/>
      <c r="J85" s="99"/>
      <c r="K85" s="14">
        <f>SUM(K74:K84)</f>
        <v>867000000</v>
      </c>
      <c r="L85" s="14">
        <f>SUM(L74:L84)</f>
        <v>874214782</v>
      </c>
      <c r="M85" s="15">
        <f>SUM(M74:M84)</f>
        <v>-7214782</v>
      </c>
    </row>
    <row r="86" spans="1:13" s="25" customFormat="1" ht="18.75" hidden="1" customHeight="1" x14ac:dyDescent="0.3">
      <c r="A86" s="104" t="s">
        <v>79</v>
      </c>
      <c r="B86" s="123" t="s">
        <v>14</v>
      </c>
      <c r="C86" s="16" t="s">
        <v>15</v>
      </c>
      <c r="D86" s="16" t="s">
        <v>16</v>
      </c>
      <c r="E86" s="17">
        <v>1788897519</v>
      </c>
      <c r="F86" s="18">
        <v>1681587464</v>
      </c>
      <c r="G86" s="49">
        <v>107310055</v>
      </c>
      <c r="H86" s="19" t="s">
        <v>80</v>
      </c>
      <c r="I86" s="20" t="s">
        <v>81</v>
      </c>
      <c r="J86" s="21" t="s">
        <v>82</v>
      </c>
      <c r="K86" s="22">
        <v>481162548</v>
      </c>
      <c r="L86" s="23">
        <v>432531029</v>
      </c>
      <c r="M86" s="24">
        <v>48631519</v>
      </c>
    </row>
    <row r="87" spans="1:13" s="25" customFormat="1" ht="18.75" hidden="1" customHeight="1" x14ac:dyDescent="0.3">
      <c r="A87" s="105"/>
      <c r="B87" s="124"/>
      <c r="C87" s="26" t="s">
        <v>20</v>
      </c>
      <c r="D87" s="26" t="s">
        <v>69</v>
      </c>
      <c r="E87" s="27">
        <v>27700000</v>
      </c>
      <c r="F87" s="23">
        <v>12825450</v>
      </c>
      <c r="G87" s="50">
        <v>14874550</v>
      </c>
      <c r="H87" s="28" t="s">
        <v>22</v>
      </c>
      <c r="I87" s="29" t="s">
        <v>23</v>
      </c>
      <c r="J87" s="30" t="s">
        <v>24</v>
      </c>
      <c r="K87" s="31">
        <v>2208000</v>
      </c>
      <c r="L87" s="23">
        <v>2194500</v>
      </c>
      <c r="M87" s="24">
        <v>13500</v>
      </c>
    </row>
    <row r="88" spans="1:13" s="25" customFormat="1" ht="18.75" hidden="1" customHeight="1" x14ac:dyDescent="0.3">
      <c r="A88" s="105"/>
      <c r="B88" s="125"/>
      <c r="C88" s="32" t="s">
        <v>25</v>
      </c>
      <c r="D88" s="32" t="s">
        <v>26</v>
      </c>
      <c r="E88" s="27">
        <v>276636000</v>
      </c>
      <c r="F88" s="23">
        <v>129033678</v>
      </c>
      <c r="G88" s="50">
        <v>147602322</v>
      </c>
      <c r="H88" s="33" t="s">
        <v>27</v>
      </c>
      <c r="I88" s="26" t="s">
        <v>83</v>
      </c>
      <c r="J88" s="26" t="s">
        <v>84</v>
      </c>
      <c r="K88" s="31">
        <v>478864000</v>
      </c>
      <c r="L88" s="31">
        <v>479009533</v>
      </c>
      <c r="M88" s="24">
        <v>-145533</v>
      </c>
    </row>
    <row r="89" spans="1:13" s="25" customFormat="1" ht="18.75" hidden="1" customHeight="1" x14ac:dyDescent="0.3">
      <c r="A89" s="105"/>
      <c r="B89" s="34" t="s">
        <v>30</v>
      </c>
      <c r="C89" s="26" t="s">
        <v>31</v>
      </c>
      <c r="D89" s="26" t="s">
        <v>85</v>
      </c>
      <c r="E89" s="27">
        <v>179225000</v>
      </c>
      <c r="F89" s="23">
        <v>74668120</v>
      </c>
      <c r="G89" s="50">
        <v>104556880</v>
      </c>
      <c r="H89" s="115" t="s">
        <v>33</v>
      </c>
      <c r="I89" s="120" t="s">
        <v>34</v>
      </c>
      <c r="J89" s="26" t="s">
        <v>35</v>
      </c>
      <c r="K89" s="31"/>
      <c r="L89" s="31">
        <v>11300000</v>
      </c>
      <c r="M89" s="24">
        <v>-11300000</v>
      </c>
    </row>
    <row r="90" spans="1:13" s="25" customFormat="1" ht="18.75" hidden="1" customHeight="1" x14ac:dyDescent="0.3">
      <c r="A90" s="105"/>
      <c r="B90" s="35" t="s">
        <v>36</v>
      </c>
      <c r="C90" s="32" t="s">
        <v>86</v>
      </c>
      <c r="D90" s="32" t="s">
        <v>38</v>
      </c>
      <c r="E90" s="23">
        <v>871110000</v>
      </c>
      <c r="F90" s="23">
        <v>558393068</v>
      </c>
      <c r="G90" s="50">
        <v>312716932</v>
      </c>
      <c r="H90" s="116"/>
      <c r="I90" s="126"/>
      <c r="J90" s="26" t="s">
        <v>39</v>
      </c>
      <c r="K90" s="31">
        <v>77200000</v>
      </c>
      <c r="L90" s="31">
        <v>82747390</v>
      </c>
      <c r="M90" s="24">
        <v>-5547390</v>
      </c>
    </row>
    <row r="91" spans="1:13" s="25" customFormat="1" ht="18.75" hidden="1" customHeight="1" x14ac:dyDescent="0.3">
      <c r="A91" s="105"/>
      <c r="B91" s="35" t="s">
        <v>87</v>
      </c>
      <c r="C91" s="32" t="s">
        <v>88</v>
      </c>
      <c r="D91" s="32" t="s">
        <v>71</v>
      </c>
      <c r="E91" s="23"/>
      <c r="F91" s="23"/>
      <c r="G91" s="50">
        <v>0</v>
      </c>
      <c r="H91" s="115" t="s">
        <v>89</v>
      </c>
      <c r="I91" s="120" t="s">
        <v>90</v>
      </c>
      <c r="J91" s="32" t="s">
        <v>91</v>
      </c>
      <c r="K91" s="31">
        <v>1445079268</v>
      </c>
      <c r="L91" s="31">
        <v>1444978348</v>
      </c>
      <c r="M91" s="24">
        <v>100920</v>
      </c>
    </row>
    <row r="92" spans="1:13" s="25" customFormat="1" ht="18.75" hidden="1" customHeight="1" x14ac:dyDescent="0.3">
      <c r="A92" s="105"/>
      <c r="B92" s="35" t="s">
        <v>46</v>
      </c>
      <c r="C92" s="32" t="s">
        <v>47</v>
      </c>
      <c r="D92" s="32" t="s">
        <v>92</v>
      </c>
      <c r="E92" s="23"/>
      <c r="F92" s="23"/>
      <c r="G92" s="50">
        <v>0</v>
      </c>
      <c r="H92" s="116"/>
      <c r="I92" s="126"/>
      <c r="J92" s="32" t="s">
        <v>93</v>
      </c>
      <c r="K92" s="31">
        <v>256987580</v>
      </c>
      <c r="L92" s="31">
        <v>217103480</v>
      </c>
      <c r="M92" s="24">
        <v>39884100</v>
      </c>
    </row>
    <row r="93" spans="1:13" s="25" customFormat="1" ht="18.75" hidden="1" customHeight="1" x14ac:dyDescent="0.3">
      <c r="A93" s="105"/>
      <c r="B93" s="35" t="s">
        <v>52</v>
      </c>
      <c r="C93" s="32" t="s">
        <v>53</v>
      </c>
      <c r="D93" s="32" t="s">
        <v>54</v>
      </c>
      <c r="E93" s="23">
        <v>3543411</v>
      </c>
      <c r="F93" s="23">
        <v>1184950</v>
      </c>
      <c r="G93" s="50">
        <v>2358461</v>
      </c>
      <c r="H93" s="33" t="s">
        <v>94</v>
      </c>
      <c r="I93" s="26" t="s">
        <v>95</v>
      </c>
      <c r="J93" s="26" t="s">
        <v>96</v>
      </c>
      <c r="K93" s="31"/>
      <c r="L93" s="36"/>
      <c r="M93" s="24">
        <v>0</v>
      </c>
    </row>
    <row r="94" spans="1:13" s="25" customFormat="1" ht="18.75" hidden="1" customHeight="1" x14ac:dyDescent="0.3">
      <c r="A94" s="105"/>
      <c r="B94" s="34" t="s">
        <v>58</v>
      </c>
      <c r="C94" s="26" t="s">
        <v>59</v>
      </c>
      <c r="D94" s="26" t="s">
        <v>97</v>
      </c>
      <c r="E94" s="23">
        <v>48244940</v>
      </c>
      <c r="F94" s="23">
        <v>0</v>
      </c>
      <c r="G94" s="50">
        <v>48244940</v>
      </c>
      <c r="H94" s="33" t="s">
        <v>98</v>
      </c>
      <c r="I94" s="26" t="s">
        <v>99</v>
      </c>
      <c r="J94" s="26" t="s">
        <v>100</v>
      </c>
      <c r="K94" s="31"/>
      <c r="L94" s="36"/>
      <c r="M94" s="24">
        <v>0</v>
      </c>
    </row>
    <row r="95" spans="1:13" s="25" customFormat="1" ht="18.75" hidden="1" customHeight="1" x14ac:dyDescent="0.3">
      <c r="A95" s="105"/>
      <c r="B95" s="127" t="s">
        <v>101</v>
      </c>
      <c r="C95" s="129" t="s">
        <v>102</v>
      </c>
      <c r="D95" s="26" t="s">
        <v>103</v>
      </c>
      <c r="E95" s="23">
        <v>18000000</v>
      </c>
      <c r="F95" s="23">
        <v>18000000</v>
      </c>
      <c r="G95" s="50">
        <v>0</v>
      </c>
      <c r="H95" s="115" t="s">
        <v>104</v>
      </c>
      <c r="I95" s="120" t="s">
        <v>105</v>
      </c>
      <c r="J95" s="26" t="s">
        <v>106</v>
      </c>
      <c r="K95" s="31">
        <v>446098428</v>
      </c>
      <c r="L95" s="31">
        <v>602380221</v>
      </c>
      <c r="M95" s="24">
        <v>-156281793</v>
      </c>
    </row>
    <row r="96" spans="1:13" s="25" customFormat="1" ht="18.75" hidden="1" customHeight="1" x14ac:dyDescent="0.3">
      <c r="A96" s="105"/>
      <c r="B96" s="128"/>
      <c r="C96" s="129"/>
      <c r="D96" s="26" t="s">
        <v>107</v>
      </c>
      <c r="E96" s="23">
        <v>18000000</v>
      </c>
      <c r="F96" s="23">
        <v>18000000</v>
      </c>
      <c r="G96" s="50">
        <v>0</v>
      </c>
      <c r="H96" s="116"/>
      <c r="I96" s="126"/>
      <c r="J96" s="26" t="s">
        <v>61</v>
      </c>
      <c r="K96" s="31">
        <v>239734083</v>
      </c>
      <c r="L96" s="31">
        <v>83452290</v>
      </c>
      <c r="M96" s="24">
        <v>156281793</v>
      </c>
    </row>
    <row r="97" spans="1:13" s="25" customFormat="1" ht="18.75" hidden="1" customHeight="1" x14ac:dyDescent="0.3">
      <c r="A97" s="105"/>
      <c r="B97" s="112" t="s">
        <v>108</v>
      </c>
      <c r="C97" s="114" t="s">
        <v>109</v>
      </c>
      <c r="D97" s="26" t="s">
        <v>110</v>
      </c>
      <c r="E97" s="23">
        <v>174034896</v>
      </c>
      <c r="F97" s="23"/>
      <c r="G97" s="50">
        <v>174034896</v>
      </c>
      <c r="H97" s="115" t="s">
        <v>111</v>
      </c>
      <c r="I97" s="117" t="s">
        <v>112</v>
      </c>
      <c r="J97" s="26" t="s">
        <v>65</v>
      </c>
      <c r="K97" s="31">
        <v>492942</v>
      </c>
      <c r="L97" s="31">
        <v>403966</v>
      </c>
      <c r="M97" s="24">
        <v>88976</v>
      </c>
    </row>
    <row r="98" spans="1:13" s="25" customFormat="1" ht="18.75" hidden="1" customHeight="1" x14ac:dyDescent="0.3">
      <c r="A98" s="105"/>
      <c r="B98" s="113"/>
      <c r="C98" s="114"/>
      <c r="D98" s="26" t="s">
        <v>113</v>
      </c>
      <c r="E98" s="23">
        <v>167703083</v>
      </c>
      <c r="F98" s="23"/>
      <c r="G98" s="50">
        <v>167703083</v>
      </c>
      <c r="H98" s="116"/>
      <c r="I98" s="118"/>
      <c r="J98" s="26" t="s">
        <v>66</v>
      </c>
      <c r="K98" s="37">
        <v>109268000</v>
      </c>
      <c r="L98" s="37">
        <v>139206371</v>
      </c>
      <c r="M98" s="24">
        <v>-29938371</v>
      </c>
    </row>
    <row r="99" spans="1:13" s="25" customFormat="1" ht="18.75" hidden="1" customHeight="1" x14ac:dyDescent="0.3">
      <c r="A99" s="105"/>
      <c r="B99" s="35" t="s">
        <v>62</v>
      </c>
      <c r="C99" s="32" t="s">
        <v>62</v>
      </c>
      <c r="D99" s="26" t="s">
        <v>62</v>
      </c>
      <c r="E99" s="38"/>
      <c r="F99" s="23">
        <v>1037614398</v>
      </c>
      <c r="G99" s="50">
        <v>-1037614398</v>
      </c>
      <c r="H99" s="115" t="s">
        <v>114</v>
      </c>
      <c r="I99" s="120" t="s">
        <v>115</v>
      </c>
      <c r="J99" s="26" t="s">
        <v>103</v>
      </c>
      <c r="K99" s="31">
        <v>18000000</v>
      </c>
      <c r="L99" s="31">
        <v>18000000</v>
      </c>
      <c r="M99" s="24">
        <v>0</v>
      </c>
    </row>
    <row r="100" spans="1:13" s="25" customFormat="1" ht="18.75" hidden="1" customHeight="1" x14ac:dyDescent="0.3">
      <c r="A100" s="105"/>
      <c r="B100" s="51"/>
      <c r="C100" s="52"/>
      <c r="D100" s="53"/>
      <c r="E100" s="54"/>
      <c r="F100" s="55"/>
      <c r="G100" s="56"/>
      <c r="H100" s="119"/>
      <c r="I100" s="121"/>
      <c r="J100" s="53" t="s">
        <v>107</v>
      </c>
      <c r="K100" s="57">
        <v>18000000</v>
      </c>
      <c r="L100" s="57">
        <v>18000000</v>
      </c>
      <c r="M100" s="58">
        <v>0</v>
      </c>
    </row>
    <row r="101" spans="1:13" s="25" customFormat="1" ht="18.75" hidden="1" customHeight="1" x14ac:dyDescent="0.3">
      <c r="A101" s="122"/>
      <c r="B101" s="100" t="s">
        <v>67</v>
      </c>
      <c r="C101" s="101"/>
      <c r="D101" s="102"/>
      <c r="E101" s="59">
        <f>SUM(E86:E100)</f>
        <v>3573094849</v>
      </c>
      <c r="F101" s="59">
        <f>SUM(F86:F100)</f>
        <v>3531307128</v>
      </c>
      <c r="G101" s="60">
        <f>SUM(G86:G100)</f>
        <v>41787721</v>
      </c>
      <c r="H101" s="100" t="s">
        <v>67</v>
      </c>
      <c r="I101" s="101"/>
      <c r="J101" s="103"/>
      <c r="K101" s="61">
        <f>SUM(K86:K100)</f>
        <v>3573094849</v>
      </c>
      <c r="L101" s="61">
        <f>SUM(L86:L100)</f>
        <v>3531307128</v>
      </c>
      <c r="M101" s="62">
        <f>SUM(M86:M100)</f>
        <v>41787721</v>
      </c>
    </row>
    <row r="102" spans="1:13" ht="18.75" hidden="1" customHeight="1" x14ac:dyDescent="0.3">
      <c r="A102" s="104" t="s">
        <v>116</v>
      </c>
      <c r="B102" s="93" t="s">
        <v>14</v>
      </c>
      <c r="C102" s="5" t="s">
        <v>15</v>
      </c>
      <c r="D102" s="5" t="s">
        <v>16</v>
      </c>
      <c r="E102" s="6">
        <v>173295480</v>
      </c>
      <c r="F102" s="6">
        <v>171615480</v>
      </c>
      <c r="G102" s="11">
        <f t="shared" ref="G102:G111" si="12">E102-F102</f>
        <v>1680000</v>
      </c>
      <c r="H102" s="43" t="s">
        <v>17</v>
      </c>
      <c r="I102" s="5" t="s">
        <v>18</v>
      </c>
      <c r="J102" s="5" t="s">
        <v>19</v>
      </c>
      <c r="K102" s="6">
        <v>0</v>
      </c>
      <c r="L102" s="6">
        <v>0</v>
      </c>
      <c r="M102" s="11">
        <f t="shared" ref="M102:M112" si="13">K102-L102</f>
        <v>0</v>
      </c>
    </row>
    <row r="103" spans="1:13" ht="18.75" hidden="1" customHeight="1" x14ac:dyDescent="0.3">
      <c r="A103" s="105"/>
      <c r="B103" s="94"/>
      <c r="C103" s="5" t="s">
        <v>20</v>
      </c>
      <c r="D103" s="5" t="s">
        <v>69</v>
      </c>
      <c r="E103" s="6">
        <v>270000</v>
      </c>
      <c r="F103" s="6">
        <v>120000</v>
      </c>
      <c r="G103" s="11">
        <f t="shared" si="12"/>
        <v>150000</v>
      </c>
      <c r="H103" s="43" t="s">
        <v>22</v>
      </c>
      <c r="I103" s="5" t="s">
        <v>23</v>
      </c>
      <c r="J103" s="5" t="s">
        <v>24</v>
      </c>
      <c r="K103" s="6">
        <v>0</v>
      </c>
      <c r="L103" s="6">
        <v>0</v>
      </c>
      <c r="M103" s="11">
        <f t="shared" si="13"/>
        <v>0</v>
      </c>
    </row>
    <row r="104" spans="1:13" ht="18.75" hidden="1" customHeight="1" x14ac:dyDescent="0.3">
      <c r="A104" s="105"/>
      <c r="B104" s="89"/>
      <c r="C104" s="5" t="s">
        <v>25</v>
      </c>
      <c r="D104" s="7" t="s">
        <v>26</v>
      </c>
      <c r="E104" s="6">
        <v>38838520</v>
      </c>
      <c r="F104" s="6">
        <v>38680290</v>
      </c>
      <c r="G104" s="11">
        <f t="shared" si="12"/>
        <v>158230</v>
      </c>
      <c r="H104" s="43" t="s">
        <v>27</v>
      </c>
      <c r="I104" s="5" t="s">
        <v>28</v>
      </c>
      <c r="J104" s="5" t="s">
        <v>29</v>
      </c>
      <c r="K104" s="6">
        <v>244172000</v>
      </c>
      <c r="L104" s="6">
        <v>244013770</v>
      </c>
      <c r="M104" s="11">
        <f t="shared" si="13"/>
        <v>158230</v>
      </c>
    </row>
    <row r="105" spans="1:13" ht="18.75" hidden="1" customHeight="1" x14ac:dyDescent="0.3">
      <c r="A105" s="105"/>
      <c r="B105" s="44" t="s">
        <v>30</v>
      </c>
      <c r="C105" s="5" t="s">
        <v>31</v>
      </c>
      <c r="D105" s="5" t="s">
        <v>70</v>
      </c>
      <c r="E105" s="6">
        <v>7707432</v>
      </c>
      <c r="F105" s="6">
        <v>4269000</v>
      </c>
      <c r="G105" s="11">
        <f t="shared" si="12"/>
        <v>3438432</v>
      </c>
      <c r="H105" s="107" t="s">
        <v>33</v>
      </c>
      <c r="I105" s="109" t="s">
        <v>34</v>
      </c>
      <c r="J105" s="5" t="s">
        <v>35</v>
      </c>
      <c r="K105" s="6">
        <v>1000000</v>
      </c>
      <c r="L105" s="6">
        <v>1000000</v>
      </c>
      <c r="M105" s="11">
        <f t="shared" si="13"/>
        <v>0</v>
      </c>
    </row>
    <row r="106" spans="1:13" ht="18.75" hidden="1" customHeight="1" x14ac:dyDescent="0.3">
      <c r="A106" s="105"/>
      <c r="B106" s="44" t="s">
        <v>36</v>
      </c>
      <c r="C106" s="5" t="s">
        <v>37</v>
      </c>
      <c r="D106" s="5" t="s">
        <v>38</v>
      </c>
      <c r="E106" s="6">
        <v>27600000</v>
      </c>
      <c r="F106" s="6">
        <v>23641050</v>
      </c>
      <c r="G106" s="11">
        <f t="shared" si="12"/>
        <v>3958950</v>
      </c>
      <c r="H106" s="108"/>
      <c r="I106" s="96"/>
      <c r="J106" s="5" t="s">
        <v>39</v>
      </c>
      <c r="K106" s="6"/>
      <c r="L106" s="6"/>
      <c r="M106" s="11">
        <f t="shared" si="13"/>
        <v>0</v>
      </c>
    </row>
    <row r="107" spans="1:13" ht="18.75" hidden="1" customHeight="1" x14ac:dyDescent="0.3">
      <c r="A107" s="105"/>
      <c r="B107" s="44" t="s">
        <v>40</v>
      </c>
      <c r="C107" s="5" t="s">
        <v>41</v>
      </c>
      <c r="D107" s="5" t="s">
        <v>71</v>
      </c>
      <c r="E107" s="6">
        <v>0</v>
      </c>
      <c r="F107" s="6">
        <v>0</v>
      </c>
      <c r="G107" s="11">
        <f t="shared" si="12"/>
        <v>0</v>
      </c>
      <c r="H107" s="43" t="s">
        <v>43</v>
      </c>
      <c r="I107" s="5" t="s">
        <v>44</v>
      </c>
      <c r="J107" s="5" t="s">
        <v>45</v>
      </c>
      <c r="K107" s="6">
        <v>0</v>
      </c>
      <c r="L107" s="6">
        <v>0</v>
      </c>
      <c r="M107" s="11">
        <f t="shared" si="13"/>
        <v>0</v>
      </c>
    </row>
    <row r="108" spans="1:13" ht="18.75" hidden="1" customHeight="1" x14ac:dyDescent="0.3">
      <c r="A108" s="105"/>
      <c r="B108" s="44" t="s">
        <v>46</v>
      </c>
      <c r="C108" s="5" t="s">
        <v>47</v>
      </c>
      <c r="D108" s="5" t="s">
        <v>72</v>
      </c>
      <c r="E108" s="6">
        <v>0</v>
      </c>
      <c r="F108" s="6">
        <v>0</v>
      </c>
      <c r="G108" s="11">
        <f t="shared" si="12"/>
        <v>0</v>
      </c>
      <c r="H108" s="43" t="s">
        <v>49</v>
      </c>
      <c r="I108" s="5" t="s">
        <v>50</v>
      </c>
      <c r="J108" s="5" t="s">
        <v>51</v>
      </c>
      <c r="K108" s="6">
        <v>0</v>
      </c>
      <c r="L108" s="6">
        <v>0</v>
      </c>
      <c r="M108" s="11">
        <f t="shared" si="13"/>
        <v>0</v>
      </c>
    </row>
    <row r="109" spans="1:13" ht="18.75" hidden="1" customHeight="1" x14ac:dyDescent="0.3">
      <c r="A109" s="105"/>
      <c r="B109" s="44" t="s">
        <v>52</v>
      </c>
      <c r="C109" s="5" t="s">
        <v>53</v>
      </c>
      <c r="D109" s="5" t="s">
        <v>54</v>
      </c>
      <c r="E109" s="6">
        <v>0</v>
      </c>
      <c r="F109" s="6">
        <v>0</v>
      </c>
      <c r="G109" s="11">
        <f t="shared" si="12"/>
        <v>0</v>
      </c>
      <c r="H109" s="107" t="s">
        <v>55</v>
      </c>
      <c r="I109" s="109" t="s">
        <v>56</v>
      </c>
      <c r="J109" s="5" t="s">
        <v>57</v>
      </c>
      <c r="K109" s="6">
        <v>1330</v>
      </c>
      <c r="L109" s="6">
        <v>1330</v>
      </c>
      <c r="M109" s="11">
        <f t="shared" si="13"/>
        <v>0</v>
      </c>
    </row>
    <row r="110" spans="1:13" ht="18.75" hidden="1" customHeight="1" x14ac:dyDescent="0.3">
      <c r="A110" s="105"/>
      <c r="B110" s="44" t="s">
        <v>58</v>
      </c>
      <c r="C110" s="5" t="s">
        <v>59</v>
      </c>
      <c r="D110" s="5" t="s">
        <v>73</v>
      </c>
      <c r="E110" s="6">
        <v>1330</v>
      </c>
      <c r="F110" s="6">
        <v>1330</v>
      </c>
      <c r="G110" s="11">
        <f t="shared" si="12"/>
        <v>0</v>
      </c>
      <c r="H110" s="108"/>
      <c r="I110" s="96"/>
      <c r="J110" s="5" t="s">
        <v>61</v>
      </c>
      <c r="K110" s="6">
        <v>2539432</v>
      </c>
      <c r="L110" s="6">
        <v>2539432</v>
      </c>
      <c r="M110" s="11">
        <f t="shared" si="13"/>
        <v>0</v>
      </c>
    </row>
    <row r="111" spans="1:13" ht="18.75" hidden="1" customHeight="1" x14ac:dyDescent="0.3">
      <c r="A111" s="105"/>
      <c r="B111" s="44" t="s">
        <v>62</v>
      </c>
      <c r="C111" s="5" t="s">
        <v>62</v>
      </c>
      <c r="D111" s="5" t="s">
        <v>62</v>
      </c>
      <c r="E111" s="6">
        <v>0</v>
      </c>
      <c r="F111" s="6">
        <v>9227658</v>
      </c>
      <c r="G111" s="11">
        <f t="shared" si="12"/>
        <v>-9227658</v>
      </c>
      <c r="H111" s="107" t="s">
        <v>63</v>
      </c>
      <c r="I111" s="109" t="s">
        <v>64</v>
      </c>
      <c r="J111" s="5" t="s">
        <v>65</v>
      </c>
      <c r="K111" s="6">
        <v>0</v>
      </c>
      <c r="L111" s="6">
        <v>276</v>
      </c>
      <c r="M111" s="11">
        <f t="shared" si="13"/>
        <v>-276</v>
      </c>
    </row>
    <row r="112" spans="1:13" ht="18.75" hidden="1" customHeight="1" x14ac:dyDescent="0.3">
      <c r="A112" s="105"/>
      <c r="B112" s="63"/>
      <c r="C112" s="8"/>
      <c r="D112" s="8"/>
      <c r="E112" s="9"/>
      <c r="F112" s="9"/>
      <c r="G112" s="64"/>
      <c r="H112" s="110"/>
      <c r="I112" s="111"/>
      <c r="J112" s="10" t="s">
        <v>66</v>
      </c>
      <c r="K112" s="9">
        <v>0</v>
      </c>
      <c r="L112" s="9">
        <v>0</v>
      </c>
      <c r="M112" s="64">
        <f t="shared" si="13"/>
        <v>0</v>
      </c>
    </row>
    <row r="113" spans="1:13" ht="18.75" hidden="1" customHeight="1" x14ac:dyDescent="0.3">
      <c r="A113" s="106"/>
      <c r="B113" s="97" t="s">
        <v>67</v>
      </c>
      <c r="C113" s="98"/>
      <c r="D113" s="99"/>
      <c r="E113" s="14">
        <f>SUM(E102:E112)</f>
        <v>247712762</v>
      </c>
      <c r="F113" s="14">
        <f>SUM(F102:F112)</f>
        <v>247554808</v>
      </c>
      <c r="G113" s="15">
        <f>SUM(G102:G112)</f>
        <v>157954</v>
      </c>
      <c r="H113" s="98" t="s">
        <v>67</v>
      </c>
      <c r="I113" s="98"/>
      <c r="J113" s="99"/>
      <c r="K113" s="14">
        <f>SUM(K102:K112)</f>
        <v>247712762</v>
      </c>
      <c r="L113" s="14">
        <f>SUM(L102:L112)</f>
        <v>247554808</v>
      </c>
      <c r="M113" s="15">
        <f>SUM(M102:M112)</f>
        <v>157954</v>
      </c>
    </row>
    <row r="114" spans="1:13" ht="18" customHeight="1" x14ac:dyDescent="0.3">
      <c r="A114" s="90" t="s">
        <v>120</v>
      </c>
      <c r="B114" s="93" t="s">
        <v>121</v>
      </c>
      <c r="C114" s="65" t="s">
        <v>122</v>
      </c>
      <c r="D114" s="65" t="s">
        <v>123</v>
      </c>
      <c r="E114" s="66">
        <v>43067740</v>
      </c>
      <c r="F114" s="66">
        <v>43805400</v>
      </c>
      <c r="G114" s="67">
        <f>F114-E114</f>
        <v>737660</v>
      </c>
      <c r="H114" s="93" t="s">
        <v>124</v>
      </c>
      <c r="I114" s="95" t="s">
        <v>125</v>
      </c>
      <c r="J114" s="68" t="s">
        <v>126</v>
      </c>
      <c r="K114" s="66">
        <v>386464000</v>
      </c>
      <c r="L114" s="66">
        <v>368816000</v>
      </c>
      <c r="M114" s="67">
        <f>L114-K114</f>
        <v>-17648000</v>
      </c>
    </row>
    <row r="115" spans="1:13" ht="18" customHeight="1" x14ac:dyDescent="0.3">
      <c r="A115" s="91"/>
      <c r="B115" s="94"/>
      <c r="C115" s="69" t="s">
        <v>127</v>
      </c>
      <c r="D115" s="69" t="s">
        <v>128</v>
      </c>
      <c r="E115" s="70">
        <v>446532508</v>
      </c>
      <c r="F115" s="70">
        <v>420714910</v>
      </c>
      <c r="G115" s="71">
        <f>F115-E115</f>
        <v>-25817598</v>
      </c>
      <c r="H115" s="89"/>
      <c r="I115" s="96"/>
      <c r="J115" s="72" t="s">
        <v>129</v>
      </c>
      <c r="K115" s="70">
        <v>3530000</v>
      </c>
      <c r="L115" s="70">
        <v>2184000</v>
      </c>
      <c r="M115" s="71">
        <f>L115-K115</f>
        <v>-1346000</v>
      </c>
    </row>
    <row r="116" spans="1:13" ht="18" customHeight="1" x14ac:dyDescent="0.3">
      <c r="A116" s="91"/>
      <c r="B116" s="94"/>
      <c r="C116" s="69" t="s">
        <v>130</v>
      </c>
      <c r="D116" s="69" t="s">
        <v>131</v>
      </c>
      <c r="E116" s="70">
        <v>200000</v>
      </c>
      <c r="F116" s="70">
        <v>500000</v>
      </c>
      <c r="G116" s="71">
        <f t="shared" ref="G116:G132" si="14">F116-E116</f>
        <v>300000</v>
      </c>
      <c r="H116" s="82" t="s">
        <v>132</v>
      </c>
      <c r="I116" s="5" t="s">
        <v>133</v>
      </c>
      <c r="J116" s="72" t="s">
        <v>134</v>
      </c>
      <c r="K116" s="70">
        <v>25677000</v>
      </c>
      <c r="L116" s="70">
        <v>41004000</v>
      </c>
      <c r="M116" s="71">
        <f t="shared" ref="M116:M132" si="15">L116-K116</f>
        <v>15327000</v>
      </c>
    </row>
    <row r="117" spans="1:13" ht="47.25" customHeight="1" x14ac:dyDescent="0.3">
      <c r="A117" s="91"/>
      <c r="B117" s="89"/>
      <c r="C117" s="69" t="s">
        <v>135</v>
      </c>
      <c r="D117" s="69" t="s">
        <v>136</v>
      </c>
      <c r="E117" s="70">
        <v>97760760</v>
      </c>
      <c r="F117" s="70">
        <v>92347445</v>
      </c>
      <c r="G117" s="71">
        <f t="shared" si="14"/>
        <v>-5413315</v>
      </c>
      <c r="H117" s="83"/>
      <c r="I117" s="72" t="s">
        <v>137</v>
      </c>
      <c r="J117" s="72" t="s">
        <v>138</v>
      </c>
      <c r="K117" s="70">
        <v>53145000</v>
      </c>
      <c r="L117" s="70">
        <v>56880000</v>
      </c>
      <c r="M117" s="71">
        <f t="shared" si="15"/>
        <v>3735000</v>
      </c>
    </row>
    <row r="118" spans="1:13" ht="30.75" customHeight="1" x14ac:dyDescent="0.3">
      <c r="A118" s="91"/>
      <c r="B118" s="88" t="s">
        <v>139</v>
      </c>
      <c r="C118" s="69" t="s">
        <v>140</v>
      </c>
      <c r="D118" s="69" t="s">
        <v>141</v>
      </c>
      <c r="E118" s="70">
        <v>50887960</v>
      </c>
      <c r="F118" s="70">
        <v>50877960</v>
      </c>
      <c r="G118" s="71">
        <f t="shared" si="14"/>
        <v>-10000</v>
      </c>
      <c r="H118" s="82" t="s">
        <v>142</v>
      </c>
      <c r="I118" s="72" t="s">
        <v>143</v>
      </c>
      <c r="J118" s="72" t="s">
        <v>144</v>
      </c>
      <c r="K118" s="70">
        <v>294192961</v>
      </c>
      <c r="L118" s="70">
        <v>301839240</v>
      </c>
      <c r="M118" s="71">
        <f t="shared" si="15"/>
        <v>7646279</v>
      </c>
    </row>
    <row r="119" spans="1:13" ht="18" customHeight="1" x14ac:dyDescent="0.3">
      <c r="A119" s="91"/>
      <c r="B119" s="89"/>
      <c r="C119" s="69" t="s">
        <v>145</v>
      </c>
      <c r="D119" s="69" t="s">
        <v>146</v>
      </c>
      <c r="E119" s="70">
        <v>9678000</v>
      </c>
      <c r="F119" s="70">
        <v>11780000</v>
      </c>
      <c r="G119" s="71">
        <f t="shared" si="14"/>
        <v>2102000</v>
      </c>
      <c r="H119" s="83"/>
      <c r="I119" s="84" t="s">
        <v>147</v>
      </c>
      <c r="J119" s="72" t="s">
        <v>148</v>
      </c>
      <c r="K119" s="70"/>
      <c r="L119" s="70"/>
      <c r="M119" s="71">
        <f t="shared" si="15"/>
        <v>0</v>
      </c>
    </row>
    <row r="120" spans="1:13" ht="18" customHeight="1" x14ac:dyDescent="0.3">
      <c r="A120" s="91"/>
      <c r="B120" s="44" t="s">
        <v>149</v>
      </c>
      <c r="C120" s="69" t="s">
        <v>150</v>
      </c>
      <c r="D120" s="69" t="s">
        <v>151</v>
      </c>
      <c r="E120" s="70">
        <v>109076000</v>
      </c>
      <c r="F120" s="70">
        <v>94917200</v>
      </c>
      <c r="G120" s="71">
        <f t="shared" si="14"/>
        <v>-14158800</v>
      </c>
      <c r="H120" s="83"/>
      <c r="I120" s="85"/>
      <c r="J120" s="72" t="s">
        <v>152</v>
      </c>
      <c r="K120" s="70">
        <v>3900000</v>
      </c>
      <c r="L120" s="70">
        <v>3480000</v>
      </c>
      <c r="M120" s="71">
        <f t="shared" si="15"/>
        <v>-420000</v>
      </c>
    </row>
    <row r="121" spans="1:13" ht="18" customHeight="1" x14ac:dyDescent="0.3">
      <c r="A121" s="91"/>
      <c r="B121" s="88" t="s">
        <v>153</v>
      </c>
      <c r="C121" s="69" t="s">
        <v>154</v>
      </c>
      <c r="D121" s="69" t="s">
        <v>155</v>
      </c>
      <c r="E121" s="70">
        <v>26780000</v>
      </c>
      <c r="F121" s="70">
        <v>44272000</v>
      </c>
      <c r="G121" s="71">
        <f t="shared" si="14"/>
        <v>17492000</v>
      </c>
      <c r="H121" s="83"/>
      <c r="I121" s="85"/>
      <c r="J121" s="72" t="s">
        <v>156</v>
      </c>
      <c r="K121" s="70">
        <v>71306400</v>
      </c>
      <c r="L121" s="70">
        <v>64602160</v>
      </c>
      <c r="M121" s="71">
        <f t="shared" si="15"/>
        <v>-6704240</v>
      </c>
    </row>
    <row r="122" spans="1:13" ht="18" customHeight="1" x14ac:dyDescent="0.3">
      <c r="A122" s="91"/>
      <c r="B122" s="89"/>
      <c r="C122" s="69" t="s">
        <v>157</v>
      </c>
      <c r="D122" s="69" t="s">
        <v>138</v>
      </c>
      <c r="E122" s="70">
        <v>55485000</v>
      </c>
      <c r="F122" s="70">
        <v>59040000</v>
      </c>
      <c r="G122" s="71">
        <f t="shared" si="14"/>
        <v>3555000</v>
      </c>
      <c r="H122" s="83"/>
      <c r="I122" s="72" t="s">
        <v>158</v>
      </c>
      <c r="J122" s="72" t="s">
        <v>159</v>
      </c>
      <c r="K122" s="70"/>
      <c r="L122" s="70"/>
      <c r="M122" s="71">
        <f t="shared" si="15"/>
        <v>0</v>
      </c>
    </row>
    <row r="123" spans="1:13" ht="18" customHeight="1" x14ac:dyDescent="0.3">
      <c r="A123" s="91"/>
      <c r="B123" s="44" t="s">
        <v>160</v>
      </c>
      <c r="C123" s="69" t="s">
        <v>161</v>
      </c>
      <c r="D123" s="69" t="s">
        <v>162</v>
      </c>
      <c r="E123" s="70"/>
      <c r="F123" s="70"/>
      <c r="G123" s="71">
        <f t="shared" si="14"/>
        <v>0</v>
      </c>
      <c r="H123" s="82" t="s">
        <v>163</v>
      </c>
      <c r="I123" s="72" t="s">
        <v>164</v>
      </c>
      <c r="J123" s="72" t="s">
        <v>51</v>
      </c>
      <c r="K123" s="70">
        <v>6240000</v>
      </c>
      <c r="L123" s="70">
        <v>6240000</v>
      </c>
      <c r="M123" s="71">
        <f t="shared" si="15"/>
        <v>0</v>
      </c>
    </row>
    <row r="124" spans="1:13" ht="18" customHeight="1" x14ac:dyDescent="0.3">
      <c r="A124" s="91"/>
      <c r="B124" s="88" t="s">
        <v>165</v>
      </c>
      <c r="C124" s="69" t="s">
        <v>166</v>
      </c>
      <c r="D124" s="69" t="s">
        <v>167</v>
      </c>
      <c r="E124" s="70"/>
      <c r="F124" s="70"/>
      <c r="G124" s="71">
        <f t="shared" si="14"/>
        <v>0</v>
      </c>
      <c r="H124" s="83"/>
      <c r="I124" s="84" t="s">
        <v>168</v>
      </c>
      <c r="J124" s="72" t="s">
        <v>169</v>
      </c>
      <c r="K124" s="70"/>
      <c r="L124" s="70"/>
      <c r="M124" s="71">
        <f t="shared" si="15"/>
        <v>0</v>
      </c>
    </row>
    <row r="125" spans="1:13" ht="18" customHeight="1" x14ac:dyDescent="0.3">
      <c r="A125" s="91"/>
      <c r="B125" s="89"/>
      <c r="C125" s="69" t="s">
        <v>170</v>
      </c>
      <c r="D125" s="69" t="s">
        <v>171</v>
      </c>
      <c r="E125" s="70">
        <v>0</v>
      </c>
      <c r="F125" s="70"/>
      <c r="G125" s="71">
        <f t="shared" si="14"/>
        <v>0</v>
      </c>
      <c r="H125" s="83"/>
      <c r="I125" s="85"/>
      <c r="J125" s="72" t="s">
        <v>172</v>
      </c>
      <c r="K125" s="70"/>
      <c r="L125" s="70"/>
      <c r="M125" s="71">
        <f t="shared" si="15"/>
        <v>0</v>
      </c>
    </row>
    <row r="126" spans="1:13" ht="18" customHeight="1" x14ac:dyDescent="0.3">
      <c r="A126" s="91"/>
      <c r="B126" s="88" t="s">
        <v>173</v>
      </c>
      <c r="C126" s="69" t="s">
        <v>174</v>
      </c>
      <c r="D126" s="69" t="s">
        <v>175</v>
      </c>
      <c r="E126" s="70">
        <v>13500000</v>
      </c>
      <c r="F126" s="70">
        <v>13900000</v>
      </c>
      <c r="G126" s="71">
        <f t="shared" si="14"/>
        <v>400000</v>
      </c>
      <c r="H126" s="82" t="s">
        <v>176</v>
      </c>
      <c r="I126" s="84" t="s">
        <v>177</v>
      </c>
      <c r="J126" s="72" t="s">
        <v>35</v>
      </c>
      <c r="K126" s="70"/>
      <c r="L126" s="70"/>
      <c r="M126" s="71">
        <f t="shared" si="15"/>
        <v>0</v>
      </c>
    </row>
    <row r="127" spans="1:13" ht="18" customHeight="1" x14ac:dyDescent="0.3">
      <c r="A127" s="91"/>
      <c r="B127" s="89"/>
      <c r="C127" s="69" t="s">
        <v>178</v>
      </c>
      <c r="D127" s="69" t="s">
        <v>179</v>
      </c>
      <c r="E127" s="70">
        <v>39297000</v>
      </c>
      <c r="F127" s="70">
        <v>18000000</v>
      </c>
      <c r="G127" s="71">
        <f t="shared" si="14"/>
        <v>-21297000</v>
      </c>
      <c r="H127" s="83"/>
      <c r="I127" s="85"/>
      <c r="J127" s="72" t="s">
        <v>39</v>
      </c>
      <c r="K127" s="70"/>
      <c r="L127" s="70"/>
      <c r="M127" s="71">
        <f t="shared" si="15"/>
        <v>0</v>
      </c>
    </row>
    <row r="128" spans="1:13" ht="18" customHeight="1" x14ac:dyDescent="0.3">
      <c r="A128" s="91"/>
      <c r="B128" s="44" t="s">
        <v>180</v>
      </c>
      <c r="C128" s="69" t="s">
        <v>181</v>
      </c>
      <c r="D128" s="69" t="s">
        <v>71</v>
      </c>
      <c r="E128" s="70">
        <v>4800000</v>
      </c>
      <c r="F128" s="70">
        <v>3500000</v>
      </c>
      <c r="G128" s="71">
        <f t="shared" si="14"/>
        <v>-1300000</v>
      </c>
      <c r="H128" s="73" t="s">
        <v>182</v>
      </c>
      <c r="I128" s="72" t="s">
        <v>183</v>
      </c>
      <c r="J128" s="72" t="s">
        <v>184</v>
      </c>
      <c r="K128" s="70">
        <v>6000000</v>
      </c>
      <c r="L128" s="70">
        <v>3000000</v>
      </c>
      <c r="M128" s="71">
        <f t="shared" si="15"/>
        <v>-3000000</v>
      </c>
    </row>
    <row r="129" spans="1:13" ht="18" customHeight="1" x14ac:dyDescent="0.3">
      <c r="A129" s="91"/>
      <c r="B129" s="44" t="s">
        <v>185</v>
      </c>
      <c r="C129" s="69" t="s">
        <v>186</v>
      </c>
      <c r="D129" s="69" t="s">
        <v>54</v>
      </c>
      <c r="E129" s="70">
        <v>500000</v>
      </c>
      <c r="F129" s="70">
        <v>500000</v>
      </c>
      <c r="G129" s="71">
        <f t="shared" si="14"/>
        <v>0</v>
      </c>
      <c r="H129" s="73" t="s">
        <v>187</v>
      </c>
      <c r="I129" s="72" t="s">
        <v>188</v>
      </c>
      <c r="J129" s="72" t="s">
        <v>189</v>
      </c>
      <c r="K129" s="70">
        <v>1200000</v>
      </c>
      <c r="L129" s="70">
        <v>1200000</v>
      </c>
      <c r="M129" s="71">
        <f t="shared" si="15"/>
        <v>0</v>
      </c>
    </row>
    <row r="130" spans="1:13" ht="18" customHeight="1" x14ac:dyDescent="0.3">
      <c r="A130" s="91"/>
      <c r="B130" s="44" t="s">
        <v>190</v>
      </c>
      <c r="C130" s="69" t="s">
        <v>191</v>
      </c>
      <c r="D130" s="69" t="s">
        <v>192</v>
      </c>
      <c r="E130" s="70">
        <v>699032</v>
      </c>
      <c r="F130" s="70">
        <v>1640485</v>
      </c>
      <c r="G130" s="71">
        <f t="shared" si="14"/>
        <v>941453</v>
      </c>
      <c r="H130" s="82" t="s">
        <v>193</v>
      </c>
      <c r="I130" s="84" t="s">
        <v>194</v>
      </c>
      <c r="J130" s="72" t="s">
        <v>19</v>
      </c>
      <c r="K130" s="70">
        <v>50000</v>
      </c>
      <c r="L130" s="70">
        <v>50000</v>
      </c>
      <c r="M130" s="71">
        <f t="shared" si="15"/>
        <v>0</v>
      </c>
    </row>
    <row r="131" spans="1:13" ht="18" customHeight="1" x14ac:dyDescent="0.3">
      <c r="A131" s="91"/>
      <c r="B131" s="44" t="s">
        <v>195</v>
      </c>
      <c r="C131" s="5" t="s">
        <v>195</v>
      </c>
      <c r="D131" s="5" t="s">
        <v>195</v>
      </c>
      <c r="E131" s="70"/>
      <c r="F131" s="70"/>
      <c r="G131" s="71">
        <f t="shared" si="14"/>
        <v>0</v>
      </c>
      <c r="H131" s="83"/>
      <c r="I131" s="85"/>
      <c r="J131" s="72" t="s">
        <v>66</v>
      </c>
      <c r="K131" s="70">
        <v>6500000</v>
      </c>
      <c r="L131" s="70">
        <v>1500000</v>
      </c>
      <c r="M131" s="71">
        <f t="shared" si="15"/>
        <v>-5000000</v>
      </c>
    </row>
    <row r="132" spans="1:13" ht="18" customHeight="1" x14ac:dyDescent="0.3">
      <c r="A132" s="91"/>
      <c r="B132" s="44"/>
      <c r="C132" s="5"/>
      <c r="D132" s="5"/>
      <c r="E132" s="70"/>
      <c r="F132" s="70"/>
      <c r="G132" s="71">
        <f t="shared" si="14"/>
        <v>0</v>
      </c>
      <c r="H132" s="82" t="s">
        <v>196</v>
      </c>
      <c r="I132" s="84" t="s">
        <v>197</v>
      </c>
      <c r="J132" s="72" t="s">
        <v>198</v>
      </c>
      <c r="K132" s="70">
        <v>40058639</v>
      </c>
      <c r="L132" s="70">
        <v>5000000</v>
      </c>
      <c r="M132" s="71">
        <f t="shared" si="15"/>
        <v>-35058639</v>
      </c>
    </row>
    <row r="133" spans="1:13" ht="18" customHeight="1" x14ac:dyDescent="0.3">
      <c r="A133" s="91"/>
      <c r="B133" s="44"/>
      <c r="C133" s="5"/>
      <c r="D133" s="5"/>
      <c r="E133" s="70"/>
      <c r="F133" s="70"/>
      <c r="G133" s="71"/>
      <c r="H133" s="83"/>
      <c r="I133" s="85"/>
      <c r="J133" s="72" t="s">
        <v>199</v>
      </c>
      <c r="K133" s="70"/>
      <c r="L133" s="70"/>
      <c r="M133" s="71">
        <f t="shared" ref="M133" si="16">K133-L133</f>
        <v>0</v>
      </c>
    </row>
    <row r="134" spans="1:13" ht="18" customHeight="1" thickBot="1" x14ac:dyDescent="0.35">
      <c r="A134" s="92"/>
      <c r="B134" s="86" t="s">
        <v>67</v>
      </c>
      <c r="C134" s="87"/>
      <c r="D134" s="87"/>
      <c r="E134" s="74">
        <f>SUM(E114:E131)</f>
        <v>898264000</v>
      </c>
      <c r="F134" s="74">
        <f>SUM(F114:F130)</f>
        <v>855795400</v>
      </c>
      <c r="G134" s="75">
        <f>SUM(G114:G132)</f>
        <v>-42468600</v>
      </c>
      <c r="H134" s="86" t="s">
        <v>67</v>
      </c>
      <c r="I134" s="87"/>
      <c r="J134" s="87"/>
      <c r="K134" s="74">
        <f>SUM(K114:K132)</f>
        <v>898264000</v>
      </c>
      <c r="L134" s="74">
        <f>SUM(L114:L132)</f>
        <v>855795400</v>
      </c>
      <c r="M134" s="75">
        <f>SUM(M114:M133)</f>
        <v>-42468600</v>
      </c>
    </row>
    <row r="135" spans="1:13" ht="19.7" customHeight="1" x14ac:dyDescent="0.3">
      <c r="A135" s="90" t="s">
        <v>200</v>
      </c>
      <c r="B135" s="93" t="s">
        <v>121</v>
      </c>
      <c r="C135" s="65" t="s">
        <v>122</v>
      </c>
      <c r="D135" s="65" t="s">
        <v>123</v>
      </c>
      <c r="E135" s="76">
        <v>43777200</v>
      </c>
      <c r="F135" s="76">
        <v>44645000</v>
      </c>
      <c r="G135" s="77">
        <f t="shared" ref="G135:G153" si="17">F135-E135</f>
        <v>867800</v>
      </c>
      <c r="H135" s="93" t="s">
        <v>124</v>
      </c>
      <c r="I135" s="95" t="s">
        <v>125</v>
      </c>
      <c r="J135" s="68" t="s">
        <v>126</v>
      </c>
      <c r="K135" s="76">
        <v>280323000</v>
      </c>
      <c r="L135" s="76">
        <v>239940000</v>
      </c>
      <c r="M135" s="77">
        <f t="shared" ref="M135:M154" si="18">L135-K135</f>
        <v>-40383000</v>
      </c>
    </row>
    <row r="136" spans="1:13" ht="33.950000000000003" customHeight="1" x14ac:dyDescent="0.3">
      <c r="A136" s="91"/>
      <c r="B136" s="94"/>
      <c r="C136" s="69" t="s">
        <v>127</v>
      </c>
      <c r="D136" s="69" t="s">
        <v>128</v>
      </c>
      <c r="E136" s="6">
        <v>360374989</v>
      </c>
      <c r="F136" s="6">
        <v>327996320</v>
      </c>
      <c r="G136" s="11">
        <f t="shared" si="17"/>
        <v>-32378669</v>
      </c>
      <c r="H136" s="89"/>
      <c r="I136" s="96"/>
      <c r="J136" s="72" t="s">
        <v>129</v>
      </c>
      <c r="K136" s="6">
        <v>0</v>
      </c>
      <c r="L136" s="6">
        <v>0</v>
      </c>
      <c r="M136" s="11">
        <f t="shared" si="18"/>
        <v>0</v>
      </c>
    </row>
    <row r="137" spans="1:13" ht="18" customHeight="1" x14ac:dyDescent="0.3">
      <c r="A137" s="91"/>
      <c r="B137" s="94"/>
      <c r="C137" s="69" t="s">
        <v>130</v>
      </c>
      <c r="D137" s="69" t="s">
        <v>131</v>
      </c>
      <c r="E137" s="6">
        <v>320000</v>
      </c>
      <c r="F137" s="6">
        <v>320000</v>
      </c>
      <c r="G137" s="11">
        <f t="shared" si="17"/>
        <v>0</v>
      </c>
      <c r="H137" s="82" t="s">
        <v>132</v>
      </c>
      <c r="I137" s="5" t="s">
        <v>133</v>
      </c>
      <c r="J137" s="72" t="s">
        <v>134</v>
      </c>
      <c r="K137" s="6">
        <v>23760000</v>
      </c>
      <c r="L137" s="6">
        <v>21260000</v>
      </c>
      <c r="M137" s="11">
        <f t="shared" si="18"/>
        <v>-2500000</v>
      </c>
    </row>
    <row r="138" spans="1:13" ht="18" customHeight="1" x14ac:dyDescent="0.3">
      <c r="A138" s="91"/>
      <c r="B138" s="89"/>
      <c r="C138" s="69" t="s">
        <v>135</v>
      </c>
      <c r="D138" s="69" t="s">
        <v>136</v>
      </c>
      <c r="E138" s="6">
        <v>75254711</v>
      </c>
      <c r="F138" s="6">
        <v>69881039</v>
      </c>
      <c r="G138" s="11">
        <f t="shared" si="17"/>
        <v>-5373672</v>
      </c>
      <c r="H138" s="83"/>
      <c r="I138" s="72" t="s">
        <v>137</v>
      </c>
      <c r="J138" s="72" t="s">
        <v>138</v>
      </c>
      <c r="K138" s="6">
        <v>16891500</v>
      </c>
      <c r="L138" s="6">
        <v>16273000</v>
      </c>
      <c r="M138" s="11">
        <f t="shared" si="18"/>
        <v>-618500</v>
      </c>
    </row>
    <row r="139" spans="1:13" ht="18" customHeight="1" x14ac:dyDescent="0.3">
      <c r="A139" s="91"/>
      <c r="B139" s="88" t="s">
        <v>139</v>
      </c>
      <c r="C139" s="69" t="s">
        <v>140</v>
      </c>
      <c r="D139" s="69" t="s">
        <v>141</v>
      </c>
      <c r="E139" s="6">
        <v>50144000</v>
      </c>
      <c r="F139" s="6">
        <v>51019841</v>
      </c>
      <c r="G139" s="11">
        <f t="shared" si="17"/>
        <v>875841</v>
      </c>
      <c r="H139" s="82" t="s">
        <v>142</v>
      </c>
      <c r="I139" s="72" t="s">
        <v>143</v>
      </c>
      <c r="J139" s="72" t="s">
        <v>144</v>
      </c>
      <c r="K139" s="6">
        <v>283273884</v>
      </c>
      <c r="L139" s="6">
        <v>283430884</v>
      </c>
      <c r="M139" s="11">
        <f t="shared" si="18"/>
        <v>157000</v>
      </c>
    </row>
    <row r="140" spans="1:13" ht="18" customHeight="1" x14ac:dyDescent="0.3">
      <c r="A140" s="91"/>
      <c r="B140" s="89"/>
      <c r="C140" s="69" t="s">
        <v>145</v>
      </c>
      <c r="D140" s="69" t="s">
        <v>146</v>
      </c>
      <c r="E140" s="6">
        <v>5420000</v>
      </c>
      <c r="F140" s="6">
        <v>5990000</v>
      </c>
      <c r="G140" s="11">
        <f t="shared" si="17"/>
        <v>570000</v>
      </c>
      <c r="H140" s="83"/>
      <c r="I140" s="84" t="s">
        <v>147</v>
      </c>
      <c r="J140" s="72" t="s">
        <v>148</v>
      </c>
      <c r="K140" s="6">
        <v>0</v>
      </c>
      <c r="L140" s="6">
        <v>0</v>
      </c>
      <c r="M140" s="11">
        <f t="shared" si="18"/>
        <v>0</v>
      </c>
    </row>
    <row r="141" spans="1:13" ht="18" customHeight="1" x14ac:dyDescent="0.3">
      <c r="A141" s="91"/>
      <c r="B141" s="44" t="s">
        <v>149</v>
      </c>
      <c r="C141" s="69" t="s">
        <v>150</v>
      </c>
      <c r="D141" s="69" t="s">
        <v>151</v>
      </c>
      <c r="E141" s="6">
        <v>82473600</v>
      </c>
      <c r="F141" s="6">
        <v>71766800</v>
      </c>
      <c r="G141" s="11">
        <f t="shared" si="17"/>
        <v>-10706800</v>
      </c>
      <c r="H141" s="83"/>
      <c r="I141" s="85"/>
      <c r="J141" s="72" t="s">
        <v>201</v>
      </c>
      <c r="K141" s="6">
        <v>0</v>
      </c>
      <c r="L141" s="6">
        <v>0</v>
      </c>
      <c r="M141" s="11">
        <f t="shared" si="18"/>
        <v>0</v>
      </c>
    </row>
    <row r="142" spans="1:13" ht="18" customHeight="1" x14ac:dyDescent="0.3">
      <c r="A142" s="91"/>
      <c r="B142" s="88" t="s">
        <v>153</v>
      </c>
      <c r="C142" s="69" t="s">
        <v>154</v>
      </c>
      <c r="D142" s="69" t="s">
        <v>155</v>
      </c>
      <c r="E142" s="6">
        <v>23760000</v>
      </c>
      <c r="F142" s="6">
        <v>21260000</v>
      </c>
      <c r="G142" s="11">
        <f t="shared" si="17"/>
        <v>-2500000</v>
      </c>
      <c r="H142" s="83"/>
      <c r="I142" s="85"/>
      <c r="J142" s="72" t="s">
        <v>156</v>
      </c>
      <c r="K142" s="6">
        <v>53831060</v>
      </c>
      <c r="L142" s="6">
        <v>45191160</v>
      </c>
      <c r="M142" s="11">
        <f t="shared" si="18"/>
        <v>-8639900</v>
      </c>
    </row>
    <row r="143" spans="1:13" ht="18" customHeight="1" x14ac:dyDescent="0.3">
      <c r="A143" s="91"/>
      <c r="B143" s="89"/>
      <c r="C143" s="69" t="s">
        <v>157</v>
      </c>
      <c r="D143" s="69" t="s">
        <v>138</v>
      </c>
      <c r="E143" s="6">
        <v>16891500</v>
      </c>
      <c r="F143" s="6">
        <v>16273000</v>
      </c>
      <c r="G143" s="11">
        <f t="shared" si="17"/>
        <v>-618500</v>
      </c>
      <c r="H143" s="83"/>
      <c r="I143" s="72" t="s">
        <v>158</v>
      </c>
      <c r="J143" s="72" t="s">
        <v>159</v>
      </c>
      <c r="K143" s="6">
        <v>0</v>
      </c>
      <c r="L143" s="6">
        <v>0</v>
      </c>
      <c r="M143" s="11">
        <f t="shared" si="18"/>
        <v>0</v>
      </c>
    </row>
    <row r="144" spans="1:13" ht="18" customHeight="1" x14ac:dyDescent="0.3">
      <c r="A144" s="91"/>
      <c r="B144" s="44" t="s">
        <v>160</v>
      </c>
      <c r="C144" s="69" t="s">
        <v>161</v>
      </c>
      <c r="D144" s="69" t="s">
        <v>162</v>
      </c>
      <c r="E144" s="6">
        <v>2400000</v>
      </c>
      <c r="F144" s="6">
        <v>0</v>
      </c>
      <c r="G144" s="11">
        <f t="shared" si="17"/>
        <v>-2400000</v>
      </c>
      <c r="H144" s="82" t="s">
        <v>163</v>
      </c>
      <c r="I144" s="72" t="s">
        <v>164</v>
      </c>
      <c r="J144" s="72" t="s">
        <v>51</v>
      </c>
      <c r="K144" s="6">
        <v>706000</v>
      </c>
      <c r="L144" s="6">
        <v>2118000</v>
      </c>
      <c r="M144" s="11">
        <f t="shared" si="18"/>
        <v>1412000</v>
      </c>
    </row>
    <row r="145" spans="1:13" ht="18" customHeight="1" x14ac:dyDescent="0.3">
      <c r="A145" s="91"/>
      <c r="B145" s="88" t="s">
        <v>165</v>
      </c>
      <c r="C145" s="69" t="s">
        <v>166</v>
      </c>
      <c r="D145" s="69" t="s">
        <v>167</v>
      </c>
      <c r="E145" s="6">
        <v>0</v>
      </c>
      <c r="F145" s="6"/>
      <c r="G145" s="11">
        <f t="shared" si="17"/>
        <v>0</v>
      </c>
      <c r="H145" s="83"/>
      <c r="I145" s="84" t="s">
        <v>168</v>
      </c>
      <c r="J145" s="72" t="s">
        <v>169</v>
      </c>
      <c r="K145" s="6">
        <v>0</v>
      </c>
      <c r="L145" s="6">
        <v>0</v>
      </c>
      <c r="M145" s="11">
        <f t="shared" si="18"/>
        <v>0</v>
      </c>
    </row>
    <row r="146" spans="1:13" ht="18" customHeight="1" x14ac:dyDescent="0.3">
      <c r="A146" s="91"/>
      <c r="B146" s="89"/>
      <c r="C146" s="69" t="s">
        <v>170</v>
      </c>
      <c r="D146" s="69" t="s">
        <v>171</v>
      </c>
      <c r="E146" s="6">
        <v>0</v>
      </c>
      <c r="F146" s="6">
        <v>0</v>
      </c>
      <c r="G146" s="11">
        <f t="shared" si="17"/>
        <v>0</v>
      </c>
      <c r="H146" s="83"/>
      <c r="I146" s="85"/>
      <c r="J146" s="72" t="s">
        <v>172</v>
      </c>
      <c r="K146" s="6">
        <v>0</v>
      </c>
      <c r="L146" s="6">
        <v>0</v>
      </c>
      <c r="M146" s="11">
        <f t="shared" si="18"/>
        <v>0</v>
      </c>
    </row>
    <row r="147" spans="1:13" ht="18" customHeight="1" x14ac:dyDescent="0.3">
      <c r="A147" s="91"/>
      <c r="B147" s="88" t="s">
        <v>173</v>
      </c>
      <c r="C147" s="69" t="s">
        <v>174</v>
      </c>
      <c r="D147" s="69" t="s">
        <v>175</v>
      </c>
      <c r="E147" s="6">
        <v>7800000</v>
      </c>
      <c r="F147" s="6">
        <v>2800000</v>
      </c>
      <c r="G147" s="11">
        <f t="shared" si="17"/>
        <v>-5000000</v>
      </c>
      <c r="H147" s="82" t="s">
        <v>176</v>
      </c>
      <c r="I147" s="84" t="s">
        <v>177</v>
      </c>
      <c r="J147" s="72" t="s">
        <v>35</v>
      </c>
      <c r="K147" s="6">
        <v>0</v>
      </c>
      <c r="L147" s="6">
        <v>0</v>
      </c>
      <c r="M147" s="11">
        <f t="shared" si="18"/>
        <v>0</v>
      </c>
    </row>
    <row r="148" spans="1:13" ht="18" customHeight="1" x14ac:dyDescent="0.3">
      <c r="A148" s="91"/>
      <c r="B148" s="89"/>
      <c r="C148" s="69" t="s">
        <v>178</v>
      </c>
      <c r="D148" s="69" t="s">
        <v>179</v>
      </c>
      <c r="E148" s="6">
        <v>4000000</v>
      </c>
      <c r="F148" s="6">
        <v>3000000</v>
      </c>
      <c r="G148" s="11">
        <f t="shared" si="17"/>
        <v>-1000000</v>
      </c>
      <c r="H148" s="83"/>
      <c r="I148" s="85"/>
      <c r="J148" s="72" t="s">
        <v>39</v>
      </c>
      <c r="K148" s="6">
        <v>0</v>
      </c>
      <c r="L148" s="6">
        <v>0</v>
      </c>
      <c r="M148" s="11">
        <f t="shared" si="18"/>
        <v>0</v>
      </c>
    </row>
    <row r="149" spans="1:13" ht="18" customHeight="1" x14ac:dyDescent="0.3">
      <c r="A149" s="91"/>
      <c r="B149" s="44" t="s">
        <v>180</v>
      </c>
      <c r="C149" s="69" t="s">
        <v>181</v>
      </c>
      <c r="D149" s="69" t="s">
        <v>71</v>
      </c>
      <c r="E149" s="6">
        <v>236000</v>
      </c>
      <c r="F149" s="6">
        <v>0</v>
      </c>
      <c r="G149" s="11">
        <f t="shared" si="17"/>
        <v>-236000</v>
      </c>
      <c r="H149" s="73" t="s">
        <v>182</v>
      </c>
      <c r="I149" s="72" t="s">
        <v>183</v>
      </c>
      <c r="J149" s="72" t="s">
        <v>184</v>
      </c>
      <c r="K149" s="6">
        <v>0</v>
      </c>
      <c r="L149" s="6">
        <v>0</v>
      </c>
      <c r="M149" s="11">
        <f t="shared" si="18"/>
        <v>0</v>
      </c>
    </row>
    <row r="150" spans="1:13" ht="18" customHeight="1" x14ac:dyDescent="0.3">
      <c r="A150" s="91"/>
      <c r="B150" s="44" t="s">
        <v>185</v>
      </c>
      <c r="C150" s="69" t="s">
        <v>186</v>
      </c>
      <c r="D150" s="69" t="s">
        <v>54</v>
      </c>
      <c r="E150" s="6">
        <v>0</v>
      </c>
      <c r="F150" s="6"/>
      <c r="G150" s="11">
        <f t="shared" si="17"/>
        <v>0</v>
      </c>
      <c r="H150" s="73" t="s">
        <v>187</v>
      </c>
      <c r="I150" s="72" t="s">
        <v>188</v>
      </c>
      <c r="J150" s="72" t="s">
        <v>189</v>
      </c>
      <c r="K150" s="6">
        <v>0</v>
      </c>
      <c r="L150" s="6">
        <v>0</v>
      </c>
      <c r="M150" s="11">
        <f t="shared" si="18"/>
        <v>0</v>
      </c>
    </row>
    <row r="151" spans="1:13" ht="18" customHeight="1" x14ac:dyDescent="0.3">
      <c r="A151" s="91"/>
      <c r="B151" s="44" t="s">
        <v>190</v>
      </c>
      <c r="C151" s="69" t="s">
        <v>191</v>
      </c>
      <c r="D151" s="69" t="s">
        <v>192</v>
      </c>
      <c r="E151" s="6">
        <v>500000</v>
      </c>
      <c r="F151" s="6">
        <v>500000</v>
      </c>
      <c r="G151" s="11">
        <f t="shared" si="17"/>
        <v>0</v>
      </c>
      <c r="H151" s="82" t="s">
        <v>193</v>
      </c>
      <c r="I151" s="84" t="s">
        <v>194</v>
      </c>
      <c r="J151" s="72" t="s">
        <v>19</v>
      </c>
      <c r="K151" s="6">
        <v>40340</v>
      </c>
      <c r="L151" s="6">
        <v>38956</v>
      </c>
      <c r="M151" s="11">
        <f t="shared" si="18"/>
        <v>-1384</v>
      </c>
    </row>
    <row r="152" spans="1:13" ht="18" customHeight="1" x14ac:dyDescent="0.3">
      <c r="A152" s="91"/>
      <c r="B152" s="44" t="s">
        <v>195</v>
      </c>
      <c r="C152" s="5" t="s">
        <v>195</v>
      </c>
      <c r="D152" s="5" t="s">
        <v>195</v>
      </c>
      <c r="E152" s="6">
        <v>0</v>
      </c>
      <c r="F152" s="6"/>
      <c r="G152" s="11">
        <f t="shared" si="17"/>
        <v>0</v>
      </c>
      <c r="H152" s="83"/>
      <c r="I152" s="85"/>
      <c r="J152" s="72" t="s">
        <v>66</v>
      </c>
      <c r="K152" s="6">
        <v>250000</v>
      </c>
      <c r="L152" s="6">
        <v>200000</v>
      </c>
      <c r="M152" s="11">
        <f t="shared" si="18"/>
        <v>-50000</v>
      </c>
    </row>
    <row r="153" spans="1:13" ht="18" customHeight="1" x14ac:dyDescent="0.3">
      <c r="A153" s="91"/>
      <c r="B153" s="44"/>
      <c r="C153" s="5"/>
      <c r="D153" s="5"/>
      <c r="E153" s="6"/>
      <c r="F153" s="6"/>
      <c r="G153" s="11">
        <f t="shared" si="17"/>
        <v>0</v>
      </c>
      <c r="H153" s="82" t="s">
        <v>196</v>
      </c>
      <c r="I153" s="84" t="s">
        <v>197</v>
      </c>
      <c r="J153" s="72" t="s">
        <v>198</v>
      </c>
      <c r="K153" s="6">
        <v>14276216</v>
      </c>
      <c r="L153" s="6">
        <v>7000000</v>
      </c>
      <c r="M153" s="11">
        <f t="shared" si="18"/>
        <v>-7276216</v>
      </c>
    </row>
    <row r="154" spans="1:13" ht="18" customHeight="1" x14ac:dyDescent="0.3">
      <c r="A154" s="91"/>
      <c r="B154" s="44"/>
      <c r="C154" s="5"/>
      <c r="D154" s="5"/>
      <c r="E154" s="6"/>
      <c r="F154" s="6"/>
      <c r="G154" s="11"/>
      <c r="H154" s="83"/>
      <c r="I154" s="85"/>
      <c r="J154" s="72" t="s">
        <v>199</v>
      </c>
      <c r="K154" s="6">
        <v>0</v>
      </c>
      <c r="L154" s="6"/>
      <c r="M154" s="11">
        <f t="shared" si="18"/>
        <v>0</v>
      </c>
    </row>
    <row r="155" spans="1:13" ht="18" customHeight="1" thickBot="1" x14ac:dyDescent="0.35">
      <c r="A155" s="92"/>
      <c r="B155" s="86" t="s">
        <v>67</v>
      </c>
      <c r="C155" s="87"/>
      <c r="D155" s="87"/>
      <c r="E155" s="14">
        <f>SUM(E135:E151)</f>
        <v>673352000</v>
      </c>
      <c r="F155" s="14">
        <f>SUM(F135:F152)</f>
        <v>615452000</v>
      </c>
      <c r="G155" s="15">
        <f>SUM(G135:G152)</f>
        <v>-57900000</v>
      </c>
      <c r="H155" s="86" t="s">
        <v>67</v>
      </c>
      <c r="I155" s="87"/>
      <c r="J155" s="87"/>
      <c r="K155" s="14">
        <f>SUM(K135:K154)</f>
        <v>673352000</v>
      </c>
      <c r="L155" s="14">
        <f>SUM(L135:L154)</f>
        <v>615452000</v>
      </c>
      <c r="M155" s="15">
        <f>SUM(M135:M154)</f>
        <v>-57900000</v>
      </c>
    </row>
    <row r="156" spans="1:13" ht="27.75" customHeight="1" thickBot="1" x14ac:dyDescent="0.35">
      <c r="A156" s="79" t="s">
        <v>118</v>
      </c>
      <c r="B156" s="80"/>
      <c r="C156" s="80"/>
      <c r="D156" s="80"/>
      <c r="E156" s="41">
        <f>E134+E155</f>
        <v>1571616000</v>
      </c>
      <c r="F156" s="41">
        <f>F134+F155</f>
        <v>1471247400</v>
      </c>
      <c r="G156" s="41">
        <f>E156-F156</f>
        <v>100368600</v>
      </c>
      <c r="H156" s="81" t="s">
        <v>118</v>
      </c>
      <c r="I156" s="81"/>
      <c r="J156" s="81"/>
      <c r="K156" s="41">
        <f>K134+K155</f>
        <v>1571616000</v>
      </c>
      <c r="L156" s="41">
        <f>L134+L155</f>
        <v>1471247400</v>
      </c>
      <c r="M156" s="41">
        <f>K156-L156</f>
        <v>100368600</v>
      </c>
    </row>
    <row r="157" spans="1:13" s="78" customFormat="1" x14ac:dyDescent="0.3"/>
    <row r="158" spans="1:13" s="78" customFormat="1" x14ac:dyDescent="0.3"/>
  </sheetData>
  <mergeCells count="158">
    <mergeCell ref="M7:M8"/>
    <mergeCell ref="A1:D1"/>
    <mergeCell ref="A2:M2"/>
    <mergeCell ref="A3:M3"/>
    <mergeCell ref="A4:M4"/>
    <mergeCell ref="A5:M5"/>
    <mergeCell ref="A6:A8"/>
    <mergeCell ref="B6:G6"/>
    <mergeCell ref="H6:M6"/>
    <mergeCell ref="B7:D7"/>
    <mergeCell ref="E7:E8"/>
    <mergeCell ref="B9:D9"/>
    <mergeCell ref="H9:J9"/>
    <mergeCell ref="A10:D10"/>
    <mergeCell ref="H10:J10"/>
    <mergeCell ref="F7:F8"/>
    <mergeCell ref="G7:G8"/>
    <mergeCell ref="H7:J7"/>
    <mergeCell ref="K7:K8"/>
    <mergeCell ref="L7:L8"/>
    <mergeCell ref="H33:H34"/>
    <mergeCell ref="I33:I34"/>
    <mergeCell ref="A11:A22"/>
    <mergeCell ref="B11:B13"/>
    <mergeCell ref="H14:H15"/>
    <mergeCell ref="I14:I15"/>
    <mergeCell ref="H18:H19"/>
    <mergeCell ref="I18:I19"/>
    <mergeCell ref="H20:H21"/>
    <mergeCell ref="I20:I21"/>
    <mergeCell ref="B22:D22"/>
    <mergeCell ref="H22:J22"/>
    <mergeCell ref="A49:A61"/>
    <mergeCell ref="B49:B51"/>
    <mergeCell ref="H52:H53"/>
    <mergeCell ref="I52:I53"/>
    <mergeCell ref="H55:H56"/>
    <mergeCell ref="I55:I56"/>
    <mergeCell ref="B35:D35"/>
    <mergeCell ref="H35:J35"/>
    <mergeCell ref="A36:A48"/>
    <mergeCell ref="B36:B38"/>
    <mergeCell ref="H39:H40"/>
    <mergeCell ref="I39:I40"/>
    <mergeCell ref="H42:H43"/>
    <mergeCell ref="I42:I43"/>
    <mergeCell ref="H44:H45"/>
    <mergeCell ref="I44:I45"/>
    <mergeCell ref="A23:A35"/>
    <mergeCell ref="B23:B25"/>
    <mergeCell ref="H26:H27"/>
    <mergeCell ref="I26:I27"/>
    <mergeCell ref="H29:H30"/>
    <mergeCell ref="I29:I30"/>
    <mergeCell ref="H31:H32"/>
    <mergeCell ref="I31:I32"/>
    <mergeCell ref="H57:H58"/>
    <mergeCell ref="I57:I58"/>
    <mergeCell ref="H59:H60"/>
    <mergeCell ref="I59:I60"/>
    <mergeCell ref="B61:D61"/>
    <mergeCell ref="H61:J61"/>
    <mergeCell ref="H46:H47"/>
    <mergeCell ref="I46:I47"/>
    <mergeCell ref="B48:D48"/>
    <mergeCell ref="H48:J48"/>
    <mergeCell ref="A62:A73"/>
    <mergeCell ref="B62:B64"/>
    <mergeCell ref="H65:H66"/>
    <mergeCell ref="I65:I66"/>
    <mergeCell ref="H69:H70"/>
    <mergeCell ref="I69:I70"/>
    <mergeCell ref="H71:H72"/>
    <mergeCell ref="I71:I72"/>
    <mergeCell ref="B73:D73"/>
    <mergeCell ref="H73:J73"/>
    <mergeCell ref="A74:A85"/>
    <mergeCell ref="B74:B76"/>
    <mergeCell ref="H77:H78"/>
    <mergeCell ref="I77:I78"/>
    <mergeCell ref="H81:H82"/>
    <mergeCell ref="I81:I82"/>
    <mergeCell ref="H83:H84"/>
    <mergeCell ref="I83:I84"/>
    <mergeCell ref="B85:D85"/>
    <mergeCell ref="H85:J85"/>
    <mergeCell ref="B97:B98"/>
    <mergeCell ref="C97:C98"/>
    <mergeCell ref="H97:H98"/>
    <mergeCell ref="I97:I98"/>
    <mergeCell ref="H99:H100"/>
    <mergeCell ref="I99:I100"/>
    <mergeCell ref="A86:A101"/>
    <mergeCell ref="B86:B88"/>
    <mergeCell ref="H89:H90"/>
    <mergeCell ref="I89:I90"/>
    <mergeCell ref="H91:H92"/>
    <mergeCell ref="I91:I92"/>
    <mergeCell ref="B95:B96"/>
    <mergeCell ref="C95:C96"/>
    <mergeCell ref="H95:H96"/>
    <mergeCell ref="I95:I96"/>
    <mergeCell ref="B101:D101"/>
    <mergeCell ref="H101:J101"/>
    <mergeCell ref="A102:A113"/>
    <mergeCell ref="B102:B104"/>
    <mergeCell ref="H105:H106"/>
    <mergeCell ref="I105:I106"/>
    <mergeCell ref="H109:H110"/>
    <mergeCell ref="I109:I110"/>
    <mergeCell ref="H111:H112"/>
    <mergeCell ref="I111:I112"/>
    <mergeCell ref="B113:D113"/>
    <mergeCell ref="H113:J113"/>
    <mergeCell ref="A114:A134"/>
    <mergeCell ref="B114:B117"/>
    <mergeCell ref="H114:H115"/>
    <mergeCell ref="I114:I115"/>
    <mergeCell ref="H116:H117"/>
    <mergeCell ref="B118:B119"/>
    <mergeCell ref="H118:H122"/>
    <mergeCell ref="I119:I121"/>
    <mergeCell ref="H130:H131"/>
    <mergeCell ref="I130:I131"/>
    <mergeCell ref="H132:H133"/>
    <mergeCell ref="I132:I133"/>
    <mergeCell ref="B134:D134"/>
    <mergeCell ref="H134:J134"/>
    <mergeCell ref="B121:B122"/>
    <mergeCell ref="H123:H125"/>
    <mergeCell ref="B124:B125"/>
    <mergeCell ref="I124:I125"/>
    <mergeCell ref="B126:B127"/>
    <mergeCell ref="H126:H127"/>
    <mergeCell ref="I126:I127"/>
    <mergeCell ref="A156:D156"/>
    <mergeCell ref="H156:J156"/>
    <mergeCell ref="H153:H154"/>
    <mergeCell ref="I153:I154"/>
    <mergeCell ref="B155:D155"/>
    <mergeCell ref="H155:J155"/>
    <mergeCell ref="B145:B146"/>
    <mergeCell ref="I145:I146"/>
    <mergeCell ref="B147:B148"/>
    <mergeCell ref="H147:H148"/>
    <mergeCell ref="I147:I148"/>
    <mergeCell ref="H151:H152"/>
    <mergeCell ref="I151:I152"/>
    <mergeCell ref="A135:A155"/>
    <mergeCell ref="B135:B138"/>
    <mergeCell ref="H135:H136"/>
    <mergeCell ref="I135:I136"/>
    <mergeCell ref="H137:H138"/>
    <mergeCell ref="B139:B140"/>
    <mergeCell ref="H139:H143"/>
    <mergeCell ref="I140:I142"/>
    <mergeCell ref="B142:B143"/>
    <mergeCell ref="H144:H146"/>
  </mergeCells>
  <phoneticPr fontId="3" type="noConversion"/>
  <pageMargins left="0.7086111307144165" right="0.7086111307144165" top="0.74777776002883911" bottom="0.74777776002883911" header="0.31486111879348755" footer="0.31486111879348755"/>
  <pageSetup paperSize="9" scale="3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2022 예산총괄표(20220223)</vt:lpstr>
      <vt:lpstr>'2022 예산총괄표(20220223)'!Print_Area</vt:lpstr>
      <vt:lpstr>'2022 예산총괄표(20220223)'!Print_Titles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복지사업단</cp:lastModifiedBy>
  <cp:lastPrinted>2022-02-21T08:31:46Z</cp:lastPrinted>
  <dcterms:created xsi:type="dcterms:W3CDTF">2022-02-15T02:26:36Z</dcterms:created>
  <dcterms:modified xsi:type="dcterms:W3CDTF">2022-02-21T08:32:01Z</dcterms:modified>
</cp:coreProperties>
</file>