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6. 결산\2020 결산\"/>
    </mc:Choice>
  </mc:AlternateContent>
  <bookViews>
    <workbookView xWindow="0" yWindow="0" windowWidth="24000" windowHeight="9585"/>
  </bookViews>
  <sheets>
    <sheet name="총괄표(공시용)" sheetId="1" r:id="rId1"/>
  </sheets>
  <externalReferences>
    <externalReference r:id="rId2"/>
  </externalReferences>
  <definedNames>
    <definedName name="_xlnm.Print_Area" localSheetId="0">'총괄표(공시용)'!$A$1:$M$113</definedName>
    <definedName name="_xlnm.Print_Titles" localSheetId="0">'총괄표(공시용)'!$1:$8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s="1"/>
  <c r="F9" i="1"/>
  <c r="K9" i="1"/>
  <c r="L9" i="1"/>
  <c r="E10" i="1"/>
  <c r="G10" i="1" s="1"/>
  <c r="F10" i="1"/>
  <c r="K10" i="1"/>
  <c r="L10" i="1"/>
  <c r="E11" i="1"/>
  <c r="F11" i="1"/>
  <c r="K11" i="1"/>
  <c r="L11" i="1"/>
  <c r="E12" i="1"/>
  <c r="F12" i="1"/>
  <c r="K12" i="1"/>
  <c r="L12" i="1"/>
  <c r="E13" i="1"/>
  <c r="G13" i="1" s="1"/>
  <c r="F13" i="1"/>
  <c r="K13" i="1"/>
  <c r="M13" i="1" s="1"/>
  <c r="L13" i="1"/>
  <c r="E14" i="1"/>
  <c r="F14" i="1"/>
  <c r="G14" i="1" s="1"/>
  <c r="K14" i="1"/>
  <c r="L14" i="1"/>
  <c r="E15" i="1"/>
  <c r="F15" i="1"/>
  <c r="G15" i="1"/>
  <c r="K15" i="1"/>
  <c r="M15" i="1" s="1"/>
  <c r="L15" i="1"/>
  <c r="E16" i="1"/>
  <c r="G16" i="1" s="1"/>
  <c r="F16" i="1"/>
  <c r="K16" i="1"/>
  <c r="L16" i="1"/>
  <c r="E17" i="1"/>
  <c r="G17" i="1" s="1"/>
  <c r="F17" i="1"/>
  <c r="K17" i="1"/>
  <c r="L17" i="1"/>
  <c r="E18" i="1"/>
  <c r="F18" i="1"/>
  <c r="K18" i="1"/>
  <c r="L18" i="1"/>
  <c r="E19" i="1"/>
  <c r="G19" i="1" s="1"/>
  <c r="F19" i="1"/>
  <c r="K19" i="1"/>
  <c r="L19" i="1"/>
  <c r="G21" i="1"/>
  <c r="M21" i="1"/>
  <c r="G22" i="1"/>
  <c r="M22" i="1"/>
  <c r="G23" i="1"/>
  <c r="M23" i="1"/>
  <c r="G24" i="1"/>
  <c r="M24" i="1"/>
  <c r="G25" i="1"/>
  <c r="M25" i="1"/>
  <c r="G26" i="1"/>
  <c r="M26" i="1"/>
  <c r="G27" i="1"/>
  <c r="M27" i="1"/>
  <c r="G28" i="1"/>
  <c r="M28" i="1"/>
  <c r="G29" i="1"/>
  <c r="M29" i="1"/>
  <c r="G30" i="1"/>
  <c r="M30" i="1"/>
  <c r="G31" i="1"/>
  <c r="M31" i="1"/>
  <c r="G32" i="1"/>
  <c r="M32" i="1"/>
  <c r="E33" i="1"/>
  <c r="E112" i="1" s="1"/>
  <c r="F33" i="1"/>
  <c r="K33" i="1"/>
  <c r="L33" i="1"/>
  <c r="G34" i="1"/>
  <c r="M34" i="1"/>
  <c r="G35" i="1"/>
  <c r="M35" i="1"/>
  <c r="G36" i="1"/>
  <c r="M36" i="1"/>
  <c r="G37" i="1"/>
  <c r="M37" i="1"/>
  <c r="G38" i="1"/>
  <c r="M38" i="1"/>
  <c r="G39" i="1"/>
  <c r="M39" i="1"/>
  <c r="G40" i="1"/>
  <c r="M40" i="1"/>
  <c r="G41" i="1"/>
  <c r="M41" i="1"/>
  <c r="G42" i="1"/>
  <c r="M42" i="1"/>
  <c r="G43" i="1"/>
  <c r="M43" i="1"/>
  <c r="M44" i="1"/>
  <c r="G45" i="1"/>
  <c r="M45" i="1"/>
  <c r="E46" i="1"/>
  <c r="F46" i="1"/>
  <c r="K46" i="1"/>
  <c r="L46" i="1"/>
  <c r="G47" i="1"/>
  <c r="M47" i="1"/>
  <c r="G48" i="1"/>
  <c r="M48" i="1"/>
  <c r="G49" i="1"/>
  <c r="M49" i="1"/>
  <c r="G50" i="1"/>
  <c r="M50" i="1"/>
  <c r="G51" i="1"/>
  <c r="M51" i="1"/>
  <c r="G52" i="1"/>
  <c r="M52" i="1"/>
  <c r="G53" i="1"/>
  <c r="M53" i="1"/>
  <c r="G54" i="1"/>
  <c r="M54" i="1"/>
  <c r="G55" i="1"/>
  <c r="M55" i="1"/>
  <c r="G56" i="1"/>
  <c r="M56" i="1"/>
  <c r="G57" i="1"/>
  <c r="M57" i="1"/>
  <c r="G58" i="1"/>
  <c r="M58" i="1"/>
  <c r="E59" i="1"/>
  <c r="F59" i="1"/>
  <c r="K59" i="1"/>
  <c r="L59" i="1"/>
  <c r="G60" i="1"/>
  <c r="M60" i="1"/>
  <c r="G61" i="1"/>
  <c r="M61" i="1"/>
  <c r="G62" i="1"/>
  <c r="M62" i="1"/>
  <c r="G63" i="1"/>
  <c r="M63" i="1"/>
  <c r="G64" i="1"/>
  <c r="M64" i="1"/>
  <c r="G65" i="1"/>
  <c r="M65" i="1"/>
  <c r="G66" i="1"/>
  <c r="M66" i="1"/>
  <c r="G67" i="1"/>
  <c r="M67" i="1"/>
  <c r="G68" i="1"/>
  <c r="M68" i="1"/>
  <c r="G69" i="1"/>
  <c r="M69" i="1"/>
  <c r="G70" i="1"/>
  <c r="M70" i="1"/>
  <c r="E71" i="1"/>
  <c r="F71" i="1"/>
  <c r="K71" i="1"/>
  <c r="L71" i="1"/>
  <c r="G72" i="1"/>
  <c r="M72" i="1"/>
  <c r="G73" i="1"/>
  <c r="M73" i="1"/>
  <c r="G74" i="1"/>
  <c r="K74" i="1"/>
  <c r="K83" i="1" s="1"/>
  <c r="K112" i="1" s="1"/>
  <c r="L74" i="1"/>
  <c r="L83" i="1" s="1"/>
  <c r="G75" i="1"/>
  <c r="M75" i="1"/>
  <c r="F76" i="1"/>
  <c r="F83" i="1" s="1"/>
  <c r="G76" i="1"/>
  <c r="K76" i="1"/>
  <c r="M76" i="1" s="1"/>
  <c r="G77" i="1"/>
  <c r="M77" i="1"/>
  <c r="G78" i="1"/>
  <c r="M78" i="1"/>
  <c r="G79" i="1"/>
  <c r="G83" i="1" s="1"/>
  <c r="K79" i="1"/>
  <c r="M79" i="1" s="1"/>
  <c r="G80" i="1"/>
  <c r="M80" i="1"/>
  <c r="G81" i="1"/>
  <c r="M81" i="1"/>
  <c r="G82" i="1"/>
  <c r="M82" i="1"/>
  <c r="E83" i="1"/>
  <c r="E99" i="1"/>
  <c r="F99" i="1"/>
  <c r="G99" i="1"/>
  <c r="K99" i="1"/>
  <c r="L99" i="1"/>
  <c r="M99" i="1"/>
  <c r="G100" i="1"/>
  <c r="M100" i="1"/>
  <c r="G101" i="1"/>
  <c r="M101" i="1"/>
  <c r="G102" i="1"/>
  <c r="M102" i="1"/>
  <c r="G103" i="1"/>
  <c r="M103" i="1"/>
  <c r="G104" i="1"/>
  <c r="M104" i="1"/>
  <c r="G105" i="1"/>
  <c r="M105" i="1"/>
  <c r="G106" i="1"/>
  <c r="M106" i="1"/>
  <c r="G107" i="1"/>
  <c r="M107" i="1"/>
  <c r="G108" i="1"/>
  <c r="M108" i="1"/>
  <c r="G109" i="1"/>
  <c r="M109" i="1"/>
  <c r="G110" i="1"/>
  <c r="M110" i="1"/>
  <c r="E111" i="1"/>
  <c r="F111" i="1"/>
  <c r="K111" i="1"/>
  <c r="L111" i="1"/>
  <c r="M19" i="1" l="1"/>
  <c r="G18" i="1"/>
  <c r="G11" i="1"/>
  <c r="M9" i="1"/>
  <c r="E20" i="1"/>
  <c r="E113" i="1" s="1"/>
  <c r="F20" i="1"/>
  <c r="M111" i="1"/>
  <c r="M46" i="1"/>
  <c r="M16" i="1"/>
  <c r="M10" i="1"/>
  <c r="M74" i="1"/>
  <c r="M59" i="1"/>
  <c r="G12" i="1"/>
  <c r="G20" i="1" s="1"/>
  <c r="G111" i="1"/>
  <c r="L112" i="1"/>
  <c r="L113" i="1" s="1"/>
  <c r="G59" i="1"/>
  <c r="F112" i="1"/>
  <c r="M33" i="1"/>
  <c r="M112" i="1" s="1"/>
  <c r="M14" i="1"/>
  <c r="L20" i="1"/>
  <c r="G33" i="1"/>
  <c r="G112" i="1" s="1"/>
  <c r="G113" i="1" s="1"/>
  <c r="G71" i="1"/>
  <c r="M71" i="1"/>
  <c r="G46" i="1"/>
  <c r="M17" i="1"/>
  <c r="M11" i="1"/>
  <c r="M18" i="1"/>
  <c r="M12" i="1"/>
  <c r="M83" i="1"/>
  <c r="K20" i="1"/>
  <c r="K113" i="1" s="1"/>
  <c r="M20" i="1" l="1"/>
  <c r="F113" i="1"/>
  <c r="M113" i="1"/>
</calcChain>
</file>

<file path=xl/comments1.xml><?xml version="1.0" encoding="utf-8"?>
<comments xmlns="http://schemas.openxmlformats.org/spreadsheetml/2006/main">
  <authors>
    <author>USER</author>
  </authors>
  <commentList>
    <comment ref="L50" authorId="0" shape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51" authorId="0" shape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<sst xmlns="http://schemas.openxmlformats.org/spreadsheetml/2006/main" count="509" uniqueCount="219">
  <si>
    <t>합계</t>
    <phoneticPr fontId="2" type="noConversion"/>
  </si>
  <si>
    <t>시설회계 소계</t>
    <phoneticPr fontId="2" type="noConversion"/>
  </si>
  <si>
    <t>소계</t>
  </si>
  <si>
    <t>기타잡수입</t>
  </si>
  <si>
    <t>기타예금이자수입</t>
  </si>
  <si>
    <t>91잡수입</t>
  </si>
  <si>
    <t>09잡수입</t>
  </si>
  <si>
    <t>차기이월금</t>
  </si>
  <si>
    <t>전년도이월금(후원금)</t>
  </si>
  <si>
    <t>예비비, 반환금</t>
  </si>
  <si>
    <t>81예비비및기타</t>
  </si>
  <si>
    <t>08예비비및기타</t>
  </si>
  <si>
    <t>전년도이월금</t>
  </si>
  <si>
    <t>81이월금</t>
  </si>
  <si>
    <t>08이월금</t>
  </si>
  <si>
    <t>잡지출</t>
  </si>
  <si>
    <t>71잡지출</t>
  </si>
  <si>
    <t>07잡지출</t>
  </si>
  <si>
    <t>전입금</t>
  </si>
  <si>
    <t>71전입금</t>
  </si>
  <si>
    <t>07전입금</t>
  </si>
  <si>
    <t>상화금</t>
  </si>
  <si>
    <t>61부채상환금</t>
  </si>
  <si>
    <t>06상환금</t>
  </si>
  <si>
    <t>기타차입금</t>
  </si>
  <si>
    <t>61차입금</t>
  </si>
  <si>
    <t>06차입금</t>
  </si>
  <si>
    <t>과년도지출</t>
  </si>
  <si>
    <t>41전출금</t>
  </si>
  <si>
    <t>04전출금</t>
  </si>
  <si>
    <t>비지정후원금</t>
  </si>
  <si>
    <t>사업비</t>
  </si>
  <si>
    <t>31사업비</t>
  </si>
  <si>
    <t>03사업비</t>
  </si>
  <si>
    <t>지정후원금</t>
  </si>
  <si>
    <t>51후원금수입</t>
  </si>
  <si>
    <t>05후원금수입</t>
  </si>
  <si>
    <t>시설비,자산취득비</t>
  </si>
  <si>
    <t>21시설비</t>
  </si>
  <si>
    <t>02재산조성비</t>
  </si>
  <si>
    <t>보조금수입</t>
  </si>
  <si>
    <t>41보조금수입</t>
  </si>
  <si>
    <t>04보조금수입</t>
  </si>
  <si>
    <t>여비,수용비및수수료,공공요금,제세공과금등</t>
  </si>
  <si>
    <t>13운영비</t>
  </si>
  <si>
    <t>사업수입</t>
  </si>
  <si>
    <t>21사업수입</t>
  </si>
  <si>
    <t>02사업수입</t>
  </si>
  <si>
    <t>기관운영비,회의비,직책보조비</t>
  </si>
  <si>
    <t>12업무추진비</t>
  </si>
  <si>
    <t>이자수입</t>
  </si>
  <si>
    <t>11기본재산수입</t>
  </si>
  <si>
    <t>01재산수입</t>
  </si>
  <si>
    <t>급여,퇴직금,사회보험금등</t>
  </si>
  <si>
    <t>11인건비</t>
  </si>
  <si>
    <t>01사무비</t>
  </si>
  <si>
    <t>시설회계(울산씨밀레)</t>
    <phoneticPr fontId="9" type="noConversion"/>
  </si>
  <si>
    <t>소계</t>
    <phoneticPr fontId="9" type="noConversion"/>
  </si>
  <si>
    <t>시설환경개선준비금</t>
  </si>
  <si>
    <t>운영충당적립금</t>
  </si>
  <si>
    <t>111운영충당 적립금 및 환경개선준비금</t>
  </si>
  <si>
    <t>11적립금 및 준비금(특별회계)</t>
  </si>
  <si>
    <t>차기이월금</t>
    <phoneticPr fontId="9" type="noConversion"/>
  </si>
  <si>
    <t>시설환경개선준비금지출</t>
    <phoneticPr fontId="9" type="noConversion"/>
  </si>
  <si>
    <t>101잡수입</t>
  </si>
  <si>
    <t>10잡수입</t>
  </si>
  <si>
    <t>운영충당적립금 지출</t>
    <phoneticPr fontId="9" type="noConversion"/>
  </si>
  <si>
    <t>101운영충당적립금및환경개선준비금</t>
    <phoneticPr fontId="9" type="noConversion"/>
  </si>
  <si>
    <t>10적립금 및 준비금지출 (특별회계)</t>
    <phoneticPr fontId="9" type="noConversion"/>
  </si>
  <si>
    <t>전년도이월금(후원금)</t>
    <phoneticPr fontId="9" type="noConversion"/>
  </si>
  <si>
    <t>시설환경개선준비금</t>
    <phoneticPr fontId="9" type="noConversion"/>
  </si>
  <si>
    <t>전년이월금</t>
    <phoneticPr fontId="9" type="noConversion"/>
  </si>
  <si>
    <t>91이월금</t>
    <phoneticPr fontId="9" type="noConversion"/>
  </si>
  <si>
    <t>09이월금</t>
    <phoneticPr fontId="9" type="noConversion"/>
  </si>
  <si>
    <t>91운영충당적립금및환경개선준비금</t>
    <phoneticPr fontId="9" type="noConversion"/>
  </si>
  <si>
    <t>09적립금및준비금</t>
    <phoneticPr fontId="9" type="noConversion"/>
  </si>
  <si>
    <t>법인전입금</t>
    <phoneticPr fontId="9" type="noConversion"/>
  </si>
  <si>
    <t>81전입금</t>
    <phoneticPr fontId="9" type="noConversion"/>
  </si>
  <si>
    <t>08전입금</t>
    <phoneticPr fontId="9" type="noConversion"/>
  </si>
  <si>
    <t>예비비,반환금</t>
    <phoneticPr fontId="9" type="noConversion"/>
  </si>
  <si>
    <t>81예비비및기타</t>
    <phoneticPr fontId="9" type="noConversion"/>
  </si>
  <si>
    <t>08예비비및기타</t>
    <phoneticPr fontId="9" type="noConversion"/>
  </si>
  <si>
    <t>차입금</t>
    <phoneticPr fontId="9" type="noConversion"/>
  </si>
  <si>
    <t>71차입금</t>
    <phoneticPr fontId="9" type="noConversion"/>
  </si>
  <si>
    <t>07차입급</t>
    <phoneticPr fontId="9" type="noConversion"/>
  </si>
  <si>
    <t>잡지출</t>
    <phoneticPr fontId="9" type="noConversion"/>
  </si>
  <si>
    <t>71잡지출</t>
    <phoneticPr fontId="9" type="noConversion"/>
  </si>
  <si>
    <t>07잡지출</t>
    <phoneticPr fontId="9" type="noConversion"/>
  </si>
  <si>
    <t>가산금수입</t>
    <phoneticPr fontId="9" type="noConversion"/>
  </si>
  <si>
    <t>상환금,이자지급금</t>
    <phoneticPr fontId="9" type="noConversion"/>
  </si>
  <si>
    <t>61부채상환금</t>
    <phoneticPr fontId="9" type="noConversion"/>
  </si>
  <si>
    <t>06상환금</t>
    <phoneticPr fontId="9" type="noConversion"/>
  </si>
  <si>
    <t>장기요양급여수입</t>
    <phoneticPr fontId="9" type="noConversion"/>
  </si>
  <si>
    <t>61요양급여수입</t>
    <phoneticPr fontId="9" type="noConversion"/>
  </si>
  <si>
    <t>06요양급여수입</t>
    <phoneticPr fontId="9" type="noConversion"/>
  </si>
  <si>
    <t>51과년도지출</t>
  </si>
  <si>
    <t>05과년도지출</t>
  </si>
  <si>
    <t>비지정후원금</t>
    <phoneticPr fontId="9" type="noConversion"/>
  </si>
  <si>
    <t>사업비</t>
    <phoneticPr fontId="9" type="noConversion"/>
  </si>
  <si>
    <t>33사업비</t>
  </si>
  <si>
    <t>지정후원금</t>
    <phoneticPr fontId="9" type="noConversion"/>
  </si>
  <si>
    <t>51후원금수입</t>
    <phoneticPr fontId="9" type="noConversion"/>
  </si>
  <si>
    <t>05후원금수입</t>
    <phoneticPr fontId="9" type="noConversion"/>
  </si>
  <si>
    <t>자산취득비,시설비</t>
  </si>
  <si>
    <t>시군구보조금</t>
    <phoneticPr fontId="9" type="noConversion"/>
  </si>
  <si>
    <t>41보조금</t>
    <phoneticPr fontId="9" type="noConversion"/>
  </si>
  <si>
    <t>04보조금수입</t>
    <phoneticPr fontId="9" type="noConversion"/>
  </si>
  <si>
    <t>사업수입</t>
    <phoneticPr fontId="9" type="noConversion"/>
  </si>
  <si>
    <t>21사업수입</t>
    <phoneticPr fontId="9" type="noConversion"/>
  </si>
  <si>
    <t>02사업수입</t>
    <phoneticPr fontId="9" type="noConversion"/>
  </si>
  <si>
    <t>입소비용수입</t>
    <phoneticPr fontId="9" type="noConversion"/>
  </si>
  <si>
    <t>11입소비용수입</t>
    <phoneticPr fontId="9" type="noConversion"/>
  </si>
  <si>
    <t>01입소자부담금수입</t>
    <phoneticPr fontId="9" type="noConversion"/>
  </si>
  <si>
    <t>시설회계(은학의집)</t>
    <phoneticPr fontId="9" type="noConversion"/>
  </si>
  <si>
    <t>소계</t>
    <phoneticPr fontId="2" type="noConversion"/>
  </si>
  <si>
    <t>기타잡수입</t>
    <phoneticPr fontId="2" type="noConversion"/>
  </si>
  <si>
    <t>기타예금이자수입</t>
    <phoneticPr fontId="2" type="noConversion"/>
  </si>
  <si>
    <t>91잡수입</t>
    <phoneticPr fontId="2" type="noConversion"/>
  </si>
  <si>
    <t>09잡수입</t>
    <phoneticPr fontId="2" type="noConversion"/>
  </si>
  <si>
    <t>차기이월금</t>
    <phoneticPr fontId="2" type="noConversion"/>
  </si>
  <si>
    <t>전년도이월금(후원금)</t>
    <phoneticPr fontId="2" type="noConversion"/>
  </si>
  <si>
    <t>예비비, 반환금</t>
    <phoneticPr fontId="2" type="noConversion"/>
  </si>
  <si>
    <t>81예비비및기타</t>
    <phoneticPr fontId="2" type="noConversion"/>
  </si>
  <si>
    <t>08예비비및기타</t>
    <phoneticPr fontId="2" type="noConversion"/>
  </si>
  <si>
    <t>전년도이월금</t>
    <phoneticPr fontId="2" type="noConversion"/>
  </si>
  <si>
    <t>81이월금</t>
    <phoneticPr fontId="2" type="noConversion"/>
  </si>
  <si>
    <t>08이월금</t>
    <phoneticPr fontId="2" type="noConversion"/>
  </si>
  <si>
    <t>잡지출</t>
    <phoneticPr fontId="2" type="noConversion"/>
  </si>
  <si>
    <t>71잡지출</t>
    <phoneticPr fontId="2" type="noConversion"/>
  </si>
  <si>
    <t>07잡지출</t>
    <phoneticPr fontId="2" type="noConversion"/>
  </si>
  <si>
    <t>전입금</t>
    <phoneticPr fontId="2" type="noConversion"/>
  </si>
  <si>
    <t>71전입금</t>
    <phoneticPr fontId="2" type="noConversion"/>
  </si>
  <si>
    <t>07전입금</t>
    <phoneticPr fontId="2" type="noConversion"/>
  </si>
  <si>
    <t>상화금</t>
    <phoneticPr fontId="2" type="noConversion"/>
  </si>
  <si>
    <t>61부채상환금</t>
    <phoneticPr fontId="2" type="noConversion"/>
  </si>
  <si>
    <t>06상환금</t>
    <phoneticPr fontId="2" type="noConversion"/>
  </si>
  <si>
    <t>기타차입금</t>
    <phoneticPr fontId="2" type="noConversion"/>
  </si>
  <si>
    <t>61차입금</t>
    <phoneticPr fontId="2" type="noConversion"/>
  </si>
  <si>
    <t>06차입금</t>
    <phoneticPr fontId="2" type="noConversion"/>
  </si>
  <si>
    <t>과년도지출</t>
    <phoneticPr fontId="2" type="noConversion"/>
  </si>
  <si>
    <t>41전출금</t>
    <phoneticPr fontId="2" type="noConversion"/>
  </si>
  <si>
    <t>04전출금</t>
    <phoneticPr fontId="2" type="noConversion"/>
  </si>
  <si>
    <t>비지정후원금</t>
    <phoneticPr fontId="2" type="noConversion"/>
  </si>
  <si>
    <t>사업비</t>
    <phoneticPr fontId="2" type="noConversion"/>
  </si>
  <si>
    <t>31사업비</t>
    <phoneticPr fontId="2" type="noConversion"/>
  </si>
  <si>
    <t>03사업비</t>
    <phoneticPr fontId="2" type="noConversion"/>
  </si>
  <si>
    <t>지정후원금</t>
    <phoneticPr fontId="2" type="noConversion"/>
  </si>
  <si>
    <t>51후원금수입</t>
    <phoneticPr fontId="2" type="noConversion"/>
  </si>
  <si>
    <t>05후원금수입</t>
    <phoneticPr fontId="2" type="noConversion"/>
  </si>
  <si>
    <t>시설비,자산취득비</t>
    <phoneticPr fontId="2" type="noConversion"/>
  </si>
  <si>
    <t>21시설비</t>
    <phoneticPr fontId="2" type="noConversion"/>
  </si>
  <si>
    <t>02재산조성비</t>
    <phoneticPr fontId="2" type="noConversion"/>
  </si>
  <si>
    <t>보조금수입</t>
    <phoneticPr fontId="2" type="noConversion"/>
  </si>
  <si>
    <t>41보조금수입</t>
    <phoneticPr fontId="2" type="noConversion"/>
  </si>
  <si>
    <t>04보조금수입</t>
    <phoneticPr fontId="2" type="noConversion"/>
  </si>
  <si>
    <t>여비,수용비및수수료,공공요금,제세공과금등</t>
    <phoneticPr fontId="2" type="noConversion"/>
  </si>
  <si>
    <t>13운영비</t>
    <phoneticPr fontId="2" type="noConversion"/>
  </si>
  <si>
    <t>사업수입</t>
    <phoneticPr fontId="2" type="noConversion"/>
  </si>
  <si>
    <t>21사업수입</t>
    <phoneticPr fontId="2" type="noConversion"/>
  </si>
  <si>
    <t>02사업수입</t>
    <phoneticPr fontId="2" type="noConversion"/>
  </si>
  <si>
    <t>기관운영비,회의비,직책보조비</t>
    <phoneticPr fontId="2" type="noConversion"/>
  </si>
  <si>
    <t>12업무추진비</t>
    <phoneticPr fontId="2" type="noConversion"/>
  </si>
  <si>
    <t>이자수입</t>
    <phoneticPr fontId="2" type="noConversion"/>
  </si>
  <si>
    <t>11기본재산수입</t>
    <phoneticPr fontId="2" type="noConversion"/>
  </si>
  <si>
    <t>01재산수입</t>
    <phoneticPr fontId="2" type="noConversion"/>
  </si>
  <si>
    <t>급여,퇴직금,사회보험금등</t>
    <phoneticPr fontId="2" type="noConversion"/>
  </si>
  <si>
    <t>11인건비</t>
    <phoneticPr fontId="2" type="noConversion"/>
  </si>
  <si>
    <t>01사무비</t>
    <phoneticPr fontId="2" type="noConversion"/>
  </si>
  <si>
    <t>시설회계(누리봄)</t>
    <phoneticPr fontId="9" type="noConversion"/>
  </si>
  <si>
    <t>전년도이월금</t>
    <phoneticPr fontId="2" type="noConversion"/>
  </si>
  <si>
    <t>81이월금</t>
    <phoneticPr fontId="2" type="noConversion"/>
  </si>
  <si>
    <t>잡지출</t>
    <phoneticPr fontId="2" type="noConversion"/>
  </si>
  <si>
    <t>71잡지출</t>
    <phoneticPr fontId="2" type="noConversion"/>
  </si>
  <si>
    <t>07잡지출</t>
    <phoneticPr fontId="2" type="noConversion"/>
  </si>
  <si>
    <t>07전입금</t>
    <phoneticPr fontId="2" type="noConversion"/>
  </si>
  <si>
    <t>상환금</t>
    <phoneticPr fontId="2" type="noConversion"/>
  </si>
  <si>
    <t>06상환금</t>
    <phoneticPr fontId="2" type="noConversion"/>
  </si>
  <si>
    <t>시설회계(강서구지역자활센터)</t>
    <phoneticPr fontId="9" type="noConversion"/>
  </si>
  <si>
    <t>전입금(후원금)</t>
    <phoneticPr fontId="2" type="noConversion"/>
  </si>
  <si>
    <t>비지정후원금</t>
    <phoneticPr fontId="2" type="noConversion"/>
  </si>
  <si>
    <t>사업비</t>
    <phoneticPr fontId="2" type="noConversion"/>
  </si>
  <si>
    <t>31사업비</t>
    <phoneticPr fontId="2" type="noConversion"/>
  </si>
  <si>
    <t>03사업비</t>
    <phoneticPr fontId="2" type="noConversion"/>
  </si>
  <si>
    <t>51후원금수입</t>
    <phoneticPr fontId="2" type="noConversion"/>
  </si>
  <si>
    <t>05후원금수입</t>
    <phoneticPr fontId="2" type="noConversion"/>
  </si>
  <si>
    <t>시설비,자산취득비</t>
    <phoneticPr fontId="2" type="noConversion"/>
  </si>
  <si>
    <t>02재산조성비</t>
    <phoneticPr fontId="2" type="noConversion"/>
  </si>
  <si>
    <t>13운영비</t>
    <phoneticPr fontId="2" type="noConversion"/>
  </si>
  <si>
    <t>시설회계(부산강서복지관)</t>
    <phoneticPr fontId="9" type="noConversion"/>
  </si>
  <si>
    <t>이자수입</t>
    <phoneticPr fontId="2" type="noConversion"/>
  </si>
  <si>
    <t>11기본재산수입</t>
    <phoneticPr fontId="2" type="noConversion"/>
  </si>
  <si>
    <t>01재산수입</t>
    <phoneticPr fontId="2" type="noConversion"/>
  </si>
  <si>
    <t>01사무비</t>
    <phoneticPr fontId="2" type="noConversion"/>
  </si>
  <si>
    <t>시설회계(부산진구복지관)</t>
    <phoneticPr fontId="9" type="noConversion"/>
  </si>
  <si>
    <t>소계</t>
    <phoneticPr fontId="2" type="noConversion"/>
  </si>
  <si>
    <t>시설회계(서울봉천복지관)</t>
    <phoneticPr fontId="9" type="noConversion"/>
  </si>
  <si>
    <t>전년도이월금(후원금)</t>
    <phoneticPr fontId="2" type="noConversion"/>
  </si>
  <si>
    <t>예비비 및 기타</t>
    <phoneticPr fontId="2" type="noConversion"/>
  </si>
  <si>
    <t>08예비비및기타</t>
    <phoneticPr fontId="2" type="noConversion"/>
  </si>
  <si>
    <t>원금상환금</t>
    <phoneticPr fontId="2" type="noConversion"/>
  </si>
  <si>
    <t>지부전출금</t>
    <phoneticPr fontId="2" type="noConversion"/>
  </si>
  <si>
    <t>자산취득비</t>
    <phoneticPr fontId="2" type="noConversion"/>
  </si>
  <si>
    <t>기관운영비,회의비</t>
    <phoneticPr fontId="2" type="noConversion"/>
  </si>
  <si>
    <t>법인회계(사무국)</t>
    <phoneticPr fontId="9" type="noConversion"/>
  </si>
  <si>
    <t>목</t>
  </si>
  <si>
    <t>항</t>
  </si>
  <si>
    <t>관</t>
  </si>
  <si>
    <t>차액(A-B)</t>
    <phoneticPr fontId="2" type="noConversion"/>
  </si>
  <si>
    <t>결산액(B)</t>
    <phoneticPr fontId="2" type="noConversion"/>
  </si>
  <si>
    <t>예산액(A)</t>
    <phoneticPr fontId="2" type="noConversion"/>
  </si>
  <si>
    <t>과      목</t>
  </si>
  <si>
    <t>세   입</t>
  </si>
  <si>
    <t>세   출</t>
  </si>
  <si>
    <t>구분</t>
  </si>
  <si>
    <t>(단위:원)</t>
    <phoneticPr fontId="9" type="noConversion"/>
  </si>
  <si>
    <t>2020. 1. 1 ~ 12. 31</t>
    <phoneticPr fontId="9" type="noConversion"/>
  </si>
  <si>
    <t>2020년도 결산 총괄표</t>
    <phoneticPr fontId="9" type="noConversion"/>
  </si>
  <si>
    <t>사회복지법인 YWCA 복지사업단</t>
    <phoneticPr fontId="9" type="noConversion"/>
  </si>
  <si>
    <t>[첨부1] 2020년 결산 총괄표(20210326)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</si>
</sst>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.4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sz val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2" borderId="1" xfId="0" applyNumberFormat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1" fontId="7" fillId="2" borderId="6" xfId="1" applyFont="1" applyFill="1" applyBorder="1" applyAlignment="1">
      <alignment horizontal="right" vertical="center"/>
    </xf>
    <xf numFmtId="41" fontId="7" fillId="2" borderId="7" xfId="1" applyFont="1" applyFill="1" applyBorder="1" applyAlignment="1">
      <alignment horizontal="right" vertical="center"/>
    </xf>
    <xf numFmtId="41" fontId="8" fillId="0" borderId="12" xfId="1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176" fontId="10" fillId="2" borderId="18" xfId="0" applyNumberFormat="1" applyFont="1" applyFill="1" applyBorder="1" applyAlignment="1">
      <alignment horizontal="right" vertical="center"/>
    </xf>
    <xf numFmtId="176" fontId="10" fillId="2" borderId="19" xfId="0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2" xfId="0" applyFont="1" applyFill="1" applyBorder="1" applyAlignment="1">
      <alignment horizontal="center" vertical="center" wrapText="1"/>
    </xf>
    <xf numFmtId="41" fontId="10" fillId="2" borderId="23" xfId="1" applyFont="1" applyFill="1" applyBorder="1" applyAlignment="1">
      <alignment vertical="center"/>
    </xf>
    <xf numFmtId="41" fontId="10" fillId="2" borderId="20" xfId="1" applyFont="1" applyFill="1" applyBorder="1" applyAlignment="1">
      <alignment vertical="center"/>
    </xf>
    <xf numFmtId="0" fontId="11" fillId="2" borderId="21" xfId="0" applyFont="1" applyFill="1" applyBorder="1" applyAlignment="1">
      <alignment horizontal="justify" vertical="center" wrapText="1"/>
    </xf>
    <xf numFmtId="41" fontId="11" fillId="4" borderId="25" xfId="0" applyNumberFormat="1" applyFont="1" applyFill="1" applyBorder="1" applyAlignment="1">
      <alignment vertical="center"/>
    </xf>
    <xf numFmtId="176" fontId="11" fillId="4" borderId="26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horizontal="left" vertical="center" wrapText="1"/>
    </xf>
    <xf numFmtId="41" fontId="12" fillId="4" borderId="25" xfId="1" applyFont="1" applyFill="1" applyBorder="1" applyAlignment="1">
      <alignment vertical="center"/>
    </xf>
    <xf numFmtId="41" fontId="11" fillId="4" borderId="26" xfId="1" applyFont="1" applyFill="1" applyBorder="1" applyAlignment="1">
      <alignment vertical="center"/>
    </xf>
    <xf numFmtId="41" fontId="12" fillId="4" borderId="26" xfId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41" fontId="11" fillId="4" borderId="31" xfId="0" applyNumberFormat="1" applyFont="1" applyFill="1" applyBorder="1" applyAlignment="1">
      <alignment vertical="center"/>
    </xf>
    <xf numFmtId="176" fontId="11" fillId="4" borderId="32" xfId="0" applyNumberFormat="1" applyFont="1" applyFill="1" applyBorder="1" applyAlignment="1">
      <alignment vertical="center"/>
    </xf>
    <xf numFmtId="0" fontId="11" fillId="4" borderId="32" xfId="0" applyFont="1" applyFill="1" applyBorder="1" applyAlignment="1">
      <alignment horizontal="left" vertical="center" wrapText="1"/>
    </xf>
    <xf numFmtId="41" fontId="11" fillId="4" borderId="31" xfId="1" applyFont="1" applyFill="1" applyBorder="1" applyAlignment="1">
      <alignment vertical="center"/>
    </xf>
    <xf numFmtId="41" fontId="11" fillId="4" borderId="32" xfId="1" applyFont="1" applyFill="1" applyBorder="1" applyAlignment="1">
      <alignment vertical="center"/>
    </xf>
    <xf numFmtId="41" fontId="12" fillId="4" borderId="32" xfId="1" applyFont="1" applyFill="1" applyBorder="1" applyAlignment="1">
      <alignment vertical="center"/>
    </xf>
    <xf numFmtId="0" fontId="11" fillId="4" borderId="32" xfId="0" applyFont="1" applyFill="1" applyBorder="1" applyAlignment="1">
      <alignment vertical="center" wrapText="1"/>
    </xf>
    <xf numFmtId="0" fontId="11" fillId="4" borderId="34" xfId="0" applyFont="1" applyFill="1" applyBorder="1" applyAlignment="1">
      <alignment vertical="center" wrapText="1"/>
    </xf>
    <xf numFmtId="41" fontId="11" fillId="4" borderId="32" xfId="1" applyFont="1" applyFill="1" applyBorder="1" applyAlignment="1">
      <alignment horizontal="right" vertical="center"/>
    </xf>
    <xf numFmtId="41" fontId="11" fillId="4" borderId="32" xfId="0" applyNumberFormat="1" applyFont="1" applyFill="1" applyBorder="1" applyAlignment="1">
      <alignment vertical="center"/>
    </xf>
    <xf numFmtId="0" fontId="11" fillId="4" borderId="34" xfId="0" applyFont="1" applyFill="1" applyBorder="1" applyAlignment="1">
      <alignment horizontal="left" vertical="center" wrapText="1"/>
    </xf>
    <xf numFmtId="41" fontId="11" fillId="4" borderId="36" xfId="1" applyFont="1" applyFill="1" applyBorder="1" applyAlignment="1">
      <alignment vertical="center"/>
    </xf>
    <xf numFmtId="0" fontId="11" fillId="4" borderId="37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left" vertical="center" wrapText="1"/>
    </xf>
    <xf numFmtId="176" fontId="11" fillId="4" borderId="40" xfId="0" applyNumberFormat="1" applyFont="1" applyFill="1" applyBorder="1" applyAlignment="1">
      <alignment vertical="center"/>
    </xf>
    <xf numFmtId="0" fontId="11" fillId="4" borderId="41" xfId="0" applyFont="1" applyFill="1" applyBorder="1" applyAlignment="1">
      <alignment vertical="center" wrapText="1"/>
    </xf>
    <xf numFmtId="0" fontId="11" fillId="4" borderId="42" xfId="0" applyFont="1" applyFill="1" applyBorder="1" applyAlignment="1">
      <alignment horizontal="left" vertical="center" wrapText="1"/>
    </xf>
    <xf numFmtId="0" fontId="11" fillId="4" borderId="43" xfId="0" applyFont="1" applyFill="1" applyBorder="1" applyAlignment="1">
      <alignment horizontal="left" vertical="center" wrapText="1"/>
    </xf>
    <xf numFmtId="41" fontId="11" fillId="4" borderId="44" xfId="1" applyFont="1" applyFill="1" applyBorder="1" applyAlignment="1">
      <alignment vertical="center"/>
    </xf>
    <xf numFmtId="41" fontId="11" fillId="4" borderId="40" xfId="1" applyFont="1" applyFill="1" applyBorder="1" applyAlignment="1">
      <alignment vertical="center"/>
    </xf>
    <xf numFmtId="41" fontId="11" fillId="4" borderId="45" xfId="1" applyFont="1" applyFill="1" applyBorder="1" applyAlignment="1">
      <alignment vertical="center"/>
    </xf>
    <xf numFmtId="0" fontId="11" fillId="4" borderId="40" xfId="0" applyFont="1" applyFill="1" applyBorder="1" applyAlignment="1">
      <alignment horizontal="left" vertical="center" wrapText="1"/>
    </xf>
    <xf numFmtId="41" fontId="14" fillId="2" borderId="47" xfId="1" applyFont="1" applyFill="1" applyBorder="1" applyAlignment="1">
      <alignment horizontal="right" vertical="center"/>
    </xf>
    <xf numFmtId="41" fontId="14" fillId="2" borderId="48" xfId="1" applyFont="1" applyFill="1" applyBorder="1" applyAlignment="1">
      <alignment horizontal="right" vertical="center"/>
    </xf>
    <xf numFmtId="41" fontId="15" fillId="0" borderId="31" xfId="1" applyFont="1" applyBorder="1" applyAlignment="1">
      <alignment horizontal="right" vertical="center"/>
    </xf>
    <xf numFmtId="41" fontId="15" fillId="0" borderId="32" xfId="1" applyFont="1" applyBorder="1" applyAlignment="1">
      <alignment horizontal="right" vertical="center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left" vertical="center" wrapText="1"/>
    </xf>
    <xf numFmtId="41" fontId="15" fillId="0" borderId="31" xfId="1" applyFont="1" applyFill="1" applyBorder="1" applyAlignment="1">
      <alignment horizontal="right" vertical="center"/>
    </xf>
    <xf numFmtId="41" fontId="15" fillId="0" borderId="32" xfId="1" applyFont="1" applyFill="1" applyBorder="1" applyAlignment="1">
      <alignment horizontal="right" vertical="center"/>
    </xf>
    <xf numFmtId="0" fontId="15" fillId="0" borderId="32" xfId="0" applyFont="1" applyFill="1" applyBorder="1" applyAlignment="1">
      <alignment horizontal="left" vertical="center"/>
    </xf>
    <xf numFmtId="0" fontId="17" fillId="4" borderId="32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4" borderId="60" xfId="0" applyFont="1" applyFill="1" applyBorder="1" applyAlignment="1">
      <alignment horizontal="right" vertical="center"/>
    </xf>
    <xf numFmtId="0" fontId="18" fillId="4" borderId="60" xfId="0" applyFont="1" applyFill="1" applyBorder="1" applyAlignment="1">
      <alignment horizontal="right" vertical="center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58" xfId="0" applyFont="1" applyFill="1" applyBorder="1" applyAlignment="1">
      <alignment horizontal="center" vertical="center" wrapText="1"/>
    </xf>
    <xf numFmtId="0" fontId="17" fillId="4" borderId="59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 wrapText="1"/>
    </xf>
    <xf numFmtId="41" fontId="17" fillId="4" borderId="5" xfId="1" applyFont="1" applyFill="1" applyBorder="1" applyAlignment="1">
      <alignment horizontal="center" vertical="center" wrapText="1"/>
    </xf>
    <xf numFmtId="41" fontId="17" fillId="4" borderId="14" xfId="1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54" xfId="1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textRotation="255" wrapText="1"/>
    </xf>
    <xf numFmtId="0" fontId="17" fillId="4" borderId="11" xfId="0" applyFont="1" applyFill="1" applyBorder="1" applyAlignment="1">
      <alignment horizontal="center" vertical="center" textRotation="255" wrapText="1"/>
    </xf>
    <xf numFmtId="0" fontId="17" fillId="4" borderId="52" xfId="0" applyFont="1" applyFill="1" applyBorder="1" applyAlignment="1">
      <alignment horizontal="center" vertical="center" textRotation="255" wrapText="1"/>
    </xf>
    <xf numFmtId="0" fontId="15" fillId="0" borderId="5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 textRotation="255" shrinkToFit="1"/>
    </xf>
    <xf numFmtId="0" fontId="17" fillId="4" borderId="11" xfId="0" applyFont="1" applyFill="1" applyBorder="1" applyAlignment="1">
      <alignment horizontal="center" vertical="center" textRotation="255" shrinkToFit="1"/>
    </xf>
    <xf numFmtId="0" fontId="17" fillId="4" borderId="52" xfId="0" applyFont="1" applyFill="1" applyBorder="1" applyAlignment="1">
      <alignment horizontal="center" vertical="center" textRotation="255" shrinkToFit="1"/>
    </xf>
    <xf numFmtId="0" fontId="15" fillId="0" borderId="16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6" fillId="4" borderId="17" xfId="0" applyNumberFormat="1" applyFont="1" applyFill="1" applyBorder="1" applyAlignment="1">
      <alignment horizontal="center" vertical="center" textRotation="255" shrinkToFit="1"/>
    </xf>
    <xf numFmtId="0" fontId="16" fillId="4" borderId="11" xfId="0" applyNumberFormat="1" applyFont="1" applyFill="1" applyBorder="1" applyAlignment="1">
      <alignment horizontal="center" vertical="center" textRotation="255" shrinkToFit="1"/>
    </xf>
    <xf numFmtId="0" fontId="16" fillId="4" borderId="52" xfId="0" applyNumberFormat="1" applyFont="1" applyFill="1" applyBorder="1" applyAlignment="1">
      <alignment horizontal="center" vertical="center" textRotation="255" shrinkToFit="1"/>
    </xf>
    <xf numFmtId="0" fontId="14" fillId="4" borderId="17" xfId="0" applyFont="1" applyFill="1" applyBorder="1" applyAlignment="1">
      <alignment horizontal="center" vertical="center" textRotation="255" wrapText="1"/>
    </xf>
    <xf numFmtId="0" fontId="14" fillId="4" borderId="11" xfId="0" applyFont="1" applyFill="1" applyBorder="1" applyAlignment="1">
      <alignment horizontal="center" vertical="center" textRotation="255" wrapText="1"/>
    </xf>
    <xf numFmtId="0" fontId="14" fillId="4" borderId="52" xfId="0" applyFont="1" applyFill="1" applyBorder="1" applyAlignment="1">
      <alignment horizontal="center" vertical="center" textRotation="255" wrapText="1"/>
    </xf>
    <xf numFmtId="0" fontId="10" fillId="4" borderId="46" xfId="0" applyFont="1" applyFill="1" applyBorder="1" applyAlignment="1">
      <alignment horizontal="center" vertical="center" textRotation="255" wrapText="1"/>
    </xf>
    <xf numFmtId="0" fontId="10" fillId="4" borderId="30" xfId="0" applyFont="1" applyFill="1" applyBorder="1" applyAlignment="1">
      <alignment horizontal="center" vertical="center" textRotation="255" wrapText="1"/>
    </xf>
    <xf numFmtId="0" fontId="10" fillId="4" borderId="24" xfId="0" applyFont="1" applyFill="1" applyBorder="1" applyAlignment="1">
      <alignment horizontal="center" vertical="center" textRotation="255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1" fillId="4" borderId="33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33" xfId="0" applyFont="1" applyFill="1" applyBorder="1" applyAlignment="1">
      <alignment horizontal="left" vertical="center" shrinkToFit="1"/>
    </xf>
    <xf numFmtId="0" fontId="11" fillId="4" borderId="35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textRotation="255" wrapText="1"/>
    </xf>
    <xf numFmtId="0" fontId="7" fillId="3" borderId="11" xfId="0" applyFont="1" applyFill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45380;%20&#44208;&#49328;(&#50504;)%20&#52509;&#44292;&#54364;(202103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/>
      <sheetData sheetId="1"/>
      <sheetData sheetId="2">
        <row r="9">
          <cell r="E9">
            <v>51644000</v>
          </cell>
          <cell r="F9">
            <v>49467740</v>
          </cell>
          <cell r="K9">
            <v>21000000</v>
          </cell>
          <cell r="L9">
            <v>16806583</v>
          </cell>
        </row>
        <row r="10">
          <cell r="E10">
            <v>3320000</v>
          </cell>
          <cell r="F10">
            <v>1334650</v>
          </cell>
          <cell r="K10">
            <v>125670000</v>
          </cell>
          <cell r="L10">
            <v>119208630</v>
          </cell>
        </row>
        <row r="11">
          <cell r="E11">
            <v>10010000</v>
          </cell>
          <cell r="F11">
            <v>6931609</v>
          </cell>
          <cell r="K11">
            <v>0</v>
          </cell>
          <cell r="L11">
            <v>0</v>
          </cell>
        </row>
        <row r="12">
          <cell r="E12">
            <v>21630622</v>
          </cell>
          <cell r="F12">
            <v>0</v>
          </cell>
          <cell r="K12">
            <v>0</v>
          </cell>
          <cell r="L12">
            <v>0</v>
          </cell>
        </row>
        <row r="13">
          <cell r="E13">
            <v>84600000</v>
          </cell>
          <cell r="F13">
            <v>72040460</v>
          </cell>
          <cell r="K13">
            <v>0</v>
          </cell>
          <cell r="L13">
            <v>0</v>
          </cell>
        </row>
        <row r="14">
          <cell r="E14">
            <v>10000000</v>
          </cell>
          <cell r="F14">
            <v>7706485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K15">
            <v>3000000</v>
          </cell>
          <cell r="L15">
            <v>3000000</v>
          </cell>
        </row>
        <row r="16">
          <cell r="E16">
            <v>864794</v>
          </cell>
          <cell r="F16">
            <v>0</v>
          </cell>
          <cell r="K16">
            <v>21589325</v>
          </cell>
          <cell r="L16">
            <v>21589325</v>
          </cell>
        </row>
        <row r="17">
          <cell r="E17">
            <v>200000</v>
          </cell>
          <cell r="F17">
            <v>0</v>
          </cell>
          <cell r="K17">
            <v>1010091</v>
          </cell>
          <cell r="L17">
            <v>1010091</v>
          </cell>
        </row>
        <row r="18">
          <cell r="E18">
            <v>0</v>
          </cell>
          <cell r="F18">
            <v>32913203</v>
          </cell>
          <cell r="K18">
            <v>7000000</v>
          </cell>
          <cell r="L18">
            <v>5830998</v>
          </cell>
        </row>
        <row r="19">
          <cell r="K19">
            <v>3000000</v>
          </cell>
          <cell r="L19">
            <v>2948520</v>
          </cell>
        </row>
        <row r="21">
          <cell r="E21">
            <v>31500000</v>
          </cell>
          <cell r="F21">
            <v>31064440</v>
          </cell>
          <cell r="K21">
            <v>0</v>
          </cell>
          <cell r="L21">
            <v>0</v>
          </cell>
        </row>
        <row r="22">
          <cell r="E22">
            <v>200000</v>
          </cell>
          <cell r="F22">
            <v>0</v>
          </cell>
          <cell r="K22">
            <v>0</v>
          </cell>
          <cell r="L22">
            <v>0</v>
          </cell>
        </row>
        <row r="23">
          <cell r="E23">
            <v>2750000</v>
          </cell>
          <cell r="F23">
            <v>2427390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K24">
            <v>34460000</v>
          </cell>
          <cell r="L24">
            <v>35455000</v>
          </cell>
        </row>
        <row r="25">
          <cell r="E25">
            <v>11000000</v>
          </cell>
          <cell r="F25">
            <v>7774840</v>
          </cell>
          <cell r="K25">
            <v>17400000</v>
          </cell>
          <cell r="L25">
            <v>18079376</v>
          </cell>
        </row>
        <row r="26">
          <cell r="E26">
            <v>24000000</v>
          </cell>
          <cell r="F26">
            <v>24000000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K27">
            <v>3000000</v>
          </cell>
          <cell r="L27">
            <v>2884285</v>
          </cell>
        </row>
        <row r="28">
          <cell r="E28">
            <v>550000</v>
          </cell>
          <cell r="K28">
            <v>3773253</v>
          </cell>
          <cell r="L28">
            <v>3773253</v>
          </cell>
        </row>
        <row r="29">
          <cell r="E29">
            <v>0</v>
          </cell>
          <cell r="F29">
            <v>0</v>
          </cell>
          <cell r="K29">
            <v>9943146</v>
          </cell>
          <cell r="L29">
            <v>9943146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1">
          <cell r="E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view="pageBreakPreview" topLeftCell="C44" zoomScaleNormal="85" zoomScaleSheetLayoutView="100" workbookViewId="0">
      <selection activeCell="G65" sqref="G65"/>
    </sheetView>
  </sheetViews>
  <sheetFormatPr defaultRowHeight="16.5" x14ac:dyDescent="0.3"/>
  <cols>
    <col min="1" max="1" width="4.5" style="1" customWidth="1"/>
    <col min="2" max="2" width="14.875" style="1" customWidth="1"/>
    <col min="3" max="3" width="15.25" style="1" customWidth="1"/>
    <col min="4" max="4" width="24.125" style="1" customWidth="1"/>
    <col min="5" max="8" width="16.25" style="1" customWidth="1"/>
    <col min="9" max="9" width="11.875" style="1" customWidth="1"/>
    <col min="10" max="10" width="19.375" style="1" customWidth="1"/>
    <col min="11" max="13" width="16.375" style="1" customWidth="1"/>
    <col min="14" max="16384" width="9" style="1"/>
  </cols>
  <sheetData>
    <row r="1" spans="1:13" x14ac:dyDescent="0.3">
      <c r="A1" s="65" t="s">
        <v>218</v>
      </c>
      <c r="B1" s="65"/>
      <c r="C1" s="65"/>
      <c r="D1" s="65"/>
      <c r="E1" s="65"/>
      <c r="F1" s="65"/>
      <c r="G1" s="65"/>
      <c r="H1" s="65"/>
      <c r="I1" s="65"/>
      <c r="J1" s="64"/>
      <c r="K1" s="64"/>
      <c r="L1" s="64"/>
      <c r="M1" s="64"/>
    </row>
    <row r="2" spans="1:13" ht="21" x14ac:dyDescent="0.3">
      <c r="A2" s="66" t="s">
        <v>217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4" x14ac:dyDescent="0.3">
      <c r="A3" s="67" t="s">
        <v>216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x14ac:dyDescent="0.3">
      <c r="A4" s="68" t="s">
        <v>215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8.75" customHeight="1" thickBot="1" x14ac:dyDescent="0.35">
      <c r="A5" s="69" t="s">
        <v>214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8.75" customHeight="1" x14ac:dyDescent="0.3">
      <c r="A6" s="71" t="s">
        <v>213</v>
      </c>
      <c r="B6" s="74" t="s">
        <v>212</v>
      </c>
      <c r="C6" s="75"/>
      <c r="D6" s="75"/>
      <c r="E6" s="75"/>
      <c r="F6" s="75"/>
      <c r="G6" s="76"/>
      <c r="H6" s="74" t="s">
        <v>211</v>
      </c>
      <c r="I6" s="75"/>
      <c r="J6" s="75"/>
      <c r="K6" s="75"/>
      <c r="L6" s="75"/>
      <c r="M6" s="77"/>
    </row>
    <row r="7" spans="1:13" ht="18.75" customHeight="1" x14ac:dyDescent="0.3">
      <c r="A7" s="72"/>
      <c r="B7" s="78" t="s">
        <v>210</v>
      </c>
      <c r="C7" s="79"/>
      <c r="D7" s="80"/>
      <c r="E7" s="81" t="s">
        <v>209</v>
      </c>
      <c r="F7" s="81" t="s">
        <v>208</v>
      </c>
      <c r="G7" s="81" t="s">
        <v>207</v>
      </c>
      <c r="H7" s="78" t="s">
        <v>210</v>
      </c>
      <c r="I7" s="79"/>
      <c r="J7" s="80"/>
      <c r="K7" s="81" t="s">
        <v>209</v>
      </c>
      <c r="L7" s="81" t="s">
        <v>208</v>
      </c>
      <c r="M7" s="83" t="s">
        <v>207</v>
      </c>
    </row>
    <row r="8" spans="1:13" ht="18.75" customHeight="1" x14ac:dyDescent="0.3">
      <c r="A8" s="73"/>
      <c r="B8" s="63" t="s">
        <v>206</v>
      </c>
      <c r="C8" s="63" t="s">
        <v>205</v>
      </c>
      <c r="D8" s="63" t="s">
        <v>204</v>
      </c>
      <c r="E8" s="82"/>
      <c r="F8" s="82"/>
      <c r="G8" s="82"/>
      <c r="H8" s="63" t="s">
        <v>206</v>
      </c>
      <c r="I8" s="63" t="s">
        <v>205</v>
      </c>
      <c r="J8" s="63" t="s">
        <v>204</v>
      </c>
      <c r="K8" s="82"/>
      <c r="L8" s="82"/>
      <c r="M8" s="84"/>
    </row>
    <row r="9" spans="1:13" ht="18.75" customHeight="1" x14ac:dyDescent="0.3">
      <c r="A9" s="85" t="s">
        <v>203</v>
      </c>
      <c r="B9" s="88" t="s">
        <v>167</v>
      </c>
      <c r="C9" s="57" t="s">
        <v>166</v>
      </c>
      <c r="D9" s="57" t="s">
        <v>165</v>
      </c>
      <c r="E9" s="56">
        <f>[1]지부!E9+[1]지부!E21+[1]지부!E33</f>
        <v>109431500</v>
      </c>
      <c r="F9" s="56">
        <f>[1]지부!F9+[1]지부!F21+[1]지부!F33</f>
        <v>106812940</v>
      </c>
      <c r="G9" s="56">
        <f t="shared" ref="G9:G19" si="0">E9-F9</f>
        <v>2618560</v>
      </c>
      <c r="H9" s="57" t="s">
        <v>164</v>
      </c>
      <c r="I9" s="57" t="s">
        <v>163</v>
      </c>
      <c r="J9" s="57" t="s">
        <v>162</v>
      </c>
      <c r="K9" s="56">
        <f>[1]지부!K9+[1]지부!K21+[1]지부!K33</f>
        <v>21000000</v>
      </c>
      <c r="L9" s="56">
        <f>[1]지부!L9+[1]지부!L21+[1]지부!L33</f>
        <v>16806583</v>
      </c>
      <c r="M9" s="55">
        <f t="shared" ref="M9:M19" si="1">K9-L9</f>
        <v>4193417</v>
      </c>
    </row>
    <row r="10" spans="1:13" ht="18.75" customHeight="1" x14ac:dyDescent="0.3">
      <c r="A10" s="86"/>
      <c r="B10" s="89"/>
      <c r="C10" s="57" t="s">
        <v>161</v>
      </c>
      <c r="D10" s="57" t="s">
        <v>202</v>
      </c>
      <c r="E10" s="56">
        <f>[1]지부!E10+[1]지부!E22+[1]지부!E34</f>
        <v>3520000</v>
      </c>
      <c r="F10" s="56">
        <f>[1]지부!F10+[1]지부!F22+[1]지부!F34</f>
        <v>1334650</v>
      </c>
      <c r="G10" s="56">
        <f t="shared" si="0"/>
        <v>2185350</v>
      </c>
      <c r="H10" s="57" t="s">
        <v>159</v>
      </c>
      <c r="I10" s="57" t="s">
        <v>158</v>
      </c>
      <c r="J10" s="57" t="s">
        <v>157</v>
      </c>
      <c r="K10" s="56">
        <f>[1]지부!K10+[1]지부!K22+[1]지부!K34</f>
        <v>125670000</v>
      </c>
      <c r="L10" s="56">
        <f>[1]지부!L10+[1]지부!L22+[1]지부!L34</f>
        <v>119208630</v>
      </c>
      <c r="M10" s="55">
        <f t="shared" si="1"/>
        <v>6461370</v>
      </c>
    </row>
    <row r="11" spans="1:13" ht="18.75" customHeight="1" x14ac:dyDescent="0.3">
      <c r="A11" s="86"/>
      <c r="B11" s="90"/>
      <c r="C11" s="57" t="s">
        <v>156</v>
      </c>
      <c r="D11" s="59" t="s">
        <v>155</v>
      </c>
      <c r="E11" s="56">
        <f>[1]지부!E11+[1]지부!E23+[1]지부!E35</f>
        <v>12760000</v>
      </c>
      <c r="F11" s="56">
        <f>[1]지부!F11+[1]지부!F23+[1]지부!F35</f>
        <v>9358999</v>
      </c>
      <c r="G11" s="56">
        <f t="shared" si="0"/>
        <v>3401001</v>
      </c>
      <c r="H11" s="57" t="s">
        <v>154</v>
      </c>
      <c r="I11" s="57" t="s">
        <v>153</v>
      </c>
      <c r="J11" s="57" t="s">
        <v>152</v>
      </c>
      <c r="K11" s="56">
        <f>[1]지부!K11+[1]지부!K23+[1]지부!K35</f>
        <v>0</v>
      </c>
      <c r="L11" s="56">
        <f>[1]지부!L11+[1]지부!L23+[1]지부!L35</f>
        <v>0</v>
      </c>
      <c r="M11" s="55">
        <f t="shared" si="1"/>
        <v>0</v>
      </c>
    </row>
    <row r="12" spans="1:13" ht="18.75" customHeight="1" x14ac:dyDescent="0.3">
      <c r="A12" s="86"/>
      <c r="B12" s="57" t="s">
        <v>151</v>
      </c>
      <c r="C12" s="57" t="s">
        <v>150</v>
      </c>
      <c r="D12" s="57" t="s">
        <v>201</v>
      </c>
      <c r="E12" s="56">
        <f>[1]지부!E12+[1]지부!E24+[1]지부!E36</f>
        <v>23369622</v>
      </c>
      <c r="F12" s="56">
        <f>[1]지부!F12+[1]지부!F24+[1]지부!F36</f>
        <v>0</v>
      </c>
      <c r="G12" s="56">
        <f t="shared" si="0"/>
        <v>23369622</v>
      </c>
      <c r="H12" s="88" t="s">
        <v>148</v>
      </c>
      <c r="I12" s="88" t="s">
        <v>147</v>
      </c>
      <c r="J12" s="57" t="s">
        <v>146</v>
      </c>
      <c r="K12" s="56">
        <f>[1]지부!K12+[1]지부!K24+[1]지부!K36</f>
        <v>49312160</v>
      </c>
      <c r="L12" s="56">
        <f>[1]지부!L12+[1]지부!L24+[1]지부!L36</f>
        <v>50307160</v>
      </c>
      <c r="M12" s="55">
        <f t="shared" si="1"/>
        <v>-995000</v>
      </c>
    </row>
    <row r="13" spans="1:13" ht="18.75" customHeight="1" x14ac:dyDescent="0.3">
      <c r="A13" s="86"/>
      <c r="B13" s="57" t="s">
        <v>145</v>
      </c>
      <c r="C13" s="57" t="s">
        <v>144</v>
      </c>
      <c r="D13" s="57" t="s">
        <v>143</v>
      </c>
      <c r="E13" s="56">
        <f>[1]지부!E13+[1]지부!E25+[1]지부!E37</f>
        <v>95600000</v>
      </c>
      <c r="F13" s="56">
        <f>[1]지부!F13+[1]지부!F25+[1]지부!F37</f>
        <v>79815300</v>
      </c>
      <c r="G13" s="56">
        <f t="shared" si="0"/>
        <v>15784700</v>
      </c>
      <c r="H13" s="90"/>
      <c r="I13" s="90"/>
      <c r="J13" s="57" t="s">
        <v>142</v>
      </c>
      <c r="K13" s="56">
        <f>[1]지부!K13+[1]지부!K25+[1]지부!K37</f>
        <v>17400000</v>
      </c>
      <c r="L13" s="56">
        <f>[1]지부!L13+[1]지부!L25+[1]지부!L37</f>
        <v>18079376</v>
      </c>
      <c r="M13" s="55">
        <f t="shared" si="1"/>
        <v>-679376</v>
      </c>
    </row>
    <row r="14" spans="1:13" ht="18.75" customHeight="1" x14ac:dyDescent="0.3">
      <c r="A14" s="86"/>
      <c r="B14" s="57" t="s">
        <v>141</v>
      </c>
      <c r="C14" s="57" t="s">
        <v>140</v>
      </c>
      <c r="D14" s="57" t="s">
        <v>200</v>
      </c>
      <c r="E14" s="56">
        <f>[1]지부!E14+[1]지부!E26+[1]지부!E38</f>
        <v>70177500</v>
      </c>
      <c r="F14" s="56">
        <f>[1]지부!F14+[1]지부!F26+[1]지부!F38</f>
        <v>67883985</v>
      </c>
      <c r="G14" s="56">
        <f t="shared" si="0"/>
        <v>2293515</v>
      </c>
      <c r="H14" s="57" t="s">
        <v>138</v>
      </c>
      <c r="I14" s="57" t="s">
        <v>137</v>
      </c>
      <c r="J14" s="57" t="s">
        <v>136</v>
      </c>
      <c r="K14" s="56">
        <f>[1]지부!K14+[1]지부!K26+[1]지부!K38</f>
        <v>0</v>
      </c>
      <c r="L14" s="56">
        <f>[1]지부!L14+[1]지부!L26+[1]지부!L38</f>
        <v>0</v>
      </c>
      <c r="M14" s="55">
        <f t="shared" si="1"/>
        <v>0</v>
      </c>
    </row>
    <row r="15" spans="1:13" ht="18.75" customHeight="1" x14ac:dyDescent="0.3">
      <c r="A15" s="86"/>
      <c r="B15" s="57" t="s">
        <v>135</v>
      </c>
      <c r="C15" s="57" t="s">
        <v>134</v>
      </c>
      <c r="D15" s="57" t="s">
        <v>199</v>
      </c>
      <c r="E15" s="56">
        <f>[1]지부!E15+[1]지부!E27+[1]지부!E39</f>
        <v>0</v>
      </c>
      <c r="F15" s="56">
        <f>[1]지부!F15+[1]지부!F27+[1]지부!F39</f>
        <v>0</v>
      </c>
      <c r="G15" s="56">
        <f t="shared" si="0"/>
        <v>0</v>
      </c>
      <c r="H15" s="57" t="s">
        <v>132</v>
      </c>
      <c r="I15" s="57" t="s">
        <v>131</v>
      </c>
      <c r="J15" s="57" t="s">
        <v>130</v>
      </c>
      <c r="K15" s="56">
        <f>[1]지부!K15+[1]지부!K27+[1]지부!K39</f>
        <v>44573956</v>
      </c>
      <c r="L15" s="56">
        <f>[1]지부!L15+[1]지부!L27+[1]지부!L39</f>
        <v>44458481</v>
      </c>
      <c r="M15" s="55">
        <f t="shared" si="1"/>
        <v>115475</v>
      </c>
    </row>
    <row r="16" spans="1:13" ht="18.75" customHeight="1" x14ac:dyDescent="0.3">
      <c r="A16" s="86"/>
      <c r="B16" s="57" t="s">
        <v>129</v>
      </c>
      <c r="C16" s="57" t="s">
        <v>128</v>
      </c>
      <c r="D16" s="57" t="s">
        <v>127</v>
      </c>
      <c r="E16" s="56">
        <f>[1]지부!E16+[1]지부!E28+[1]지부!E40</f>
        <v>1464794</v>
      </c>
      <c r="F16" s="56">
        <f>[1]지부!F16+[1]지부!F28+[1]지부!F40</f>
        <v>47780</v>
      </c>
      <c r="G16" s="56">
        <f t="shared" si="0"/>
        <v>1417014</v>
      </c>
      <c r="H16" s="88" t="s">
        <v>126</v>
      </c>
      <c r="I16" s="88" t="s">
        <v>125</v>
      </c>
      <c r="J16" s="57" t="s">
        <v>124</v>
      </c>
      <c r="K16" s="56">
        <f>[1]지부!K16+[1]지부!K28+[1]지부!K40</f>
        <v>33388210</v>
      </c>
      <c r="L16" s="56">
        <f>[1]지부!L16+[1]지부!L28+[1]지부!L40</f>
        <v>33388210</v>
      </c>
      <c r="M16" s="55">
        <f t="shared" si="1"/>
        <v>0</v>
      </c>
    </row>
    <row r="17" spans="1:13" ht="18.75" customHeight="1" x14ac:dyDescent="0.3">
      <c r="A17" s="86"/>
      <c r="B17" s="57" t="s">
        <v>198</v>
      </c>
      <c r="C17" s="57" t="s">
        <v>122</v>
      </c>
      <c r="D17" s="57" t="s">
        <v>197</v>
      </c>
      <c r="E17" s="56">
        <f>[1]지부!E17+[1]지부!E29+[1]지부!E41</f>
        <v>200000</v>
      </c>
      <c r="F17" s="56">
        <f>[1]지부!F17+[1]지부!F29+[1]지부!F41</f>
        <v>0</v>
      </c>
      <c r="G17" s="56">
        <f t="shared" si="0"/>
        <v>200000</v>
      </c>
      <c r="H17" s="90"/>
      <c r="I17" s="90"/>
      <c r="J17" s="57" t="s">
        <v>196</v>
      </c>
      <c r="K17" s="56">
        <f>[1]지부!K17+[1]지부!K29+[1]지부!K41</f>
        <v>10953237</v>
      </c>
      <c r="L17" s="56">
        <f>[1]지부!L17+[1]지부!L29+[1]지부!L41</f>
        <v>10953237</v>
      </c>
      <c r="M17" s="55">
        <f t="shared" si="1"/>
        <v>0</v>
      </c>
    </row>
    <row r="18" spans="1:13" ht="18.75" customHeight="1" x14ac:dyDescent="0.3">
      <c r="A18" s="86"/>
      <c r="B18" s="57" t="s">
        <v>119</v>
      </c>
      <c r="C18" s="57" t="s">
        <v>119</v>
      </c>
      <c r="D18" s="57" t="s">
        <v>119</v>
      </c>
      <c r="E18" s="56">
        <f>[1]지부!E18+[1]지부!E30+[1]지부!E42</f>
        <v>0</v>
      </c>
      <c r="F18" s="56">
        <f>[1]지부!F18+[1]지부!F30+[1]지부!F42</f>
        <v>40887523</v>
      </c>
      <c r="G18" s="56">
        <f t="shared" si="0"/>
        <v>-40887523</v>
      </c>
      <c r="H18" s="88" t="s">
        <v>118</v>
      </c>
      <c r="I18" s="88" t="s">
        <v>117</v>
      </c>
      <c r="J18" s="57" t="s">
        <v>116</v>
      </c>
      <c r="K18" s="56">
        <f>[1]지부!K18+[1]지부!K30+[1]지부!K42</f>
        <v>7024633</v>
      </c>
      <c r="L18" s="56">
        <f>[1]지부!L18+[1]지부!L30+[1]지부!L42</f>
        <v>5834261</v>
      </c>
      <c r="M18" s="55">
        <f t="shared" si="1"/>
        <v>1190372</v>
      </c>
    </row>
    <row r="19" spans="1:13" ht="18.75" customHeight="1" x14ac:dyDescent="0.3">
      <c r="A19" s="86"/>
      <c r="B19" s="58"/>
      <c r="C19" s="58"/>
      <c r="D19" s="58"/>
      <c r="E19" s="56">
        <f>[1]지부!E19+[1]지부!E31+[1]지부!E43</f>
        <v>0</v>
      </c>
      <c r="F19" s="56">
        <f>[1]지부!F19+[1]지부!F31+[1]지부!F43</f>
        <v>0</v>
      </c>
      <c r="G19" s="56">
        <f t="shared" si="0"/>
        <v>0</v>
      </c>
      <c r="H19" s="90"/>
      <c r="I19" s="90"/>
      <c r="J19" s="57" t="s">
        <v>115</v>
      </c>
      <c r="K19" s="56">
        <f>[1]지부!K19+[1]지부!K31+[1]지부!K43</f>
        <v>7201220</v>
      </c>
      <c r="L19" s="56">
        <f>[1]지부!L19+[1]지부!L31+[1]지부!L43</f>
        <v>7105239</v>
      </c>
      <c r="M19" s="55">
        <f t="shared" si="1"/>
        <v>95981</v>
      </c>
    </row>
    <row r="20" spans="1:13" ht="18.75" customHeight="1" thickBot="1" x14ac:dyDescent="0.35">
      <c r="A20" s="87"/>
      <c r="B20" s="91" t="s">
        <v>114</v>
      </c>
      <c r="C20" s="92"/>
      <c r="D20" s="93"/>
      <c r="E20" s="54">
        <f>SUM(E9:E19)</f>
        <v>316523416</v>
      </c>
      <c r="F20" s="54">
        <f>SUM(F9:F19)</f>
        <v>306141177</v>
      </c>
      <c r="G20" s="54">
        <f>SUM(G9:G19)</f>
        <v>10382239</v>
      </c>
      <c r="H20" s="91" t="s">
        <v>114</v>
      </c>
      <c r="I20" s="92"/>
      <c r="J20" s="93"/>
      <c r="K20" s="54">
        <f>SUM(K9:K19)</f>
        <v>316523416</v>
      </c>
      <c r="L20" s="54">
        <f>SUM(L9:L19)</f>
        <v>306141177</v>
      </c>
      <c r="M20" s="53">
        <f>SUM(M9:M19)</f>
        <v>10382239</v>
      </c>
    </row>
    <row r="21" spans="1:13" ht="18.75" customHeight="1" x14ac:dyDescent="0.3">
      <c r="A21" s="94" t="s">
        <v>195</v>
      </c>
      <c r="B21" s="97" t="s">
        <v>167</v>
      </c>
      <c r="C21" s="57" t="s">
        <v>166</v>
      </c>
      <c r="D21" s="57" t="s">
        <v>165</v>
      </c>
      <c r="E21" s="56">
        <v>958580000</v>
      </c>
      <c r="F21" s="56">
        <v>939911880</v>
      </c>
      <c r="G21" s="56">
        <f t="shared" ref="G21:G32" si="2">E21-F21</f>
        <v>18668120</v>
      </c>
      <c r="H21" s="57" t="s">
        <v>164</v>
      </c>
      <c r="I21" s="57" t="s">
        <v>163</v>
      </c>
      <c r="J21" s="57" t="s">
        <v>162</v>
      </c>
      <c r="K21" s="56">
        <v>0</v>
      </c>
      <c r="L21" s="56">
        <v>0</v>
      </c>
      <c r="M21" s="55">
        <f t="shared" ref="M21:M32" si="3">K21-L21</f>
        <v>0</v>
      </c>
    </row>
    <row r="22" spans="1:13" ht="18.75" customHeight="1" x14ac:dyDescent="0.3">
      <c r="A22" s="95"/>
      <c r="B22" s="89"/>
      <c r="C22" s="57" t="s">
        <v>161</v>
      </c>
      <c r="D22" s="57" t="s">
        <v>160</v>
      </c>
      <c r="E22" s="56">
        <v>4660000</v>
      </c>
      <c r="F22" s="56">
        <v>2764260</v>
      </c>
      <c r="G22" s="56">
        <f t="shared" si="2"/>
        <v>1895740</v>
      </c>
      <c r="H22" s="57" t="s">
        <v>159</v>
      </c>
      <c r="I22" s="57" t="s">
        <v>158</v>
      </c>
      <c r="J22" s="57" t="s">
        <v>157</v>
      </c>
      <c r="K22" s="56">
        <v>94493000</v>
      </c>
      <c r="L22" s="56">
        <v>82261480</v>
      </c>
      <c r="M22" s="55">
        <f t="shared" si="3"/>
        <v>12231520</v>
      </c>
    </row>
    <row r="23" spans="1:13" ht="18.75" customHeight="1" x14ac:dyDescent="0.3">
      <c r="A23" s="95"/>
      <c r="B23" s="90"/>
      <c r="C23" s="57" t="s">
        <v>156</v>
      </c>
      <c r="D23" s="59" t="s">
        <v>155</v>
      </c>
      <c r="E23" s="56">
        <v>139068000</v>
      </c>
      <c r="F23" s="56">
        <v>119403076</v>
      </c>
      <c r="G23" s="56">
        <f t="shared" si="2"/>
        <v>19664924</v>
      </c>
      <c r="H23" s="57" t="s">
        <v>154</v>
      </c>
      <c r="I23" s="57" t="s">
        <v>153</v>
      </c>
      <c r="J23" s="57" t="s">
        <v>152</v>
      </c>
      <c r="K23" s="56">
        <v>1490507000</v>
      </c>
      <c r="L23" s="56">
        <v>1490500040</v>
      </c>
      <c r="M23" s="55">
        <f t="shared" si="3"/>
        <v>6960</v>
      </c>
    </row>
    <row r="24" spans="1:13" ht="18.75" customHeight="1" x14ac:dyDescent="0.3">
      <c r="A24" s="95"/>
      <c r="B24" s="57" t="s">
        <v>151</v>
      </c>
      <c r="C24" s="57" t="s">
        <v>150</v>
      </c>
      <c r="D24" s="57" t="s">
        <v>149</v>
      </c>
      <c r="E24" s="56">
        <v>196478000</v>
      </c>
      <c r="F24" s="56">
        <v>193055910</v>
      </c>
      <c r="G24" s="56">
        <f t="shared" si="2"/>
        <v>3422090</v>
      </c>
      <c r="H24" s="88" t="s">
        <v>148</v>
      </c>
      <c r="I24" s="88" t="s">
        <v>147</v>
      </c>
      <c r="J24" s="57" t="s">
        <v>146</v>
      </c>
      <c r="K24" s="56">
        <v>109308000</v>
      </c>
      <c r="L24" s="56">
        <v>109152139</v>
      </c>
      <c r="M24" s="55">
        <f t="shared" si="3"/>
        <v>155861</v>
      </c>
    </row>
    <row r="25" spans="1:13" ht="18.75" customHeight="1" x14ac:dyDescent="0.3">
      <c r="A25" s="95"/>
      <c r="B25" s="57" t="s">
        <v>145</v>
      </c>
      <c r="C25" s="57" t="s">
        <v>144</v>
      </c>
      <c r="D25" s="57" t="s">
        <v>143</v>
      </c>
      <c r="E25" s="56">
        <v>597616000</v>
      </c>
      <c r="F25" s="56">
        <v>554927878</v>
      </c>
      <c r="G25" s="56">
        <f t="shared" si="2"/>
        <v>42688122</v>
      </c>
      <c r="H25" s="90"/>
      <c r="I25" s="90"/>
      <c r="J25" s="57" t="s">
        <v>142</v>
      </c>
      <c r="K25" s="56">
        <v>25567000</v>
      </c>
      <c r="L25" s="56">
        <v>24263260</v>
      </c>
      <c r="M25" s="55">
        <f t="shared" si="3"/>
        <v>1303740</v>
      </c>
    </row>
    <row r="26" spans="1:13" ht="18.75" customHeight="1" x14ac:dyDescent="0.3">
      <c r="A26" s="95"/>
      <c r="B26" s="57" t="s">
        <v>141</v>
      </c>
      <c r="C26" s="57" t="s">
        <v>140</v>
      </c>
      <c r="D26" s="57" t="s">
        <v>139</v>
      </c>
      <c r="E26" s="56">
        <v>0</v>
      </c>
      <c r="F26" s="56">
        <v>0</v>
      </c>
      <c r="G26" s="56">
        <f t="shared" si="2"/>
        <v>0</v>
      </c>
      <c r="H26" s="57" t="s">
        <v>138</v>
      </c>
      <c r="I26" s="57" t="s">
        <v>137</v>
      </c>
      <c r="J26" s="57" t="s">
        <v>136</v>
      </c>
      <c r="K26" s="56">
        <v>0</v>
      </c>
      <c r="L26" s="56">
        <v>0</v>
      </c>
      <c r="M26" s="55">
        <f t="shared" si="3"/>
        <v>0</v>
      </c>
    </row>
    <row r="27" spans="1:13" ht="18.75" customHeight="1" x14ac:dyDescent="0.3">
      <c r="A27" s="95"/>
      <c r="B27" s="57" t="s">
        <v>135</v>
      </c>
      <c r="C27" s="57" t="s">
        <v>134</v>
      </c>
      <c r="D27" s="57" t="s">
        <v>133</v>
      </c>
      <c r="E27" s="56">
        <v>0</v>
      </c>
      <c r="F27" s="56">
        <v>0</v>
      </c>
      <c r="G27" s="56">
        <f t="shared" si="2"/>
        <v>0</v>
      </c>
      <c r="H27" s="88" t="s">
        <v>132</v>
      </c>
      <c r="I27" s="88" t="s">
        <v>131</v>
      </c>
      <c r="J27" s="57" t="s">
        <v>130</v>
      </c>
      <c r="K27" s="56">
        <v>28000000</v>
      </c>
      <c r="L27" s="56">
        <v>27400000</v>
      </c>
      <c r="M27" s="55">
        <f t="shared" si="3"/>
        <v>600000</v>
      </c>
    </row>
    <row r="28" spans="1:13" ht="18.75" customHeight="1" x14ac:dyDescent="0.3">
      <c r="A28" s="95"/>
      <c r="B28" s="57" t="s">
        <v>129</v>
      </c>
      <c r="C28" s="57" t="s">
        <v>128</v>
      </c>
      <c r="D28" s="57" t="s">
        <v>127</v>
      </c>
      <c r="E28" s="56">
        <v>500000</v>
      </c>
      <c r="F28" s="56">
        <v>0</v>
      </c>
      <c r="G28" s="56">
        <f t="shared" si="2"/>
        <v>500000</v>
      </c>
      <c r="H28" s="90"/>
      <c r="I28" s="90"/>
      <c r="J28" s="57" t="s">
        <v>178</v>
      </c>
      <c r="K28" s="56">
        <v>0</v>
      </c>
      <c r="L28" s="56">
        <v>0</v>
      </c>
      <c r="M28" s="55">
        <f t="shared" si="3"/>
        <v>0</v>
      </c>
    </row>
    <row r="29" spans="1:13" ht="18.75" customHeight="1" x14ac:dyDescent="0.3">
      <c r="A29" s="95"/>
      <c r="B29" s="57" t="s">
        <v>123</v>
      </c>
      <c r="C29" s="57" t="s">
        <v>122</v>
      </c>
      <c r="D29" s="57" t="s">
        <v>121</v>
      </c>
      <c r="E29" s="56">
        <v>54109000</v>
      </c>
      <c r="F29" s="56">
        <v>39656210</v>
      </c>
      <c r="G29" s="56">
        <f t="shared" si="2"/>
        <v>14452790</v>
      </c>
      <c r="H29" s="88" t="s">
        <v>126</v>
      </c>
      <c r="I29" s="88" t="s">
        <v>125</v>
      </c>
      <c r="J29" s="57" t="s">
        <v>124</v>
      </c>
      <c r="K29" s="56">
        <v>125107944</v>
      </c>
      <c r="L29" s="56">
        <v>125107944</v>
      </c>
      <c r="M29" s="55">
        <f t="shared" si="3"/>
        <v>0</v>
      </c>
    </row>
    <row r="30" spans="1:13" ht="18.75" customHeight="1" x14ac:dyDescent="0.3">
      <c r="A30" s="95"/>
      <c r="B30" s="57" t="s">
        <v>119</v>
      </c>
      <c r="C30" s="57" t="s">
        <v>119</v>
      </c>
      <c r="D30" s="57" t="s">
        <v>119</v>
      </c>
      <c r="E30" s="56">
        <v>0</v>
      </c>
      <c r="F30" s="56">
        <v>86086589</v>
      </c>
      <c r="G30" s="56">
        <f t="shared" si="2"/>
        <v>-86086589</v>
      </c>
      <c r="H30" s="90"/>
      <c r="I30" s="90"/>
      <c r="J30" s="57" t="s">
        <v>120</v>
      </c>
      <c r="K30" s="56">
        <v>57426692</v>
      </c>
      <c r="L30" s="56">
        <v>57426692</v>
      </c>
      <c r="M30" s="55">
        <f t="shared" si="3"/>
        <v>0</v>
      </c>
    </row>
    <row r="31" spans="1:13" ht="18.75" customHeight="1" x14ac:dyDescent="0.3">
      <c r="A31" s="95"/>
      <c r="B31" s="57"/>
      <c r="C31" s="57"/>
      <c r="D31" s="57"/>
      <c r="E31" s="56"/>
      <c r="F31" s="56"/>
      <c r="G31" s="56">
        <f t="shared" si="2"/>
        <v>0</v>
      </c>
      <c r="H31" s="88" t="s">
        <v>118</v>
      </c>
      <c r="I31" s="88" t="s">
        <v>117</v>
      </c>
      <c r="J31" s="57" t="s">
        <v>116</v>
      </c>
      <c r="K31" s="56">
        <v>601364</v>
      </c>
      <c r="L31" s="56">
        <v>385786</v>
      </c>
      <c r="M31" s="55">
        <f t="shared" si="3"/>
        <v>215578</v>
      </c>
    </row>
    <row r="32" spans="1:13" ht="18.75" customHeight="1" x14ac:dyDescent="0.3">
      <c r="A32" s="95"/>
      <c r="B32" s="58"/>
      <c r="C32" s="58"/>
      <c r="D32" s="58"/>
      <c r="E32" s="56">
        <v>0</v>
      </c>
      <c r="F32" s="56">
        <v>0</v>
      </c>
      <c r="G32" s="56">
        <f t="shared" si="2"/>
        <v>0</v>
      </c>
      <c r="H32" s="90"/>
      <c r="I32" s="90"/>
      <c r="J32" s="57" t="s">
        <v>115</v>
      </c>
      <c r="K32" s="56">
        <v>20000000</v>
      </c>
      <c r="L32" s="56">
        <v>19308462</v>
      </c>
      <c r="M32" s="55">
        <f t="shared" si="3"/>
        <v>691538</v>
      </c>
    </row>
    <row r="33" spans="1:13" ht="18.75" customHeight="1" thickBot="1" x14ac:dyDescent="0.35">
      <c r="A33" s="96"/>
      <c r="B33" s="91" t="s">
        <v>114</v>
      </c>
      <c r="C33" s="92"/>
      <c r="D33" s="93"/>
      <c r="E33" s="54">
        <f>SUM(E21:E32)</f>
        <v>1951011000</v>
      </c>
      <c r="F33" s="54">
        <f>SUM(F21:F32)</f>
        <v>1935805803</v>
      </c>
      <c r="G33" s="54">
        <f>SUM(G21:G32)</f>
        <v>15205197</v>
      </c>
      <c r="H33" s="91" t="s">
        <v>194</v>
      </c>
      <c r="I33" s="92"/>
      <c r="J33" s="93"/>
      <c r="K33" s="54">
        <f>SUM(K21:K32)</f>
        <v>1951011000</v>
      </c>
      <c r="L33" s="54">
        <f>SUM(L21:L32)</f>
        <v>1935805803</v>
      </c>
      <c r="M33" s="53">
        <f>SUM(M21:M32)</f>
        <v>15205197</v>
      </c>
    </row>
    <row r="34" spans="1:13" ht="18.75" customHeight="1" x14ac:dyDescent="0.3">
      <c r="A34" s="94" t="s">
        <v>193</v>
      </c>
      <c r="B34" s="97" t="s">
        <v>192</v>
      </c>
      <c r="C34" s="57" t="s">
        <v>166</v>
      </c>
      <c r="D34" s="57" t="s">
        <v>165</v>
      </c>
      <c r="E34" s="56">
        <v>921998000</v>
      </c>
      <c r="F34" s="56">
        <v>920535432</v>
      </c>
      <c r="G34" s="56">
        <f t="shared" ref="G34:G43" si="4">E34-F34</f>
        <v>1462568</v>
      </c>
      <c r="H34" s="57" t="s">
        <v>191</v>
      </c>
      <c r="I34" s="57" t="s">
        <v>190</v>
      </c>
      <c r="J34" s="57" t="s">
        <v>189</v>
      </c>
      <c r="K34" s="56">
        <v>0</v>
      </c>
      <c r="L34" s="56">
        <v>0</v>
      </c>
      <c r="M34" s="55">
        <f t="shared" ref="M34:M45" si="5">K34-L34</f>
        <v>0</v>
      </c>
    </row>
    <row r="35" spans="1:13" ht="18.75" customHeight="1" x14ac:dyDescent="0.3">
      <c r="A35" s="95"/>
      <c r="B35" s="89"/>
      <c r="C35" s="57" t="s">
        <v>161</v>
      </c>
      <c r="D35" s="57" t="s">
        <v>160</v>
      </c>
      <c r="E35" s="56">
        <v>5350000</v>
      </c>
      <c r="F35" s="56">
        <v>4579500</v>
      </c>
      <c r="G35" s="56">
        <f t="shared" si="4"/>
        <v>770500</v>
      </c>
      <c r="H35" s="57" t="s">
        <v>159</v>
      </c>
      <c r="I35" s="57" t="s">
        <v>158</v>
      </c>
      <c r="J35" s="57" t="s">
        <v>157</v>
      </c>
      <c r="K35" s="56">
        <v>42762000</v>
      </c>
      <c r="L35" s="56">
        <v>40197950</v>
      </c>
      <c r="M35" s="55">
        <f t="shared" si="5"/>
        <v>2564050</v>
      </c>
    </row>
    <row r="36" spans="1:13" ht="30.75" customHeight="1" x14ac:dyDescent="0.3">
      <c r="A36" s="95"/>
      <c r="B36" s="90"/>
      <c r="C36" s="57" t="s">
        <v>156</v>
      </c>
      <c r="D36" s="59" t="s">
        <v>155</v>
      </c>
      <c r="E36" s="56">
        <v>87530429</v>
      </c>
      <c r="F36" s="56">
        <v>78893417</v>
      </c>
      <c r="G36" s="56">
        <f t="shared" si="4"/>
        <v>8637012</v>
      </c>
      <c r="H36" s="57" t="s">
        <v>154</v>
      </c>
      <c r="I36" s="57" t="s">
        <v>153</v>
      </c>
      <c r="J36" s="57" t="s">
        <v>152</v>
      </c>
      <c r="K36" s="56">
        <v>2285469000</v>
      </c>
      <c r="L36" s="56">
        <v>2280953350</v>
      </c>
      <c r="M36" s="55">
        <f t="shared" si="5"/>
        <v>4515650</v>
      </c>
    </row>
    <row r="37" spans="1:13" ht="18.75" customHeight="1" x14ac:dyDescent="0.3">
      <c r="A37" s="95"/>
      <c r="B37" s="57" t="s">
        <v>151</v>
      </c>
      <c r="C37" s="57" t="s">
        <v>150</v>
      </c>
      <c r="D37" s="57" t="s">
        <v>149</v>
      </c>
      <c r="E37" s="56">
        <v>45600000</v>
      </c>
      <c r="F37" s="56">
        <v>37180900</v>
      </c>
      <c r="G37" s="56">
        <f t="shared" si="4"/>
        <v>8419100</v>
      </c>
      <c r="H37" s="88" t="s">
        <v>148</v>
      </c>
      <c r="I37" s="88" t="s">
        <v>147</v>
      </c>
      <c r="J37" s="57" t="s">
        <v>146</v>
      </c>
      <c r="K37" s="56">
        <v>693847000</v>
      </c>
      <c r="L37" s="56">
        <v>670618265</v>
      </c>
      <c r="M37" s="55">
        <f t="shared" si="5"/>
        <v>23228735</v>
      </c>
    </row>
    <row r="38" spans="1:13" ht="18.75" customHeight="1" x14ac:dyDescent="0.3">
      <c r="A38" s="95"/>
      <c r="B38" s="57" t="s">
        <v>145</v>
      </c>
      <c r="C38" s="57" t="s">
        <v>144</v>
      </c>
      <c r="D38" s="57" t="s">
        <v>143</v>
      </c>
      <c r="E38" s="56">
        <v>2151212000</v>
      </c>
      <c r="F38" s="56">
        <v>1933778877</v>
      </c>
      <c r="G38" s="56">
        <f t="shared" si="4"/>
        <v>217433123</v>
      </c>
      <c r="H38" s="90"/>
      <c r="I38" s="90"/>
      <c r="J38" s="57" t="s">
        <v>142</v>
      </c>
      <c r="K38" s="56">
        <v>90235000</v>
      </c>
      <c r="L38" s="56">
        <v>56732221</v>
      </c>
      <c r="M38" s="55">
        <f t="shared" si="5"/>
        <v>33502779</v>
      </c>
    </row>
    <row r="39" spans="1:13" ht="18.75" customHeight="1" x14ac:dyDescent="0.3">
      <c r="A39" s="95"/>
      <c r="B39" s="57" t="s">
        <v>141</v>
      </c>
      <c r="C39" s="57" t="s">
        <v>140</v>
      </c>
      <c r="D39" s="57" t="s">
        <v>139</v>
      </c>
      <c r="E39" s="56">
        <v>0</v>
      </c>
      <c r="F39" s="56">
        <v>0</v>
      </c>
      <c r="G39" s="56">
        <f t="shared" si="4"/>
        <v>0</v>
      </c>
      <c r="H39" s="57" t="s">
        <v>138</v>
      </c>
      <c r="I39" s="57" t="s">
        <v>137</v>
      </c>
      <c r="J39" s="57" t="s">
        <v>136</v>
      </c>
      <c r="K39" s="56">
        <v>0</v>
      </c>
      <c r="L39" s="56">
        <v>0</v>
      </c>
      <c r="M39" s="55">
        <f t="shared" si="5"/>
        <v>0</v>
      </c>
    </row>
    <row r="40" spans="1:13" ht="18.75" customHeight="1" x14ac:dyDescent="0.3">
      <c r="A40" s="95"/>
      <c r="B40" s="57" t="s">
        <v>135</v>
      </c>
      <c r="C40" s="57" t="s">
        <v>134</v>
      </c>
      <c r="D40" s="57" t="s">
        <v>133</v>
      </c>
      <c r="E40" s="56">
        <v>0</v>
      </c>
      <c r="F40" s="56">
        <v>0</v>
      </c>
      <c r="G40" s="56">
        <f t="shared" si="4"/>
        <v>0</v>
      </c>
      <c r="H40" s="88" t="s">
        <v>132</v>
      </c>
      <c r="I40" s="88" t="s">
        <v>131</v>
      </c>
      <c r="J40" s="57" t="s">
        <v>130</v>
      </c>
      <c r="K40" s="56">
        <v>2400000</v>
      </c>
      <c r="L40" s="56">
        <v>2400000</v>
      </c>
      <c r="M40" s="55">
        <f t="shared" si="5"/>
        <v>0</v>
      </c>
    </row>
    <row r="41" spans="1:13" ht="18.75" customHeight="1" x14ac:dyDescent="0.3">
      <c r="A41" s="95"/>
      <c r="B41" s="57" t="s">
        <v>129</v>
      </c>
      <c r="C41" s="57" t="s">
        <v>128</v>
      </c>
      <c r="D41" s="57" t="s">
        <v>127</v>
      </c>
      <c r="E41" s="56">
        <v>0</v>
      </c>
      <c r="F41" s="56">
        <v>0</v>
      </c>
      <c r="G41" s="56">
        <f t="shared" si="4"/>
        <v>0</v>
      </c>
      <c r="H41" s="90"/>
      <c r="I41" s="90"/>
      <c r="J41" s="62" t="s">
        <v>178</v>
      </c>
      <c r="K41" s="61">
        <v>22600000</v>
      </c>
      <c r="L41" s="61">
        <v>22600000</v>
      </c>
      <c r="M41" s="60">
        <f t="shared" si="5"/>
        <v>0</v>
      </c>
    </row>
    <row r="42" spans="1:13" ht="18.75" customHeight="1" x14ac:dyDescent="0.3">
      <c r="A42" s="95"/>
      <c r="B42" s="57" t="s">
        <v>123</v>
      </c>
      <c r="C42" s="57" t="s">
        <v>122</v>
      </c>
      <c r="D42" s="57" t="s">
        <v>121</v>
      </c>
      <c r="E42" s="56">
        <v>207928280</v>
      </c>
      <c r="F42" s="56">
        <v>103820791</v>
      </c>
      <c r="G42" s="56">
        <f t="shared" si="4"/>
        <v>104107489</v>
      </c>
      <c r="H42" s="88" t="s">
        <v>126</v>
      </c>
      <c r="I42" s="88" t="s">
        <v>125</v>
      </c>
      <c r="J42" s="57" t="s">
        <v>124</v>
      </c>
      <c r="K42" s="56">
        <v>27921619</v>
      </c>
      <c r="L42" s="56">
        <v>27921619</v>
      </c>
      <c r="M42" s="55">
        <f t="shared" si="5"/>
        <v>0</v>
      </c>
    </row>
    <row r="43" spans="1:13" ht="18.75" customHeight="1" x14ac:dyDescent="0.3">
      <c r="A43" s="95"/>
      <c r="B43" s="57" t="s">
        <v>119</v>
      </c>
      <c r="C43" s="57" t="s">
        <v>119</v>
      </c>
      <c r="D43" s="57" t="s">
        <v>119</v>
      </c>
      <c r="E43" s="56">
        <v>0</v>
      </c>
      <c r="F43" s="56">
        <v>277712886</v>
      </c>
      <c r="G43" s="56">
        <f t="shared" si="4"/>
        <v>-277712886</v>
      </c>
      <c r="H43" s="90"/>
      <c r="I43" s="90"/>
      <c r="J43" s="57" t="s">
        <v>120</v>
      </c>
      <c r="K43" s="56">
        <v>237824090</v>
      </c>
      <c r="L43" s="56">
        <v>237824090</v>
      </c>
      <c r="M43" s="55">
        <f t="shared" si="5"/>
        <v>0</v>
      </c>
    </row>
    <row r="44" spans="1:13" ht="18.75" customHeight="1" x14ac:dyDescent="0.3">
      <c r="A44" s="95"/>
      <c r="B44" s="57"/>
      <c r="C44" s="57"/>
      <c r="D44" s="57"/>
      <c r="E44" s="56">
        <v>0</v>
      </c>
      <c r="F44" s="56"/>
      <c r="G44" s="56"/>
      <c r="H44" s="88" t="s">
        <v>118</v>
      </c>
      <c r="I44" s="88" t="s">
        <v>117</v>
      </c>
      <c r="J44" s="57" t="s">
        <v>116</v>
      </c>
      <c r="K44" s="56">
        <v>60000</v>
      </c>
      <c r="L44" s="56">
        <v>9420</v>
      </c>
      <c r="M44" s="55">
        <f t="shared" si="5"/>
        <v>50580</v>
      </c>
    </row>
    <row r="45" spans="1:13" ht="18.75" customHeight="1" x14ac:dyDescent="0.3">
      <c r="A45" s="95"/>
      <c r="B45" s="58"/>
      <c r="C45" s="58"/>
      <c r="D45" s="58"/>
      <c r="E45" s="56">
        <v>0</v>
      </c>
      <c r="F45" s="56">
        <v>0</v>
      </c>
      <c r="G45" s="56">
        <f>E45-F45</f>
        <v>0</v>
      </c>
      <c r="H45" s="90"/>
      <c r="I45" s="90"/>
      <c r="J45" s="57" t="s">
        <v>115</v>
      </c>
      <c r="K45" s="56">
        <v>16500000</v>
      </c>
      <c r="L45" s="56">
        <v>17244888</v>
      </c>
      <c r="M45" s="55">
        <f t="shared" si="5"/>
        <v>-744888</v>
      </c>
    </row>
    <row r="46" spans="1:13" ht="18.75" customHeight="1" thickBot="1" x14ac:dyDescent="0.35">
      <c r="A46" s="96"/>
      <c r="B46" s="91" t="s">
        <v>114</v>
      </c>
      <c r="C46" s="92"/>
      <c r="D46" s="93"/>
      <c r="E46" s="54">
        <f>SUM(E34:E45)</f>
        <v>3419618709</v>
      </c>
      <c r="F46" s="54">
        <f>SUM(F34:F45)</f>
        <v>3356501803</v>
      </c>
      <c r="G46" s="54">
        <f>SUM(G34:G45)</f>
        <v>63116906</v>
      </c>
      <c r="H46" s="91" t="s">
        <v>114</v>
      </c>
      <c r="I46" s="92"/>
      <c r="J46" s="93"/>
      <c r="K46" s="54">
        <f>SUM(K34:K45)</f>
        <v>3419618709</v>
      </c>
      <c r="L46" s="54">
        <f>SUM(L34:L45)</f>
        <v>3356501803</v>
      </c>
      <c r="M46" s="53">
        <f>SUM(M34:M45)</f>
        <v>63116906</v>
      </c>
    </row>
    <row r="47" spans="1:13" ht="18.75" customHeight="1" x14ac:dyDescent="0.3">
      <c r="A47" s="94" t="s">
        <v>188</v>
      </c>
      <c r="B47" s="97" t="s">
        <v>167</v>
      </c>
      <c r="C47" s="57" t="s">
        <v>166</v>
      </c>
      <c r="D47" s="57" t="s">
        <v>165</v>
      </c>
      <c r="E47" s="56">
        <v>1137272050</v>
      </c>
      <c r="F47" s="56">
        <v>1134523335</v>
      </c>
      <c r="G47" s="56">
        <f t="shared" ref="G47:G58" si="6">E47-F47</f>
        <v>2748715</v>
      </c>
      <c r="H47" s="57" t="s">
        <v>164</v>
      </c>
      <c r="I47" s="57" t="s">
        <v>163</v>
      </c>
      <c r="J47" s="57" t="s">
        <v>162</v>
      </c>
      <c r="K47" s="56">
        <v>0</v>
      </c>
      <c r="L47" s="56">
        <v>0</v>
      </c>
      <c r="M47" s="55">
        <f t="shared" ref="M47:M58" si="7">K47-L47</f>
        <v>0</v>
      </c>
    </row>
    <row r="48" spans="1:13" ht="18.75" customHeight="1" x14ac:dyDescent="0.3">
      <c r="A48" s="95"/>
      <c r="B48" s="89"/>
      <c r="C48" s="57" t="s">
        <v>161</v>
      </c>
      <c r="D48" s="57" t="s">
        <v>160</v>
      </c>
      <c r="E48" s="56">
        <v>6675000</v>
      </c>
      <c r="F48" s="56">
        <v>6127765</v>
      </c>
      <c r="G48" s="56">
        <f t="shared" si="6"/>
        <v>547235</v>
      </c>
      <c r="H48" s="57" t="s">
        <v>159</v>
      </c>
      <c r="I48" s="57" t="s">
        <v>158</v>
      </c>
      <c r="J48" s="57" t="s">
        <v>157</v>
      </c>
      <c r="K48" s="56">
        <v>132860520</v>
      </c>
      <c r="L48" s="56">
        <v>129018460</v>
      </c>
      <c r="M48" s="55">
        <f t="shared" si="7"/>
        <v>3842060</v>
      </c>
    </row>
    <row r="49" spans="1:13" ht="18.75" customHeight="1" x14ac:dyDescent="0.3">
      <c r="A49" s="95"/>
      <c r="B49" s="90"/>
      <c r="C49" s="57" t="s">
        <v>187</v>
      </c>
      <c r="D49" s="59" t="s">
        <v>155</v>
      </c>
      <c r="E49" s="56">
        <v>116152618</v>
      </c>
      <c r="F49" s="56">
        <v>110333983</v>
      </c>
      <c r="G49" s="56">
        <f t="shared" si="6"/>
        <v>5818635</v>
      </c>
      <c r="H49" s="57" t="s">
        <v>154</v>
      </c>
      <c r="I49" s="57" t="s">
        <v>153</v>
      </c>
      <c r="J49" s="57" t="s">
        <v>152</v>
      </c>
      <c r="K49" s="56">
        <v>2069784000</v>
      </c>
      <c r="L49" s="56">
        <v>2068857000</v>
      </c>
      <c r="M49" s="55">
        <f t="shared" si="7"/>
        <v>927000</v>
      </c>
    </row>
    <row r="50" spans="1:13" ht="18.75" customHeight="1" x14ac:dyDescent="0.3">
      <c r="A50" s="95"/>
      <c r="B50" s="57" t="s">
        <v>186</v>
      </c>
      <c r="C50" s="57" t="s">
        <v>150</v>
      </c>
      <c r="D50" s="57" t="s">
        <v>185</v>
      </c>
      <c r="E50" s="56">
        <v>133165000</v>
      </c>
      <c r="F50" s="56">
        <v>125721250</v>
      </c>
      <c r="G50" s="56">
        <f t="shared" si="6"/>
        <v>7443750</v>
      </c>
      <c r="H50" s="88" t="s">
        <v>184</v>
      </c>
      <c r="I50" s="88" t="s">
        <v>183</v>
      </c>
      <c r="J50" s="57" t="s">
        <v>146</v>
      </c>
      <c r="K50" s="56">
        <v>246122310</v>
      </c>
      <c r="L50" s="56">
        <v>270792866</v>
      </c>
      <c r="M50" s="55">
        <f t="shared" si="7"/>
        <v>-24670556</v>
      </c>
    </row>
    <row r="51" spans="1:13" ht="18.75" customHeight="1" x14ac:dyDescent="0.3">
      <c r="A51" s="95"/>
      <c r="B51" s="57" t="s">
        <v>182</v>
      </c>
      <c r="C51" s="57" t="s">
        <v>181</v>
      </c>
      <c r="D51" s="57" t="s">
        <v>180</v>
      </c>
      <c r="E51" s="56">
        <v>1194074454</v>
      </c>
      <c r="F51" s="56">
        <v>1140634916</v>
      </c>
      <c r="G51" s="56">
        <f t="shared" si="6"/>
        <v>53439538</v>
      </c>
      <c r="H51" s="90"/>
      <c r="I51" s="90"/>
      <c r="J51" s="57" t="s">
        <v>179</v>
      </c>
      <c r="K51" s="56">
        <v>156291732</v>
      </c>
      <c r="L51" s="56">
        <v>202258781</v>
      </c>
      <c r="M51" s="55">
        <f t="shared" si="7"/>
        <v>-45967049</v>
      </c>
    </row>
    <row r="52" spans="1:13" ht="18.75" customHeight="1" x14ac:dyDescent="0.3">
      <c r="A52" s="95"/>
      <c r="B52" s="57" t="s">
        <v>141</v>
      </c>
      <c r="C52" s="57" t="s">
        <v>140</v>
      </c>
      <c r="D52" s="57" t="s">
        <v>139</v>
      </c>
      <c r="E52" s="56">
        <v>0</v>
      </c>
      <c r="F52" s="56">
        <v>0</v>
      </c>
      <c r="G52" s="56">
        <f t="shared" si="6"/>
        <v>0</v>
      </c>
      <c r="H52" s="57" t="s">
        <v>138</v>
      </c>
      <c r="I52" s="57" t="s">
        <v>137</v>
      </c>
      <c r="J52" s="57" t="s">
        <v>136</v>
      </c>
      <c r="K52" s="56">
        <v>0</v>
      </c>
      <c r="L52" s="56">
        <v>0</v>
      </c>
      <c r="M52" s="55">
        <f t="shared" si="7"/>
        <v>0</v>
      </c>
    </row>
    <row r="53" spans="1:13" ht="18.75" customHeight="1" x14ac:dyDescent="0.3">
      <c r="A53" s="95"/>
      <c r="B53" s="57" t="s">
        <v>135</v>
      </c>
      <c r="C53" s="57" t="s">
        <v>134</v>
      </c>
      <c r="D53" s="57" t="s">
        <v>133</v>
      </c>
      <c r="E53" s="56">
        <v>0</v>
      </c>
      <c r="F53" s="56">
        <v>0</v>
      </c>
      <c r="G53" s="56">
        <f t="shared" si="6"/>
        <v>0</v>
      </c>
      <c r="H53" s="88" t="s">
        <v>132</v>
      </c>
      <c r="I53" s="88" t="s">
        <v>131</v>
      </c>
      <c r="J53" s="57" t="s">
        <v>130</v>
      </c>
      <c r="K53" s="56">
        <v>3577500</v>
      </c>
      <c r="L53" s="56">
        <v>3577500</v>
      </c>
      <c r="M53" s="55">
        <f t="shared" si="7"/>
        <v>0</v>
      </c>
    </row>
    <row r="54" spans="1:13" ht="18.75" customHeight="1" x14ac:dyDescent="0.3">
      <c r="A54" s="95"/>
      <c r="B54" s="57" t="s">
        <v>129</v>
      </c>
      <c r="C54" s="57" t="s">
        <v>128</v>
      </c>
      <c r="D54" s="57" t="s">
        <v>127</v>
      </c>
      <c r="E54" s="56">
        <v>1000004</v>
      </c>
      <c r="F54" s="56">
        <v>4</v>
      </c>
      <c r="G54" s="56">
        <f t="shared" si="6"/>
        <v>1000000</v>
      </c>
      <c r="H54" s="90"/>
      <c r="I54" s="90"/>
      <c r="J54" s="62" t="s">
        <v>178</v>
      </c>
      <c r="K54" s="61">
        <v>7600000</v>
      </c>
      <c r="L54" s="61">
        <v>7600000</v>
      </c>
      <c r="M54" s="60">
        <f t="shared" si="7"/>
        <v>0</v>
      </c>
    </row>
    <row r="55" spans="1:13" ht="18.75" customHeight="1" x14ac:dyDescent="0.3">
      <c r="A55" s="95"/>
      <c r="B55" s="57" t="s">
        <v>123</v>
      </c>
      <c r="C55" s="57" t="s">
        <v>122</v>
      </c>
      <c r="D55" s="57" t="s">
        <v>121</v>
      </c>
      <c r="E55" s="56">
        <v>281224874</v>
      </c>
      <c r="F55" s="56">
        <v>31445129</v>
      </c>
      <c r="G55" s="56">
        <f t="shared" si="6"/>
        <v>249779745</v>
      </c>
      <c r="H55" s="88" t="s">
        <v>126</v>
      </c>
      <c r="I55" s="88" t="s">
        <v>125</v>
      </c>
      <c r="J55" s="57" t="s">
        <v>124</v>
      </c>
      <c r="K55" s="56">
        <v>238410504</v>
      </c>
      <c r="L55" s="56">
        <v>21419247</v>
      </c>
      <c r="M55" s="55">
        <f t="shared" si="7"/>
        <v>216991257</v>
      </c>
    </row>
    <row r="56" spans="1:13" ht="18.75" customHeight="1" x14ac:dyDescent="0.3">
      <c r="A56" s="95"/>
      <c r="B56" s="57" t="s">
        <v>119</v>
      </c>
      <c r="C56" s="57" t="s">
        <v>119</v>
      </c>
      <c r="D56" s="57" t="s">
        <v>119</v>
      </c>
      <c r="E56" s="56">
        <v>0</v>
      </c>
      <c r="F56" s="56">
        <v>386595581</v>
      </c>
      <c r="G56" s="56">
        <f t="shared" si="6"/>
        <v>-386595581</v>
      </c>
      <c r="H56" s="90"/>
      <c r="I56" s="90"/>
      <c r="J56" s="57" t="s">
        <v>120</v>
      </c>
      <c r="K56" s="56">
        <v>0</v>
      </c>
      <c r="L56" s="56">
        <v>216991257</v>
      </c>
      <c r="M56" s="55">
        <f t="shared" si="7"/>
        <v>-216991257</v>
      </c>
    </row>
    <row r="57" spans="1:13" ht="18.75" customHeight="1" x14ac:dyDescent="0.3">
      <c r="A57" s="95"/>
      <c r="B57" s="57"/>
      <c r="C57" s="57"/>
      <c r="D57" s="57"/>
      <c r="E57" s="56">
        <v>0</v>
      </c>
      <c r="F57" s="56"/>
      <c r="G57" s="56">
        <f t="shared" si="6"/>
        <v>0</v>
      </c>
      <c r="H57" s="98" t="s">
        <v>118</v>
      </c>
      <c r="I57" s="88" t="s">
        <v>117</v>
      </c>
      <c r="J57" s="57" t="s">
        <v>116</v>
      </c>
      <c r="K57" s="56">
        <v>309549</v>
      </c>
      <c r="L57" s="56">
        <v>132603</v>
      </c>
      <c r="M57" s="55">
        <f t="shared" si="7"/>
        <v>176946</v>
      </c>
    </row>
    <row r="58" spans="1:13" ht="18.75" customHeight="1" x14ac:dyDescent="0.3">
      <c r="A58" s="95"/>
      <c r="B58" s="58"/>
      <c r="C58" s="58"/>
      <c r="D58" s="58"/>
      <c r="E58" s="56">
        <v>0</v>
      </c>
      <c r="F58" s="56">
        <v>0</v>
      </c>
      <c r="G58" s="56">
        <f t="shared" si="6"/>
        <v>0</v>
      </c>
      <c r="H58" s="99"/>
      <c r="I58" s="89"/>
      <c r="J58" s="57" t="s">
        <v>115</v>
      </c>
      <c r="K58" s="56">
        <v>14607885</v>
      </c>
      <c r="L58" s="56">
        <v>14734249</v>
      </c>
      <c r="M58" s="55">
        <f t="shared" si="7"/>
        <v>-126364</v>
      </c>
    </row>
    <row r="59" spans="1:13" ht="18.75" customHeight="1" thickBot="1" x14ac:dyDescent="0.35">
      <c r="A59" s="96"/>
      <c r="B59" s="91" t="s">
        <v>114</v>
      </c>
      <c r="C59" s="92"/>
      <c r="D59" s="93"/>
      <c r="E59" s="54">
        <f>SUM(E47:E58)</f>
        <v>2869564000</v>
      </c>
      <c r="F59" s="54">
        <f>SUM(F47:F58)</f>
        <v>2935381963</v>
      </c>
      <c r="G59" s="54">
        <f>SUM(G47:G58)</f>
        <v>-65817963</v>
      </c>
      <c r="H59" s="91" t="s">
        <v>114</v>
      </c>
      <c r="I59" s="92"/>
      <c r="J59" s="93"/>
      <c r="K59" s="54">
        <f>SUM(K47:K58)</f>
        <v>2869564000</v>
      </c>
      <c r="L59" s="54">
        <f>SUM(L47:L58)</f>
        <v>2935381963</v>
      </c>
      <c r="M59" s="53">
        <f>SUM(M47:M58)</f>
        <v>-65817963</v>
      </c>
    </row>
    <row r="60" spans="1:13" ht="18.75" customHeight="1" x14ac:dyDescent="0.3">
      <c r="A60" s="100" t="s">
        <v>177</v>
      </c>
      <c r="B60" s="97" t="s">
        <v>167</v>
      </c>
      <c r="C60" s="57" t="s">
        <v>166</v>
      </c>
      <c r="D60" s="57" t="s">
        <v>165</v>
      </c>
      <c r="E60" s="56">
        <v>277803800</v>
      </c>
      <c r="F60" s="56">
        <v>277564370</v>
      </c>
      <c r="G60" s="56">
        <f t="shared" ref="G60:G70" si="8">E60-F60</f>
        <v>239430</v>
      </c>
      <c r="H60" s="57" t="s">
        <v>164</v>
      </c>
      <c r="I60" s="57" t="s">
        <v>163</v>
      </c>
      <c r="J60" s="57" t="s">
        <v>162</v>
      </c>
      <c r="K60" s="56">
        <v>0</v>
      </c>
      <c r="L60" s="56">
        <v>0</v>
      </c>
      <c r="M60" s="55">
        <f t="shared" ref="M60:M70" si="9">K60-L60</f>
        <v>0</v>
      </c>
    </row>
    <row r="61" spans="1:13" ht="18.75" customHeight="1" x14ac:dyDescent="0.3">
      <c r="A61" s="101"/>
      <c r="B61" s="89"/>
      <c r="C61" s="57" t="s">
        <v>161</v>
      </c>
      <c r="D61" s="57" t="s">
        <v>160</v>
      </c>
      <c r="E61" s="56">
        <v>2500000</v>
      </c>
      <c r="F61" s="56">
        <v>1874660</v>
      </c>
      <c r="G61" s="56">
        <f t="shared" si="8"/>
        <v>625340</v>
      </c>
      <c r="H61" s="57" t="s">
        <v>159</v>
      </c>
      <c r="I61" s="57" t="s">
        <v>158</v>
      </c>
      <c r="J61" s="57" t="s">
        <v>157</v>
      </c>
      <c r="K61" s="56">
        <v>1344959000</v>
      </c>
      <c r="L61" s="56">
        <v>1350216844</v>
      </c>
      <c r="M61" s="55">
        <f t="shared" si="9"/>
        <v>-5257844</v>
      </c>
    </row>
    <row r="62" spans="1:13" ht="18.75" customHeight="1" x14ac:dyDescent="0.3">
      <c r="A62" s="101"/>
      <c r="B62" s="90"/>
      <c r="C62" s="57" t="s">
        <v>156</v>
      </c>
      <c r="D62" s="59" t="s">
        <v>155</v>
      </c>
      <c r="E62" s="56">
        <v>22282800</v>
      </c>
      <c r="F62" s="56">
        <v>15727299</v>
      </c>
      <c r="G62" s="56">
        <f t="shared" si="8"/>
        <v>6555501</v>
      </c>
      <c r="H62" s="57" t="s">
        <v>154</v>
      </c>
      <c r="I62" s="57" t="s">
        <v>153</v>
      </c>
      <c r="J62" s="57" t="s">
        <v>152</v>
      </c>
      <c r="K62" s="56">
        <v>2118605000</v>
      </c>
      <c r="L62" s="56">
        <v>2118562500</v>
      </c>
      <c r="M62" s="55">
        <f t="shared" si="9"/>
        <v>42500</v>
      </c>
    </row>
    <row r="63" spans="1:13" ht="18.75" customHeight="1" x14ac:dyDescent="0.3">
      <c r="A63" s="101"/>
      <c r="B63" s="57" t="s">
        <v>151</v>
      </c>
      <c r="C63" s="57" t="s">
        <v>150</v>
      </c>
      <c r="D63" s="57" t="s">
        <v>149</v>
      </c>
      <c r="E63" s="56">
        <v>36420000</v>
      </c>
      <c r="F63" s="56">
        <v>35066500</v>
      </c>
      <c r="G63" s="56">
        <f t="shared" si="8"/>
        <v>1353500</v>
      </c>
      <c r="H63" s="88" t="s">
        <v>148</v>
      </c>
      <c r="I63" s="88" t="s">
        <v>147</v>
      </c>
      <c r="J63" s="57" t="s">
        <v>146</v>
      </c>
      <c r="K63" s="56">
        <v>17825000</v>
      </c>
      <c r="L63" s="56">
        <v>16825155</v>
      </c>
      <c r="M63" s="55">
        <f t="shared" si="9"/>
        <v>999845</v>
      </c>
    </row>
    <row r="64" spans="1:13" ht="18.75" customHeight="1" x14ac:dyDescent="0.3">
      <c r="A64" s="101"/>
      <c r="B64" s="57" t="s">
        <v>145</v>
      </c>
      <c r="C64" s="57" t="s">
        <v>144</v>
      </c>
      <c r="D64" s="57" t="s">
        <v>143</v>
      </c>
      <c r="E64" s="56">
        <v>3232420830</v>
      </c>
      <c r="F64" s="56">
        <v>3161305740</v>
      </c>
      <c r="G64" s="56">
        <f t="shared" si="8"/>
        <v>71115090</v>
      </c>
      <c r="H64" s="90"/>
      <c r="I64" s="90"/>
      <c r="J64" s="57" t="s">
        <v>142</v>
      </c>
      <c r="K64" s="56">
        <v>8435000</v>
      </c>
      <c r="L64" s="56">
        <v>8201806</v>
      </c>
      <c r="M64" s="55">
        <f t="shared" si="9"/>
        <v>233194</v>
      </c>
    </row>
    <row r="65" spans="1:13" ht="18.75" customHeight="1" x14ac:dyDescent="0.3">
      <c r="A65" s="101"/>
      <c r="B65" s="57" t="s">
        <v>141</v>
      </c>
      <c r="C65" s="57" t="s">
        <v>140</v>
      </c>
      <c r="D65" s="57" t="s">
        <v>139</v>
      </c>
      <c r="E65" s="56">
        <v>8122000</v>
      </c>
      <c r="F65" s="56">
        <v>8122000</v>
      </c>
      <c r="G65" s="56">
        <f t="shared" si="8"/>
        <v>0</v>
      </c>
      <c r="H65" s="57" t="s">
        <v>138</v>
      </c>
      <c r="I65" s="57" t="s">
        <v>137</v>
      </c>
      <c r="J65" s="57" t="s">
        <v>136</v>
      </c>
      <c r="K65" s="56">
        <v>0</v>
      </c>
      <c r="L65" s="56">
        <v>0</v>
      </c>
      <c r="M65" s="55">
        <f t="shared" si="9"/>
        <v>0</v>
      </c>
    </row>
    <row r="66" spans="1:13" ht="18.75" customHeight="1" x14ac:dyDescent="0.3">
      <c r="A66" s="101"/>
      <c r="B66" s="57" t="s">
        <v>176</v>
      </c>
      <c r="C66" s="57" t="s">
        <v>134</v>
      </c>
      <c r="D66" s="57" t="s">
        <v>175</v>
      </c>
      <c r="E66" s="56">
        <v>0</v>
      </c>
      <c r="F66" s="56">
        <v>0</v>
      </c>
      <c r="G66" s="56">
        <f t="shared" si="8"/>
        <v>0</v>
      </c>
      <c r="H66" s="57" t="s">
        <v>174</v>
      </c>
      <c r="I66" s="57" t="s">
        <v>131</v>
      </c>
      <c r="J66" s="57" t="s">
        <v>130</v>
      </c>
      <c r="K66" s="56">
        <v>8122000</v>
      </c>
      <c r="L66" s="56">
        <v>8122000</v>
      </c>
      <c r="M66" s="55">
        <f t="shared" si="9"/>
        <v>0</v>
      </c>
    </row>
    <row r="67" spans="1:13" ht="18.75" customHeight="1" x14ac:dyDescent="0.3">
      <c r="A67" s="101"/>
      <c r="B67" s="57" t="s">
        <v>173</v>
      </c>
      <c r="C67" s="57" t="s">
        <v>172</v>
      </c>
      <c r="D67" s="57" t="s">
        <v>171</v>
      </c>
      <c r="E67" s="56">
        <v>0</v>
      </c>
      <c r="F67" s="56">
        <v>0</v>
      </c>
      <c r="G67" s="56">
        <f t="shared" si="8"/>
        <v>0</v>
      </c>
      <c r="H67" s="88" t="s">
        <v>126</v>
      </c>
      <c r="I67" s="88" t="s">
        <v>170</v>
      </c>
      <c r="J67" s="57" t="s">
        <v>169</v>
      </c>
      <c r="K67" s="56">
        <v>590485782</v>
      </c>
      <c r="L67" s="56">
        <v>590485782</v>
      </c>
      <c r="M67" s="55">
        <f t="shared" si="9"/>
        <v>0</v>
      </c>
    </row>
    <row r="68" spans="1:13" ht="18.75" customHeight="1" x14ac:dyDescent="0.3">
      <c r="A68" s="101"/>
      <c r="B68" s="57" t="s">
        <v>123</v>
      </c>
      <c r="C68" s="57" t="s">
        <v>122</v>
      </c>
      <c r="D68" s="57" t="s">
        <v>121</v>
      </c>
      <c r="E68" s="56">
        <v>589722570</v>
      </c>
      <c r="F68" s="56">
        <v>213935691</v>
      </c>
      <c r="G68" s="56">
        <f t="shared" si="8"/>
        <v>375786879</v>
      </c>
      <c r="H68" s="90"/>
      <c r="I68" s="90"/>
      <c r="J68" s="57" t="s">
        <v>120</v>
      </c>
      <c r="K68" s="56">
        <v>2245058</v>
      </c>
      <c r="L68" s="56">
        <v>2245058</v>
      </c>
      <c r="M68" s="55">
        <f t="shared" si="9"/>
        <v>0</v>
      </c>
    </row>
    <row r="69" spans="1:13" ht="18.75" customHeight="1" x14ac:dyDescent="0.3">
      <c r="A69" s="101"/>
      <c r="B69" s="57" t="s">
        <v>119</v>
      </c>
      <c r="C69" s="57" t="s">
        <v>119</v>
      </c>
      <c r="D69" s="57" t="s">
        <v>119</v>
      </c>
      <c r="E69" s="56">
        <v>0</v>
      </c>
      <c r="F69" s="56">
        <v>441769461</v>
      </c>
      <c r="G69" s="56">
        <f t="shared" si="8"/>
        <v>-441769461</v>
      </c>
      <c r="H69" s="88" t="s">
        <v>118</v>
      </c>
      <c r="I69" s="88" t="s">
        <v>117</v>
      </c>
      <c r="J69" s="57" t="s">
        <v>116</v>
      </c>
      <c r="K69" s="56">
        <v>545170</v>
      </c>
      <c r="L69" s="56">
        <v>409188</v>
      </c>
      <c r="M69" s="55">
        <f t="shared" si="9"/>
        <v>135982</v>
      </c>
    </row>
    <row r="70" spans="1:13" ht="18.75" customHeight="1" x14ac:dyDescent="0.3">
      <c r="A70" s="101"/>
      <c r="B70" s="58"/>
      <c r="C70" s="58"/>
      <c r="D70" s="58"/>
      <c r="E70" s="56">
        <v>0</v>
      </c>
      <c r="F70" s="56">
        <v>0</v>
      </c>
      <c r="G70" s="56">
        <f t="shared" si="8"/>
        <v>0</v>
      </c>
      <c r="H70" s="90"/>
      <c r="I70" s="90"/>
      <c r="J70" s="57" t="s">
        <v>115</v>
      </c>
      <c r="K70" s="56">
        <v>78049990</v>
      </c>
      <c r="L70" s="56">
        <v>60297388</v>
      </c>
      <c r="M70" s="55">
        <f t="shared" si="9"/>
        <v>17752602</v>
      </c>
    </row>
    <row r="71" spans="1:13" ht="18.75" customHeight="1" thickBot="1" x14ac:dyDescent="0.35">
      <c r="A71" s="102"/>
      <c r="B71" s="91" t="s">
        <v>114</v>
      </c>
      <c r="C71" s="92"/>
      <c r="D71" s="93"/>
      <c r="E71" s="54">
        <f>SUM(E60:E70)</f>
        <v>4169272000</v>
      </c>
      <c r="F71" s="54">
        <f>SUM(F60:F70)</f>
        <v>4155365721</v>
      </c>
      <c r="G71" s="54">
        <f>SUM(G60:G70)</f>
        <v>13906279</v>
      </c>
      <c r="H71" s="91" t="s">
        <v>114</v>
      </c>
      <c r="I71" s="92"/>
      <c r="J71" s="93"/>
      <c r="K71" s="54">
        <f>SUM(K60:K70)</f>
        <v>4169272000</v>
      </c>
      <c r="L71" s="54">
        <f>SUM(L60:L70)</f>
        <v>4155365721</v>
      </c>
      <c r="M71" s="53">
        <f>SUM(M60:M70)</f>
        <v>13906279</v>
      </c>
    </row>
    <row r="72" spans="1:13" ht="18.75" customHeight="1" x14ac:dyDescent="0.3">
      <c r="A72" s="103" t="s">
        <v>168</v>
      </c>
      <c r="B72" s="97" t="s">
        <v>167</v>
      </c>
      <c r="C72" s="57" t="s">
        <v>166</v>
      </c>
      <c r="D72" s="57" t="s">
        <v>165</v>
      </c>
      <c r="E72" s="56">
        <v>264800000</v>
      </c>
      <c r="F72" s="56">
        <v>261257530</v>
      </c>
      <c r="G72" s="56">
        <f t="shared" ref="G72:G82" si="10">E72-F72</f>
        <v>3542470</v>
      </c>
      <c r="H72" s="57" t="s">
        <v>164</v>
      </c>
      <c r="I72" s="57" t="s">
        <v>163</v>
      </c>
      <c r="J72" s="57" t="s">
        <v>162</v>
      </c>
      <c r="K72" s="56">
        <v>0</v>
      </c>
      <c r="L72" s="56">
        <v>0</v>
      </c>
      <c r="M72" s="55">
        <f t="shared" ref="M72:M82" si="11">K72-L72</f>
        <v>0</v>
      </c>
    </row>
    <row r="73" spans="1:13" ht="18.75" customHeight="1" x14ac:dyDescent="0.3">
      <c r="A73" s="104"/>
      <c r="B73" s="89"/>
      <c r="C73" s="57" t="s">
        <v>161</v>
      </c>
      <c r="D73" s="57" t="s">
        <v>160</v>
      </c>
      <c r="E73" s="56">
        <v>0</v>
      </c>
      <c r="F73" s="56">
        <v>0</v>
      </c>
      <c r="G73" s="56">
        <f t="shared" si="10"/>
        <v>0</v>
      </c>
      <c r="H73" s="57" t="s">
        <v>159</v>
      </c>
      <c r="I73" s="57" t="s">
        <v>158</v>
      </c>
      <c r="J73" s="57" t="s">
        <v>157</v>
      </c>
      <c r="K73" s="56">
        <v>7000000</v>
      </c>
      <c r="L73" s="56">
        <v>7008900</v>
      </c>
      <c r="M73" s="55">
        <f t="shared" si="11"/>
        <v>-8900</v>
      </c>
    </row>
    <row r="74" spans="1:13" ht="18.75" customHeight="1" x14ac:dyDescent="0.3">
      <c r="A74" s="104"/>
      <c r="B74" s="90"/>
      <c r="C74" s="57" t="s">
        <v>156</v>
      </c>
      <c r="D74" s="59" t="s">
        <v>155</v>
      </c>
      <c r="E74" s="56">
        <v>85500000</v>
      </c>
      <c r="F74" s="56">
        <v>71626623</v>
      </c>
      <c r="G74" s="56">
        <f t="shared" si="10"/>
        <v>13873377</v>
      </c>
      <c r="H74" s="57" t="s">
        <v>154</v>
      </c>
      <c r="I74" s="57" t="s">
        <v>153</v>
      </c>
      <c r="J74" s="57" t="s">
        <v>152</v>
      </c>
      <c r="K74" s="56">
        <f>331030710+277029000</f>
        <v>608059710</v>
      </c>
      <c r="L74" s="56">
        <f>608562060</f>
        <v>608562060</v>
      </c>
      <c r="M74" s="55">
        <f t="shared" si="11"/>
        <v>-502350</v>
      </c>
    </row>
    <row r="75" spans="1:13" ht="18.75" customHeight="1" x14ac:dyDescent="0.3">
      <c r="A75" s="104"/>
      <c r="B75" s="57" t="s">
        <v>151</v>
      </c>
      <c r="C75" s="57" t="s">
        <v>150</v>
      </c>
      <c r="D75" s="57" t="s">
        <v>149</v>
      </c>
      <c r="E75" s="56">
        <v>0</v>
      </c>
      <c r="F75" s="56">
        <v>0</v>
      </c>
      <c r="G75" s="56">
        <f t="shared" si="10"/>
        <v>0</v>
      </c>
      <c r="H75" s="88" t="s">
        <v>148</v>
      </c>
      <c r="I75" s="88" t="s">
        <v>147</v>
      </c>
      <c r="J75" s="57" t="s">
        <v>146</v>
      </c>
      <c r="K75" s="56">
        <v>97000000</v>
      </c>
      <c r="L75" s="56">
        <v>96668371</v>
      </c>
      <c r="M75" s="55">
        <f t="shared" si="11"/>
        <v>331629</v>
      </c>
    </row>
    <row r="76" spans="1:13" ht="18.75" customHeight="1" x14ac:dyDescent="0.3">
      <c r="A76" s="104"/>
      <c r="B76" s="57" t="s">
        <v>145</v>
      </c>
      <c r="C76" s="57" t="s">
        <v>144</v>
      </c>
      <c r="D76" s="57" t="s">
        <v>143</v>
      </c>
      <c r="E76" s="56">
        <v>506420900</v>
      </c>
      <c r="F76" s="56">
        <f>446917341</f>
        <v>446917341</v>
      </c>
      <c r="G76" s="56">
        <f t="shared" si="10"/>
        <v>59503559</v>
      </c>
      <c r="H76" s="90"/>
      <c r="I76" s="90"/>
      <c r="J76" s="57" t="s">
        <v>142</v>
      </c>
      <c r="K76" s="56">
        <f>49680849+20649000</f>
        <v>70329849</v>
      </c>
      <c r="L76" s="56">
        <v>75458988</v>
      </c>
      <c r="M76" s="55">
        <f t="shared" si="11"/>
        <v>-5129139</v>
      </c>
    </row>
    <row r="77" spans="1:13" ht="18.75" customHeight="1" x14ac:dyDescent="0.3">
      <c r="A77" s="104"/>
      <c r="B77" s="57" t="s">
        <v>141</v>
      </c>
      <c r="C77" s="57" t="s">
        <v>140</v>
      </c>
      <c r="D77" s="57" t="s">
        <v>139</v>
      </c>
      <c r="E77" s="56">
        <v>0</v>
      </c>
      <c r="F77" s="56">
        <v>0</v>
      </c>
      <c r="G77" s="56">
        <f t="shared" si="10"/>
        <v>0</v>
      </c>
      <c r="H77" s="57" t="s">
        <v>138</v>
      </c>
      <c r="I77" s="57" t="s">
        <v>137</v>
      </c>
      <c r="J77" s="57" t="s">
        <v>136</v>
      </c>
      <c r="K77" s="56">
        <v>0</v>
      </c>
      <c r="L77" s="56">
        <v>0</v>
      </c>
      <c r="M77" s="55">
        <f t="shared" si="11"/>
        <v>0</v>
      </c>
    </row>
    <row r="78" spans="1:13" ht="18.75" customHeight="1" x14ac:dyDescent="0.3">
      <c r="A78" s="104"/>
      <c r="B78" s="57" t="s">
        <v>135</v>
      </c>
      <c r="C78" s="57" t="s">
        <v>134</v>
      </c>
      <c r="D78" s="57" t="s">
        <v>133</v>
      </c>
      <c r="E78" s="56">
        <v>0</v>
      </c>
      <c r="F78" s="56">
        <v>0</v>
      </c>
      <c r="G78" s="56">
        <f t="shared" si="10"/>
        <v>0</v>
      </c>
      <c r="H78" s="57" t="s">
        <v>132</v>
      </c>
      <c r="I78" s="57" t="s">
        <v>131</v>
      </c>
      <c r="J78" s="57" t="s">
        <v>130</v>
      </c>
      <c r="K78" s="56">
        <v>30000000</v>
      </c>
      <c r="L78" s="56">
        <v>30000000</v>
      </c>
      <c r="M78" s="55">
        <f t="shared" si="11"/>
        <v>0</v>
      </c>
    </row>
    <row r="79" spans="1:13" ht="18.75" customHeight="1" x14ac:dyDescent="0.3">
      <c r="A79" s="104"/>
      <c r="B79" s="57" t="s">
        <v>129</v>
      </c>
      <c r="C79" s="57" t="s">
        <v>128</v>
      </c>
      <c r="D79" s="57" t="s">
        <v>127</v>
      </c>
      <c r="E79" s="56">
        <v>2300000</v>
      </c>
      <c r="F79" s="56">
        <v>2151667</v>
      </c>
      <c r="G79" s="56">
        <f t="shared" si="10"/>
        <v>148333</v>
      </c>
      <c r="H79" s="88" t="s">
        <v>126</v>
      </c>
      <c r="I79" s="88" t="s">
        <v>125</v>
      </c>
      <c r="J79" s="57" t="s">
        <v>124</v>
      </c>
      <c r="K79" s="56">
        <f>51110441-25722014</f>
        <v>25388427</v>
      </c>
      <c r="L79" s="56">
        <v>25388427</v>
      </c>
      <c r="M79" s="55">
        <f t="shared" si="11"/>
        <v>0</v>
      </c>
    </row>
    <row r="80" spans="1:13" ht="18.75" customHeight="1" x14ac:dyDescent="0.3">
      <c r="A80" s="104"/>
      <c r="B80" s="57" t="s">
        <v>123</v>
      </c>
      <c r="C80" s="57" t="s">
        <v>122</v>
      </c>
      <c r="D80" s="57" t="s">
        <v>121</v>
      </c>
      <c r="E80" s="56">
        <v>7979100</v>
      </c>
      <c r="F80" s="56">
        <v>3486915</v>
      </c>
      <c r="G80" s="56">
        <f t="shared" si="10"/>
        <v>4492185</v>
      </c>
      <c r="H80" s="90"/>
      <c r="I80" s="90"/>
      <c r="J80" s="57" t="s">
        <v>120</v>
      </c>
      <c r="K80" s="56">
        <v>25722014</v>
      </c>
      <c r="L80" s="56">
        <v>25722014</v>
      </c>
      <c r="M80" s="55">
        <f t="shared" si="11"/>
        <v>0</v>
      </c>
    </row>
    <row r="81" spans="1:13" ht="18.75" customHeight="1" x14ac:dyDescent="0.3">
      <c r="A81" s="104"/>
      <c r="B81" s="57" t="s">
        <v>119</v>
      </c>
      <c r="C81" s="57" t="s">
        <v>119</v>
      </c>
      <c r="D81" s="57" t="s">
        <v>119</v>
      </c>
      <c r="E81" s="56">
        <v>0</v>
      </c>
      <c r="F81" s="56">
        <v>88774706</v>
      </c>
      <c r="G81" s="56">
        <f t="shared" si="10"/>
        <v>-88774706</v>
      </c>
      <c r="H81" s="88" t="s">
        <v>118</v>
      </c>
      <c r="I81" s="88" t="s">
        <v>117</v>
      </c>
      <c r="J81" s="57" t="s">
        <v>116</v>
      </c>
      <c r="K81" s="56">
        <v>0</v>
      </c>
      <c r="L81" s="56">
        <v>99435</v>
      </c>
      <c r="M81" s="55">
        <f t="shared" si="11"/>
        <v>-99435</v>
      </c>
    </row>
    <row r="82" spans="1:13" ht="18.75" customHeight="1" x14ac:dyDescent="0.3">
      <c r="A82" s="104"/>
      <c r="B82" s="58"/>
      <c r="C82" s="58"/>
      <c r="D82" s="58"/>
      <c r="E82" s="56">
        <v>0</v>
      </c>
      <c r="F82" s="56">
        <v>0</v>
      </c>
      <c r="G82" s="56">
        <f t="shared" si="10"/>
        <v>0</v>
      </c>
      <c r="H82" s="90"/>
      <c r="I82" s="90"/>
      <c r="J82" s="57" t="s">
        <v>115</v>
      </c>
      <c r="K82" s="56">
        <v>3500000</v>
      </c>
      <c r="L82" s="56">
        <v>5306587</v>
      </c>
      <c r="M82" s="55">
        <f t="shared" si="11"/>
        <v>-1806587</v>
      </c>
    </row>
    <row r="83" spans="1:13" ht="18.75" customHeight="1" thickBot="1" x14ac:dyDescent="0.35">
      <c r="A83" s="105"/>
      <c r="B83" s="91" t="s">
        <v>114</v>
      </c>
      <c r="C83" s="92"/>
      <c r="D83" s="93"/>
      <c r="E83" s="54">
        <f>SUM(E72:E82)</f>
        <v>867000000</v>
      </c>
      <c r="F83" s="54">
        <f>SUM(F72:F82)</f>
        <v>874214782</v>
      </c>
      <c r="G83" s="54">
        <f>SUM(G72:G82)</f>
        <v>-7214782</v>
      </c>
      <c r="H83" s="91" t="s">
        <v>114</v>
      </c>
      <c r="I83" s="92"/>
      <c r="J83" s="93"/>
      <c r="K83" s="54">
        <f>SUM(K72:K82)</f>
        <v>867000000</v>
      </c>
      <c r="L83" s="54">
        <f>SUM(L72:L82)</f>
        <v>874214782</v>
      </c>
      <c r="M83" s="53">
        <f>SUM(M72:M82)</f>
        <v>-7214782</v>
      </c>
    </row>
    <row r="84" spans="1:13" customFormat="1" ht="18.75" customHeight="1" x14ac:dyDescent="0.3">
      <c r="A84" s="106" t="s">
        <v>113</v>
      </c>
      <c r="B84" s="109" t="s">
        <v>55</v>
      </c>
      <c r="C84" s="52" t="s">
        <v>54</v>
      </c>
      <c r="D84" s="52" t="s">
        <v>53</v>
      </c>
      <c r="E84" s="51">
        <v>1788897519</v>
      </c>
      <c r="F84" s="50">
        <v>1681587464</v>
      </c>
      <c r="G84" s="49">
        <v>107310055</v>
      </c>
      <c r="H84" s="48" t="s">
        <v>112</v>
      </c>
      <c r="I84" s="47" t="s">
        <v>111</v>
      </c>
      <c r="J84" s="46" t="s">
        <v>110</v>
      </c>
      <c r="K84" s="45">
        <v>481162548</v>
      </c>
      <c r="L84" s="34">
        <v>432531029</v>
      </c>
      <c r="M84" s="30">
        <v>48631519</v>
      </c>
    </row>
    <row r="85" spans="1:13" customFormat="1" ht="18.75" customHeight="1" x14ac:dyDescent="0.3">
      <c r="A85" s="107"/>
      <c r="B85" s="110"/>
      <c r="C85" s="32" t="s">
        <v>49</v>
      </c>
      <c r="D85" s="32" t="s">
        <v>48</v>
      </c>
      <c r="E85" s="41">
        <v>27700000</v>
      </c>
      <c r="F85" s="34">
        <v>12825450</v>
      </c>
      <c r="G85" s="33">
        <v>14874550</v>
      </c>
      <c r="H85" s="44" t="s">
        <v>109</v>
      </c>
      <c r="I85" s="43" t="s">
        <v>108</v>
      </c>
      <c r="J85" s="42" t="s">
        <v>107</v>
      </c>
      <c r="K85" s="31">
        <v>2208000</v>
      </c>
      <c r="L85" s="34">
        <v>2194500</v>
      </c>
      <c r="M85" s="30">
        <v>13500</v>
      </c>
    </row>
    <row r="86" spans="1:13" customFormat="1" ht="18.75" customHeight="1" x14ac:dyDescent="0.3">
      <c r="A86" s="107"/>
      <c r="B86" s="111"/>
      <c r="C86" s="36" t="s">
        <v>44</v>
      </c>
      <c r="D86" s="36" t="s">
        <v>43</v>
      </c>
      <c r="E86" s="41">
        <v>276636000</v>
      </c>
      <c r="F86" s="34">
        <v>129033678</v>
      </c>
      <c r="G86" s="33">
        <v>147602322</v>
      </c>
      <c r="H86" s="40" t="s">
        <v>106</v>
      </c>
      <c r="I86" s="32" t="s">
        <v>105</v>
      </c>
      <c r="J86" s="32" t="s">
        <v>104</v>
      </c>
      <c r="K86" s="31">
        <v>478864000</v>
      </c>
      <c r="L86" s="31">
        <v>479009533</v>
      </c>
      <c r="M86" s="30">
        <v>-145533</v>
      </c>
    </row>
    <row r="87" spans="1:13" customFormat="1" ht="18.75" customHeight="1" x14ac:dyDescent="0.3">
      <c r="A87" s="107"/>
      <c r="B87" s="40" t="s">
        <v>39</v>
      </c>
      <c r="C87" s="32" t="s">
        <v>38</v>
      </c>
      <c r="D87" s="32" t="s">
        <v>103</v>
      </c>
      <c r="E87" s="41">
        <v>179225000</v>
      </c>
      <c r="F87" s="34">
        <v>74668120</v>
      </c>
      <c r="G87" s="33">
        <v>104556880</v>
      </c>
      <c r="H87" s="112" t="s">
        <v>102</v>
      </c>
      <c r="I87" s="113" t="s">
        <v>101</v>
      </c>
      <c r="J87" s="32" t="s">
        <v>100</v>
      </c>
      <c r="K87" s="31"/>
      <c r="L87" s="31">
        <v>11300000</v>
      </c>
      <c r="M87" s="30">
        <v>-11300000</v>
      </c>
    </row>
    <row r="88" spans="1:13" customFormat="1" ht="18.75" customHeight="1" x14ac:dyDescent="0.3">
      <c r="A88" s="107"/>
      <c r="B88" s="37" t="s">
        <v>33</v>
      </c>
      <c r="C88" s="36" t="s">
        <v>99</v>
      </c>
      <c r="D88" s="36" t="s">
        <v>98</v>
      </c>
      <c r="E88" s="34">
        <v>871110000</v>
      </c>
      <c r="F88" s="34">
        <v>558393068</v>
      </c>
      <c r="G88" s="33">
        <v>312716932</v>
      </c>
      <c r="H88" s="111"/>
      <c r="I88" s="114"/>
      <c r="J88" s="32" t="s">
        <v>97</v>
      </c>
      <c r="K88" s="31">
        <v>77200000</v>
      </c>
      <c r="L88" s="31">
        <v>82747390</v>
      </c>
      <c r="M88" s="30">
        <v>-5547390</v>
      </c>
    </row>
    <row r="89" spans="1:13" customFormat="1" ht="18.75" customHeight="1" x14ac:dyDescent="0.3">
      <c r="A89" s="107"/>
      <c r="B89" s="37" t="s">
        <v>96</v>
      </c>
      <c r="C89" s="36" t="s">
        <v>95</v>
      </c>
      <c r="D89" s="36" t="s">
        <v>27</v>
      </c>
      <c r="E89" s="34"/>
      <c r="F89" s="34"/>
      <c r="G89" s="33">
        <v>0</v>
      </c>
      <c r="H89" s="112" t="s">
        <v>94</v>
      </c>
      <c r="I89" s="113" t="s">
        <v>93</v>
      </c>
      <c r="J89" s="36" t="s">
        <v>92</v>
      </c>
      <c r="K89" s="31">
        <v>1445079268</v>
      </c>
      <c r="L89" s="31">
        <v>1444978348</v>
      </c>
      <c r="M89" s="30">
        <v>100920</v>
      </c>
    </row>
    <row r="90" spans="1:13" customFormat="1" ht="18.75" customHeight="1" x14ac:dyDescent="0.3">
      <c r="A90" s="107"/>
      <c r="B90" s="37" t="s">
        <v>91</v>
      </c>
      <c r="C90" s="36" t="s">
        <v>90</v>
      </c>
      <c r="D90" s="36" t="s">
        <v>89</v>
      </c>
      <c r="E90" s="34"/>
      <c r="F90" s="34"/>
      <c r="G90" s="33">
        <v>0</v>
      </c>
      <c r="H90" s="111"/>
      <c r="I90" s="114"/>
      <c r="J90" s="36" t="s">
        <v>88</v>
      </c>
      <c r="K90" s="31">
        <v>256987580</v>
      </c>
      <c r="L90" s="31">
        <v>217103480</v>
      </c>
      <c r="M90" s="30">
        <v>39884100</v>
      </c>
    </row>
    <row r="91" spans="1:13" customFormat="1" ht="18.75" customHeight="1" x14ac:dyDescent="0.3">
      <c r="A91" s="107"/>
      <c r="B91" s="37" t="s">
        <v>87</v>
      </c>
      <c r="C91" s="36" t="s">
        <v>86</v>
      </c>
      <c r="D91" s="36" t="s">
        <v>85</v>
      </c>
      <c r="E91" s="34">
        <v>3543411</v>
      </c>
      <c r="F91" s="34">
        <v>1184950</v>
      </c>
      <c r="G91" s="33">
        <v>2358461</v>
      </c>
      <c r="H91" s="40" t="s">
        <v>84</v>
      </c>
      <c r="I91" s="32" t="s">
        <v>83</v>
      </c>
      <c r="J91" s="32" t="s">
        <v>82</v>
      </c>
      <c r="K91" s="31"/>
      <c r="L91" s="39"/>
      <c r="M91" s="30">
        <v>0</v>
      </c>
    </row>
    <row r="92" spans="1:13" customFormat="1" ht="18.75" customHeight="1" x14ac:dyDescent="0.3">
      <c r="A92" s="107"/>
      <c r="B92" s="40" t="s">
        <v>81</v>
      </c>
      <c r="C92" s="32" t="s">
        <v>80</v>
      </c>
      <c r="D92" s="32" t="s">
        <v>79</v>
      </c>
      <c r="E92" s="34">
        <v>48244940</v>
      </c>
      <c r="F92" s="34">
        <v>0</v>
      </c>
      <c r="G92" s="33">
        <v>48244940</v>
      </c>
      <c r="H92" s="40" t="s">
        <v>78</v>
      </c>
      <c r="I92" s="32" t="s">
        <v>77</v>
      </c>
      <c r="J92" s="32" t="s">
        <v>76</v>
      </c>
      <c r="K92" s="31"/>
      <c r="L92" s="39"/>
      <c r="M92" s="30">
        <v>0</v>
      </c>
    </row>
    <row r="93" spans="1:13" customFormat="1" ht="18.75" customHeight="1" x14ac:dyDescent="0.3">
      <c r="A93" s="107"/>
      <c r="B93" s="115" t="s">
        <v>75</v>
      </c>
      <c r="C93" s="117" t="s">
        <v>74</v>
      </c>
      <c r="D93" s="32" t="s">
        <v>59</v>
      </c>
      <c r="E93" s="34">
        <v>18000000</v>
      </c>
      <c r="F93" s="34">
        <v>18000000</v>
      </c>
      <c r="G93" s="33">
        <v>0</v>
      </c>
      <c r="H93" s="112" t="s">
        <v>73</v>
      </c>
      <c r="I93" s="113" t="s">
        <v>72</v>
      </c>
      <c r="J93" s="32" t="s">
        <v>71</v>
      </c>
      <c r="K93" s="31">
        <v>446098428</v>
      </c>
      <c r="L93" s="31">
        <v>602380221</v>
      </c>
      <c r="M93" s="30">
        <v>-156281793</v>
      </c>
    </row>
    <row r="94" spans="1:13" customFormat="1" ht="18.75" customHeight="1" x14ac:dyDescent="0.3">
      <c r="A94" s="107"/>
      <c r="B94" s="116"/>
      <c r="C94" s="117"/>
      <c r="D94" s="32" t="s">
        <v>70</v>
      </c>
      <c r="E94" s="34">
        <v>18000000</v>
      </c>
      <c r="F94" s="34">
        <v>18000000</v>
      </c>
      <c r="G94" s="33">
        <v>0</v>
      </c>
      <c r="H94" s="111"/>
      <c r="I94" s="114"/>
      <c r="J94" s="32" t="s">
        <v>69</v>
      </c>
      <c r="K94" s="31">
        <v>239734083</v>
      </c>
      <c r="L94" s="31">
        <v>83452290</v>
      </c>
      <c r="M94" s="30">
        <v>156281793</v>
      </c>
    </row>
    <row r="95" spans="1:13" customFormat="1" ht="18.75" customHeight="1" x14ac:dyDescent="0.3">
      <c r="A95" s="107"/>
      <c r="B95" s="123" t="s">
        <v>68</v>
      </c>
      <c r="C95" s="125" t="s">
        <v>67</v>
      </c>
      <c r="D95" s="32" t="s">
        <v>66</v>
      </c>
      <c r="E95" s="34">
        <v>174034896</v>
      </c>
      <c r="F95" s="34"/>
      <c r="G95" s="33">
        <v>174034896</v>
      </c>
      <c r="H95" s="112" t="s">
        <v>65</v>
      </c>
      <c r="I95" s="126" t="s">
        <v>64</v>
      </c>
      <c r="J95" s="32" t="s">
        <v>4</v>
      </c>
      <c r="K95" s="31">
        <v>492942</v>
      </c>
      <c r="L95" s="31">
        <v>403966</v>
      </c>
      <c r="M95" s="30">
        <v>88976</v>
      </c>
    </row>
    <row r="96" spans="1:13" customFormat="1" ht="18.75" customHeight="1" x14ac:dyDescent="0.3">
      <c r="A96" s="107"/>
      <c r="B96" s="124"/>
      <c r="C96" s="125"/>
      <c r="D96" s="32" t="s">
        <v>63</v>
      </c>
      <c r="E96" s="34">
        <v>167703083</v>
      </c>
      <c r="F96" s="34"/>
      <c r="G96" s="33">
        <v>167703083</v>
      </c>
      <c r="H96" s="111"/>
      <c r="I96" s="127"/>
      <c r="J96" s="32" t="s">
        <v>3</v>
      </c>
      <c r="K96" s="38">
        <v>109268000</v>
      </c>
      <c r="L96" s="38">
        <v>139206371</v>
      </c>
      <c r="M96" s="30">
        <v>-29938371</v>
      </c>
    </row>
    <row r="97" spans="1:13" customFormat="1" ht="18.75" customHeight="1" x14ac:dyDescent="0.3">
      <c r="A97" s="107"/>
      <c r="B97" s="37" t="s">
        <v>7</v>
      </c>
      <c r="C97" s="36" t="s">
        <v>7</v>
      </c>
      <c r="D97" s="32" t="s">
        <v>62</v>
      </c>
      <c r="E97" s="35"/>
      <c r="F97" s="34">
        <v>1037614398</v>
      </c>
      <c r="G97" s="33">
        <v>-1037614398</v>
      </c>
      <c r="H97" s="112" t="s">
        <v>61</v>
      </c>
      <c r="I97" s="113" t="s">
        <v>60</v>
      </c>
      <c r="J97" s="32" t="s">
        <v>59</v>
      </c>
      <c r="K97" s="31">
        <v>18000000</v>
      </c>
      <c r="L97" s="31">
        <v>18000000</v>
      </c>
      <c r="M97" s="30">
        <v>0</v>
      </c>
    </row>
    <row r="98" spans="1:13" customFormat="1" ht="18.75" customHeight="1" thickBot="1" x14ac:dyDescent="0.35">
      <c r="A98" s="107"/>
      <c r="B98" s="29"/>
      <c r="C98" s="28"/>
      <c r="D98" s="24"/>
      <c r="E98" s="27"/>
      <c r="F98" s="26"/>
      <c r="G98" s="25"/>
      <c r="H98" s="128"/>
      <c r="I98" s="129"/>
      <c r="J98" s="24" t="s">
        <v>58</v>
      </c>
      <c r="K98" s="23">
        <v>18000000</v>
      </c>
      <c r="L98" s="23">
        <v>18000000</v>
      </c>
      <c r="M98" s="22">
        <v>0</v>
      </c>
    </row>
    <row r="99" spans="1:13" customFormat="1" ht="18.75" customHeight="1" thickTop="1" thickBot="1" x14ac:dyDescent="0.35">
      <c r="A99" s="108"/>
      <c r="B99" s="18" t="s">
        <v>57</v>
      </c>
      <c r="C99" s="21"/>
      <c r="D99" s="17"/>
      <c r="E99" s="20">
        <f>SUM(E84:E98)</f>
        <v>3573094849</v>
      </c>
      <c r="F99" s="20">
        <f>SUM(F84:F98)</f>
        <v>3531307128</v>
      </c>
      <c r="G99" s="19">
        <f>SUM(G84:G98)</f>
        <v>41787721</v>
      </c>
      <c r="H99" s="18" t="s">
        <v>57</v>
      </c>
      <c r="I99" s="17"/>
      <c r="J99" s="16"/>
      <c r="K99" s="15">
        <f>SUM(K84:K98)</f>
        <v>3573094849</v>
      </c>
      <c r="L99" s="15">
        <f>SUM(L84:L98)</f>
        <v>3531307128</v>
      </c>
      <c r="M99" s="14">
        <f>SUM(M84:M98)</f>
        <v>41787721</v>
      </c>
    </row>
    <row r="100" spans="1:13" ht="18.75" customHeight="1" x14ac:dyDescent="0.3">
      <c r="A100" s="135" t="s">
        <v>56</v>
      </c>
      <c r="B100" s="137" t="s">
        <v>55</v>
      </c>
      <c r="C100" s="11" t="s">
        <v>54</v>
      </c>
      <c r="D100" s="11" t="s">
        <v>53</v>
      </c>
      <c r="E100" s="10">
        <v>173295480</v>
      </c>
      <c r="F100" s="10">
        <v>171615480</v>
      </c>
      <c r="G100" s="10">
        <f t="shared" ref="G100:G110" si="12">E100-F100</f>
        <v>1680000</v>
      </c>
      <c r="H100" s="11" t="s">
        <v>52</v>
      </c>
      <c r="I100" s="11" t="s">
        <v>51</v>
      </c>
      <c r="J100" s="11" t="s">
        <v>50</v>
      </c>
      <c r="K100" s="10">
        <v>0</v>
      </c>
      <c r="L100" s="10">
        <v>0</v>
      </c>
      <c r="M100" s="9">
        <f t="shared" ref="M100:M110" si="13">K100-L100</f>
        <v>0</v>
      </c>
    </row>
    <row r="101" spans="1:13" ht="18.75" customHeight="1" x14ac:dyDescent="0.3">
      <c r="A101" s="136"/>
      <c r="B101" s="138"/>
      <c r="C101" s="11" t="s">
        <v>49</v>
      </c>
      <c r="D101" s="11" t="s">
        <v>48</v>
      </c>
      <c r="E101" s="10">
        <v>270000</v>
      </c>
      <c r="F101" s="10">
        <v>120000</v>
      </c>
      <c r="G101" s="10">
        <f t="shared" si="12"/>
        <v>150000</v>
      </c>
      <c r="H101" s="11" t="s">
        <v>47</v>
      </c>
      <c r="I101" s="11" t="s">
        <v>46</v>
      </c>
      <c r="J101" s="11" t="s">
        <v>45</v>
      </c>
      <c r="K101" s="10">
        <v>0</v>
      </c>
      <c r="L101" s="10">
        <v>0</v>
      </c>
      <c r="M101" s="9">
        <f t="shared" si="13"/>
        <v>0</v>
      </c>
    </row>
    <row r="102" spans="1:13" ht="18.75" customHeight="1" x14ac:dyDescent="0.3">
      <c r="A102" s="136"/>
      <c r="B102" s="119"/>
      <c r="C102" s="11" t="s">
        <v>44</v>
      </c>
      <c r="D102" s="13" t="s">
        <v>43</v>
      </c>
      <c r="E102" s="10">
        <v>38838520</v>
      </c>
      <c r="F102" s="10">
        <v>38680290</v>
      </c>
      <c r="G102" s="10">
        <f t="shared" si="12"/>
        <v>158230</v>
      </c>
      <c r="H102" s="11" t="s">
        <v>42</v>
      </c>
      <c r="I102" s="11" t="s">
        <v>41</v>
      </c>
      <c r="J102" s="11" t="s">
        <v>40</v>
      </c>
      <c r="K102" s="10">
        <v>244172000</v>
      </c>
      <c r="L102" s="10">
        <v>244013770</v>
      </c>
      <c r="M102" s="9">
        <f t="shared" si="13"/>
        <v>158230</v>
      </c>
    </row>
    <row r="103" spans="1:13" ht="18.75" customHeight="1" x14ac:dyDescent="0.3">
      <c r="A103" s="136"/>
      <c r="B103" s="11" t="s">
        <v>39</v>
      </c>
      <c r="C103" s="11" t="s">
        <v>38</v>
      </c>
      <c r="D103" s="11" t="s">
        <v>37</v>
      </c>
      <c r="E103" s="10">
        <v>7707432</v>
      </c>
      <c r="F103" s="10">
        <v>4269000</v>
      </c>
      <c r="G103" s="10">
        <f t="shared" si="12"/>
        <v>3438432</v>
      </c>
      <c r="H103" s="118" t="s">
        <v>36</v>
      </c>
      <c r="I103" s="118" t="s">
        <v>35</v>
      </c>
      <c r="J103" s="11" t="s">
        <v>34</v>
      </c>
      <c r="K103" s="10">
        <v>1000000</v>
      </c>
      <c r="L103" s="10">
        <v>1000000</v>
      </c>
      <c r="M103" s="9">
        <f t="shared" si="13"/>
        <v>0</v>
      </c>
    </row>
    <row r="104" spans="1:13" ht="18.75" customHeight="1" x14ac:dyDescent="0.3">
      <c r="A104" s="136"/>
      <c r="B104" s="11" t="s">
        <v>33</v>
      </c>
      <c r="C104" s="11" t="s">
        <v>32</v>
      </c>
      <c r="D104" s="11" t="s">
        <v>31</v>
      </c>
      <c r="E104" s="10">
        <v>27600000</v>
      </c>
      <c r="F104" s="10">
        <v>23641050</v>
      </c>
      <c r="G104" s="10">
        <f t="shared" si="12"/>
        <v>3958950</v>
      </c>
      <c r="H104" s="119"/>
      <c r="I104" s="119"/>
      <c r="J104" s="11" t="s">
        <v>30</v>
      </c>
      <c r="K104" s="10"/>
      <c r="L104" s="10"/>
      <c r="M104" s="9">
        <f t="shared" si="13"/>
        <v>0</v>
      </c>
    </row>
    <row r="105" spans="1:13" ht="18.75" customHeight="1" x14ac:dyDescent="0.3">
      <c r="A105" s="136"/>
      <c r="B105" s="11" t="s">
        <v>29</v>
      </c>
      <c r="C105" s="11" t="s">
        <v>28</v>
      </c>
      <c r="D105" s="11" t="s">
        <v>27</v>
      </c>
      <c r="E105" s="10">
        <v>0</v>
      </c>
      <c r="F105" s="10">
        <v>0</v>
      </c>
      <c r="G105" s="10">
        <f t="shared" si="12"/>
        <v>0</v>
      </c>
      <c r="H105" s="11" t="s">
        <v>26</v>
      </c>
      <c r="I105" s="11" t="s">
        <v>25</v>
      </c>
      <c r="J105" s="11" t="s">
        <v>24</v>
      </c>
      <c r="K105" s="10">
        <v>0</v>
      </c>
      <c r="L105" s="10">
        <v>0</v>
      </c>
      <c r="M105" s="9">
        <f t="shared" si="13"/>
        <v>0</v>
      </c>
    </row>
    <row r="106" spans="1:13" ht="18.75" customHeight="1" x14ac:dyDescent="0.3">
      <c r="A106" s="136"/>
      <c r="B106" s="11" t="s">
        <v>23</v>
      </c>
      <c r="C106" s="11" t="s">
        <v>22</v>
      </c>
      <c r="D106" s="11" t="s">
        <v>21</v>
      </c>
      <c r="E106" s="10">
        <v>0</v>
      </c>
      <c r="F106" s="10">
        <v>0</v>
      </c>
      <c r="G106" s="10">
        <f t="shared" si="12"/>
        <v>0</v>
      </c>
      <c r="H106" s="11" t="s">
        <v>20</v>
      </c>
      <c r="I106" s="11" t="s">
        <v>19</v>
      </c>
      <c r="J106" s="11" t="s">
        <v>18</v>
      </c>
      <c r="K106" s="10">
        <v>0</v>
      </c>
      <c r="L106" s="10">
        <v>0</v>
      </c>
      <c r="M106" s="9">
        <f t="shared" si="13"/>
        <v>0</v>
      </c>
    </row>
    <row r="107" spans="1:13" ht="18.75" customHeight="1" x14ac:dyDescent="0.3">
      <c r="A107" s="136"/>
      <c r="B107" s="11" t="s">
        <v>17</v>
      </c>
      <c r="C107" s="11" t="s">
        <v>16</v>
      </c>
      <c r="D107" s="11" t="s">
        <v>15</v>
      </c>
      <c r="E107" s="10">
        <v>0</v>
      </c>
      <c r="F107" s="10">
        <v>0</v>
      </c>
      <c r="G107" s="10">
        <f t="shared" si="12"/>
        <v>0</v>
      </c>
      <c r="H107" s="118" t="s">
        <v>14</v>
      </c>
      <c r="I107" s="118" t="s">
        <v>13</v>
      </c>
      <c r="J107" s="11" t="s">
        <v>12</v>
      </c>
      <c r="K107" s="10">
        <v>1330</v>
      </c>
      <c r="L107" s="10">
        <v>1330</v>
      </c>
      <c r="M107" s="9">
        <f t="shared" si="13"/>
        <v>0</v>
      </c>
    </row>
    <row r="108" spans="1:13" ht="18.75" customHeight="1" x14ac:dyDescent="0.3">
      <c r="A108" s="136"/>
      <c r="B108" s="11" t="s">
        <v>11</v>
      </c>
      <c r="C108" s="11" t="s">
        <v>10</v>
      </c>
      <c r="D108" s="11" t="s">
        <v>9</v>
      </c>
      <c r="E108" s="10">
        <v>1330</v>
      </c>
      <c r="F108" s="10">
        <v>1330</v>
      </c>
      <c r="G108" s="10">
        <f t="shared" si="12"/>
        <v>0</v>
      </c>
      <c r="H108" s="119"/>
      <c r="I108" s="119"/>
      <c r="J108" s="11" t="s">
        <v>8</v>
      </c>
      <c r="K108" s="10">
        <v>2539432</v>
      </c>
      <c r="L108" s="10">
        <v>2539432</v>
      </c>
      <c r="M108" s="9">
        <f t="shared" si="13"/>
        <v>0</v>
      </c>
    </row>
    <row r="109" spans="1:13" ht="18.75" customHeight="1" x14ac:dyDescent="0.3">
      <c r="A109" s="136"/>
      <c r="B109" s="11" t="s">
        <v>7</v>
      </c>
      <c r="C109" s="11" t="s">
        <v>7</v>
      </c>
      <c r="D109" s="11" t="s">
        <v>7</v>
      </c>
      <c r="E109" s="10">
        <v>0</v>
      </c>
      <c r="F109" s="10">
        <v>9227658</v>
      </c>
      <c r="G109" s="10">
        <f t="shared" si="12"/>
        <v>-9227658</v>
      </c>
      <c r="H109" s="118" t="s">
        <v>6</v>
      </c>
      <c r="I109" s="118" t="s">
        <v>5</v>
      </c>
      <c r="J109" s="11" t="s">
        <v>4</v>
      </c>
      <c r="K109" s="10">
        <v>0</v>
      </c>
      <c r="L109" s="10">
        <v>276</v>
      </c>
      <c r="M109" s="9">
        <f t="shared" si="13"/>
        <v>-276</v>
      </c>
    </row>
    <row r="110" spans="1:13" ht="18.75" customHeight="1" x14ac:dyDescent="0.3">
      <c r="A110" s="136"/>
      <c r="B110" s="12"/>
      <c r="C110" s="12"/>
      <c r="D110" s="12"/>
      <c r="E110" s="10">
        <v>0</v>
      </c>
      <c r="F110" s="10">
        <v>0</v>
      </c>
      <c r="G110" s="10">
        <f t="shared" si="12"/>
        <v>0</v>
      </c>
      <c r="H110" s="119"/>
      <c r="I110" s="119"/>
      <c r="J110" s="11" t="s">
        <v>3</v>
      </c>
      <c r="K110" s="10">
        <v>0</v>
      </c>
      <c r="L110" s="10">
        <v>0</v>
      </c>
      <c r="M110" s="9">
        <f t="shared" si="13"/>
        <v>0</v>
      </c>
    </row>
    <row r="111" spans="1:13" ht="18.75" customHeight="1" x14ac:dyDescent="0.3">
      <c r="A111" s="136"/>
      <c r="B111" s="120" t="s">
        <v>2</v>
      </c>
      <c r="C111" s="121"/>
      <c r="D111" s="122"/>
      <c r="E111" s="8">
        <f>SUM(E100:E110)</f>
        <v>247712762</v>
      </c>
      <c r="F111" s="8">
        <f>SUM(F100:F110)</f>
        <v>247554808</v>
      </c>
      <c r="G111" s="8">
        <f>SUM(G100:G110)</f>
        <v>157954</v>
      </c>
      <c r="H111" s="120" t="s">
        <v>2</v>
      </c>
      <c r="I111" s="121"/>
      <c r="J111" s="122"/>
      <c r="K111" s="8">
        <f>SUM(K100:K110)</f>
        <v>247712762</v>
      </c>
      <c r="L111" s="8">
        <f>SUM(L100:L110)</f>
        <v>247554808</v>
      </c>
      <c r="M111" s="7">
        <f>SUM(M100:M110)</f>
        <v>157954</v>
      </c>
    </row>
    <row r="112" spans="1:13" ht="18.75" customHeight="1" thickBot="1" x14ac:dyDescent="0.35">
      <c r="A112" s="6"/>
      <c r="B112" s="130" t="s">
        <v>1</v>
      </c>
      <c r="C112" s="131"/>
      <c r="D112" s="131"/>
      <c r="E112" s="5">
        <f>E33+E46+E59+E71+E83+E111+E99</f>
        <v>17097273320</v>
      </c>
      <c r="F112" s="5">
        <f>F33+F46+F59+F71+F83+F111+F99</f>
        <v>17036132008</v>
      </c>
      <c r="G112" s="5">
        <f>G33+G46+G59+G71+G83+G111+G99</f>
        <v>61141312</v>
      </c>
      <c r="H112" s="130" t="s">
        <v>1</v>
      </c>
      <c r="I112" s="131"/>
      <c r="J112" s="131"/>
      <c r="K112" s="5">
        <f>K33+K46+K59+K71+K83+K111+K99</f>
        <v>17097273320</v>
      </c>
      <c r="L112" s="5">
        <f>L33+L46+L59+L71+L83+L111+L99</f>
        <v>17036132008</v>
      </c>
      <c r="M112" s="4">
        <f>M33+M46+M59+M71+M83+M111+M99</f>
        <v>61141312</v>
      </c>
    </row>
    <row r="113" spans="1:13" ht="18.75" customHeight="1" thickBot="1" x14ac:dyDescent="0.35">
      <c r="A113" s="132" t="s">
        <v>0</v>
      </c>
      <c r="B113" s="133"/>
      <c r="C113" s="133"/>
      <c r="D113" s="133"/>
      <c r="E113" s="3">
        <f>E112+E20</f>
        <v>17413796736</v>
      </c>
      <c r="F113" s="3">
        <f>F112+F20</f>
        <v>17342273185</v>
      </c>
      <c r="G113" s="3">
        <f>G112+G20</f>
        <v>71523551</v>
      </c>
      <c r="H113" s="134" t="s">
        <v>0</v>
      </c>
      <c r="I113" s="134"/>
      <c r="J113" s="134"/>
      <c r="K113" s="3">
        <f>K112+K20</f>
        <v>17413796736</v>
      </c>
      <c r="L113" s="3">
        <f>L112+L20</f>
        <v>17342273185</v>
      </c>
      <c r="M113" s="2">
        <f>M112+M20</f>
        <v>71523551</v>
      </c>
    </row>
  </sheetData>
  <sheetProtection password="CC6B" sheet="1" objects="1" scenarios="1"/>
  <mergeCells count="112">
    <mergeCell ref="B112:D112"/>
    <mergeCell ref="H112:J112"/>
    <mergeCell ref="A113:D113"/>
    <mergeCell ref="H113:J113"/>
    <mergeCell ref="A100:A111"/>
    <mergeCell ref="B100:B102"/>
    <mergeCell ref="H103:H104"/>
    <mergeCell ref="I103:I104"/>
    <mergeCell ref="H107:H108"/>
    <mergeCell ref="I107:I108"/>
    <mergeCell ref="H109:H110"/>
    <mergeCell ref="I109:I110"/>
    <mergeCell ref="B111:D111"/>
    <mergeCell ref="H111:J111"/>
    <mergeCell ref="B95:B96"/>
    <mergeCell ref="C95:C96"/>
    <mergeCell ref="H95:H96"/>
    <mergeCell ref="I95:I96"/>
    <mergeCell ref="H97:H98"/>
    <mergeCell ref="I97:I98"/>
    <mergeCell ref="A84:A99"/>
    <mergeCell ref="B84:B86"/>
    <mergeCell ref="H87:H88"/>
    <mergeCell ref="I87:I88"/>
    <mergeCell ref="H89:H90"/>
    <mergeCell ref="I89:I90"/>
    <mergeCell ref="B93:B94"/>
    <mergeCell ref="C93:C94"/>
    <mergeCell ref="H93:H94"/>
    <mergeCell ref="I93:I94"/>
    <mergeCell ref="A72:A83"/>
    <mergeCell ref="B72:B74"/>
    <mergeCell ref="H75:H76"/>
    <mergeCell ref="I75:I76"/>
    <mergeCell ref="H79:H80"/>
    <mergeCell ref="I79:I80"/>
    <mergeCell ref="H81:H82"/>
    <mergeCell ref="I81:I82"/>
    <mergeCell ref="B83:D83"/>
    <mergeCell ref="H83:J83"/>
    <mergeCell ref="A60:A71"/>
    <mergeCell ref="B60:B62"/>
    <mergeCell ref="H63:H64"/>
    <mergeCell ref="I63:I64"/>
    <mergeCell ref="H67:H68"/>
    <mergeCell ref="I67:I68"/>
    <mergeCell ref="H69:H70"/>
    <mergeCell ref="I69:I70"/>
    <mergeCell ref="B71:D71"/>
    <mergeCell ref="H71:J71"/>
    <mergeCell ref="A47:A59"/>
    <mergeCell ref="B47:B49"/>
    <mergeCell ref="H50:H51"/>
    <mergeCell ref="I50:I51"/>
    <mergeCell ref="H53:H54"/>
    <mergeCell ref="I53:I54"/>
    <mergeCell ref="H55:H56"/>
    <mergeCell ref="I55:I56"/>
    <mergeCell ref="H57:H58"/>
    <mergeCell ref="I57:I58"/>
    <mergeCell ref="B59:D59"/>
    <mergeCell ref="H59:J59"/>
    <mergeCell ref="A34:A46"/>
    <mergeCell ref="B34:B36"/>
    <mergeCell ref="H37:H38"/>
    <mergeCell ref="I37:I38"/>
    <mergeCell ref="H40:H41"/>
    <mergeCell ref="I40:I41"/>
    <mergeCell ref="H42:H43"/>
    <mergeCell ref="I42:I43"/>
    <mergeCell ref="H44:H45"/>
    <mergeCell ref="I44:I45"/>
    <mergeCell ref="B46:D46"/>
    <mergeCell ref="H46:J46"/>
    <mergeCell ref="A21:A33"/>
    <mergeCell ref="B21:B23"/>
    <mergeCell ref="H24:H25"/>
    <mergeCell ref="I24:I25"/>
    <mergeCell ref="H27:H28"/>
    <mergeCell ref="I27:I28"/>
    <mergeCell ref="H29:H30"/>
    <mergeCell ref="I29:I30"/>
    <mergeCell ref="H31:H32"/>
    <mergeCell ref="I31:I32"/>
    <mergeCell ref="B33:D33"/>
    <mergeCell ref="H33:J33"/>
    <mergeCell ref="A9:A20"/>
    <mergeCell ref="B9:B11"/>
    <mergeCell ref="H12:H13"/>
    <mergeCell ref="I12:I13"/>
    <mergeCell ref="H16:H17"/>
    <mergeCell ref="I16:I17"/>
    <mergeCell ref="H18:H19"/>
    <mergeCell ref="I18:I19"/>
    <mergeCell ref="B20:D20"/>
    <mergeCell ref="H20:J20"/>
    <mergeCell ref="A1:I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M7:M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rowBreaks count="1" manualBreakCount="1">
    <brk id="59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총괄표(공시용)</vt:lpstr>
      <vt:lpstr>'총괄표(공시용)'!Print_Area</vt:lpstr>
      <vt:lpstr>'총괄표(공시용)'!Print_Titles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복지사업단</dc:creator>
  <cp:lastModifiedBy>복지사업단</cp:lastModifiedBy>
  <cp:lastPrinted>2021-03-26T02:36:52Z</cp:lastPrinted>
  <dcterms:created xsi:type="dcterms:W3CDTF">2021-03-26T02:34:28Z</dcterms:created>
  <dcterms:modified xsi:type="dcterms:W3CDTF">2021-03-26T08:44:31Z</dcterms:modified>
</cp:coreProperties>
</file>