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20475" windowHeight="9855"/>
  </bookViews>
  <sheets>
    <sheet name="★총괄표" sheetId="1" r:id="rId1"/>
  </sheets>
  <externalReferences>
    <externalReference r:id="rId2"/>
  </externalReferences>
  <definedNames>
    <definedName name="_xlnm.Print_Area" localSheetId="0">★총괄표!$B$1:$J$57</definedName>
  </definedNames>
  <calcPr calcId="145621"/>
</workbook>
</file>

<file path=xl/calcChain.xml><?xml version="1.0" encoding="utf-8"?>
<calcChain xmlns="http://schemas.openxmlformats.org/spreadsheetml/2006/main">
  <c r="F9" i="1" l="1"/>
  <c r="F21" i="1" s="1"/>
  <c r="J9" i="1"/>
  <c r="F10" i="1"/>
  <c r="J10" i="1"/>
  <c r="J21" i="1" s="1"/>
  <c r="J11" i="1"/>
  <c r="F12" i="1"/>
  <c r="J12" i="1"/>
  <c r="F13" i="1"/>
  <c r="J13" i="1"/>
  <c r="F15" i="1"/>
  <c r="J15" i="1"/>
  <c r="F16" i="1"/>
  <c r="J16" i="1"/>
  <c r="F17" i="1"/>
  <c r="J17" i="1"/>
  <c r="F18" i="1"/>
  <c r="J18" i="1"/>
  <c r="J19" i="1"/>
  <c r="J20" i="1"/>
  <c r="F22" i="1"/>
  <c r="J22" i="1"/>
  <c r="J39" i="1" s="1"/>
  <c r="F23" i="1"/>
  <c r="F24" i="1"/>
  <c r="J24" i="1"/>
  <c r="F25" i="1"/>
  <c r="J25" i="1"/>
  <c r="J26" i="1"/>
  <c r="F27" i="1"/>
  <c r="J27" i="1"/>
  <c r="F28" i="1"/>
  <c r="J28" i="1"/>
  <c r="F29" i="1"/>
  <c r="J29" i="1"/>
  <c r="F30" i="1"/>
  <c r="J30" i="1"/>
  <c r="F31" i="1"/>
  <c r="F32" i="1"/>
  <c r="J32" i="1"/>
  <c r="F33" i="1"/>
  <c r="J33" i="1"/>
  <c r="J34" i="1"/>
  <c r="J35" i="1"/>
  <c r="J36" i="1"/>
  <c r="J37" i="1"/>
  <c r="J38" i="1"/>
  <c r="F39" i="1"/>
  <c r="F40" i="1"/>
  <c r="J40" i="1"/>
  <c r="F41" i="1"/>
  <c r="F56" i="1" s="1"/>
  <c r="J41" i="1"/>
  <c r="F42" i="1"/>
  <c r="J42" i="1"/>
  <c r="J43" i="1"/>
  <c r="J56" i="1" s="1"/>
  <c r="K56" i="1" s="1"/>
  <c r="F44" i="1"/>
  <c r="J44" i="1"/>
  <c r="F45" i="1"/>
  <c r="J45" i="1"/>
  <c r="J46" i="1"/>
  <c r="F47" i="1"/>
  <c r="J47" i="1"/>
  <c r="J48" i="1"/>
  <c r="F49" i="1"/>
  <c r="J49" i="1"/>
  <c r="F50" i="1"/>
  <c r="J50" i="1"/>
  <c r="F51" i="1"/>
  <c r="J51" i="1"/>
  <c r="F52" i="1"/>
  <c r="J52" i="1"/>
  <c r="F53" i="1"/>
  <c r="J53" i="1"/>
  <c r="F54" i="1"/>
  <c r="J54" i="1"/>
  <c r="J55" i="1"/>
  <c r="K21" i="1" l="1"/>
  <c r="J57" i="1"/>
  <c r="F57" i="1"/>
</calcChain>
</file>

<file path=xl/comments1.xml><?xml version="1.0" encoding="utf-8"?>
<comments xmlns="http://schemas.openxmlformats.org/spreadsheetml/2006/main">
  <authors>
    <author>심선미</author>
  </authors>
  <commentList>
    <comment ref="B22" authorId="0">
      <text>
        <r>
          <rPr>
            <sz val="9"/>
            <color indexed="81"/>
            <rFont val="돋움"/>
            <family val="3"/>
            <charset val="129"/>
          </rPr>
          <t>항목을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추가로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넣으실경우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마지막시트를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
</t>
        </r>
        <r>
          <rPr>
            <sz val="9"/>
            <color indexed="81"/>
            <rFont val="돋움"/>
            <family val="3"/>
            <charset val="129"/>
          </rPr>
          <t>★참고</t>
        </r>
        <r>
          <rPr>
            <sz val="9"/>
            <color indexed="81"/>
            <rFont val="Tahoma"/>
            <family val="2"/>
          </rPr>
          <t>-</t>
        </r>
        <r>
          <rPr>
            <sz val="9"/>
            <color indexed="81"/>
            <rFont val="돋움"/>
            <family val="3"/>
            <charset val="129"/>
          </rPr>
          <t>예산과목구분</t>
        </r>
      </text>
    </comment>
  </commentList>
</comments>
</file>

<file path=xl/sharedStrings.xml><?xml version="1.0" encoding="utf-8"?>
<sst xmlns="http://schemas.openxmlformats.org/spreadsheetml/2006/main" count="212" uniqueCount="160">
  <si>
    <t xml:space="preserve">                                                    </t>
  </si>
  <si>
    <t>총계</t>
  </si>
  <si>
    <t>소계</t>
    <phoneticPr fontId="2" type="noConversion"/>
  </si>
  <si>
    <t>시설환경개선준비금</t>
    <phoneticPr fontId="2" type="noConversion"/>
  </si>
  <si>
    <t>운영충당적립금</t>
    <phoneticPr fontId="2" type="noConversion"/>
  </si>
  <si>
    <t>111운영충당 적립금 및 환경개선준비금</t>
    <phoneticPr fontId="2" type="noConversion"/>
  </si>
  <si>
    <t>11적립금 및 
준비금
(특별회계)</t>
    <phoneticPr fontId="2" type="noConversion"/>
  </si>
  <si>
    <t>시설환경개선준비금지출</t>
    <phoneticPr fontId="2" type="noConversion"/>
  </si>
  <si>
    <t>이자수입등</t>
    <phoneticPr fontId="2" type="noConversion"/>
  </si>
  <si>
    <t>101잡수입</t>
    <phoneticPr fontId="2" type="noConversion"/>
  </si>
  <si>
    <t>10잡수입</t>
    <phoneticPr fontId="2" type="noConversion"/>
  </si>
  <si>
    <t>운영충당적립금 지출</t>
    <phoneticPr fontId="2" type="noConversion"/>
  </si>
  <si>
    <t>101운영충당적립금및환경개선준비금</t>
    <phoneticPr fontId="2" type="noConversion"/>
  </si>
  <si>
    <t>10적립금및준비금지출(특별회계)</t>
    <phoneticPr fontId="2" type="noConversion"/>
  </si>
  <si>
    <t>전년이월금등</t>
    <phoneticPr fontId="2" type="noConversion"/>
  </si>
  <si>
    <t>91이월금</t>
    <phoneticPr fontId="2" type="noConversion"/>
  </si>
  <si>
    <t>09이월금</t>
    <phoneticPr fontId="2" type="noConversion"/>
  </si>
  <si>
    <t>환경개선준비금</t>
    <phoneticPr fontId="2" type="noConversion"/>
  </si>
  <si>
    <t>법인전입금</t>
    <phoneticPr fontId="2" type="noConversion"/>
  </si>
  <si>
    <t>81전입금</t>
    <phoneticPr fontId="2" type="noConversion"/>
  </si>
  <si>
    <t>08전입금</t>
    <phoneticPr fontId="2" type="noConversion"/>
  </si>
  <si>
    <t>91운영충당적립금및환경개선준비금</t>
    <phoneticPr fontId="2" type="noConversion"/>
  </si>
  <si>
    <t>09적립금및준비금</t>
    <phoneticPr fontId="2" type="noConversion"/>
  </si>
  <si>
    <t>차입금</t>
    <phoneticPr fontId="2" type="noConversion"/>
  </si>
  <si>
    <t>71차입금</t>
    <phoneticPr fontId="2" type="noConversion"/>
  </si>
  <si>
    <t>07차입급</t>
    <phoneticPr fontId="2" type="noConversion"/>
  </si>
  <si>
    <t>반환금</t>
    <phoneticPr fontId="2" type="noConversion"/>
  </si>
  <si>
    <t>81예비비및기타</t>
    <phoneticPr fontId="2" type="noConversion"/>
  </si>
  <si>
    <t>08예비비및기타</t>
    <phoneticPr fontId="2" type="noConversion"/>
  </si>
  <si>
    <t>장기요양급여수입</t>
    <phoneticPr fontId="2" type="noConversion"/>
  </si>
  <si>
    <t>61요양급여수입</t>
    <phoneticPr fontId="2" type="noConversion"/>
  </si>
  <si>
    <t>06요양급여수입</t>
    <phoneticPr fontId="2" type="noConversion"/>
  </si>
  <si>
    <t>잡지출</t>
  </si>
  <si>
    <t>71잡지출</t>
  </si>
  <si>
    <t>07잡지출</t>
  </si>
  <si>
    <t>비지정후원금</t>
    <phoneticPr fontId="2" type="noConversion"/>
  </si>
  <si>
    <t>지정후원금</t>
    <phoneticPr fontId="2" type="noConversion"/>
  </si>
  <si>
    <t>51후원금수입</t>
    <phoneticPr fontId="2" type="noConversion"/>
  </si>
  <si>
    <t>05후원금수입</t>
    <phoneticPr fontId="2" type="noConversion"/>
  </si>
  <si>
    <t>과년도지출</t>
  </si>
  <si>
    <t>51과년도지출</t>
  </si>
  <si>
    <t>05과년도지출</t>
  </si>
  <si>
    <t>기타보조금</t>
    <phoneticPr fontId="2" type="noConversion"/>
  </si>
  <si>
    <t>시군구보조금</t>
    <phoneticPr fontId="2" type="noConversion"/>
  </si>
  <si>
    <t>사업비</t>
    <phoneticPr fontId="2" type="noConversion"/>
  </si>
  <si>
    <t>33사업비</t>
  </si>
  <si>
    <t>03사업비</t>
  </si>
  <si>
    <t>시도보조금</t>
    <phoneticPr fontId="2" type="noConversion"/>
  </si>
  <si>
    <t>자산취득비,시설비</t>
  </si>
  <si>
    <t>21시설비</t>
  </si>
  <si>
    <t>02재산조성비</t>
  </si>
  <si>
    <t>국고보조금</t>
    <phoneticPr fontId="2" type="noConversion"/>
  </si>
  <si>
    <t>41보조금</t>
    <phoneticPr fontId="2" type="noConversion"/>
  </si>
  <si>
    <t>04보조금수입</t>
    <phoneticPr fontId="2" type="noConversion"/>
  </si>
  <si>
    <t>과년도수입</t>
    <phoneticPr fontId="2" type="noConversion"/>
  </si>
  <si>
    <t>31과년도수입</t>
    <phoneticPr fontId="2" type="noConversion"/>
  </si>
  <si>
    <t>03과년도수입</t>
    <phoneticPr fontId="2" type="noConversion"/>
  </si>
  <si>
    <t>업무추진비</t>
    <phoneticPr fontId="2" type="noConversion"/>
  </si>
  <si>
    <t>13운영비</t>
  </si>
  <si>
    <t>사업수입</t>
    <phoneticPr fontId="2" type="noConversion"/>
  </si>
  <si>
    <t>21사업수입</t>
    <phoneticPr fontId="2" type="noConversion"/>
  </si>
  <si>
    <t>02사업수입</t>
    <phoneticPr fontId="2" type="noConversion"/>
  </si>
  <si>
    <t>기관운영비, 회의비</t>
    <phoneticPr fontId="2" type="noConversion"/>
  </si>
  <si>
    <t>12업무추진비</t>
  </si>
  <si>
    <t>입소비용수입</t>
    <phoneticPr fontId="2" type="noConversion"/>
  </si>
  <si>
    <t>11입소비용수입</t>
    <phoneticPr fontId="2" type="noConversion"/>
  </si>
  <si>
    <t>01입소자부담금수입</t>
    <phoneticPr fontId="2" type="noConversion"/>
  </si>
  <si>
    <t>급여, 제수당</t>
  </si>
  <si>
    <t>11인건비</t>
  </si>
  <si>
    <t>01사무비</t>
  </si>
  <si>
    <t>시설회계(장기요양기관, 누리봄)</t>
    <phoneticPr fontId="2" type="noConversion"/>
  </si>
  <si>
    <t>소계</t>
  </si>
  <si>
    <t>기타잡수입</t>
    <phoneticPr fontId="2" type="noConversion"/>
  </si>
  <si>
    <t>기타예금이자수입</t>
    <phoneticPr fontId="2" type="noConversion"/>
  </si>
  <si>
    <t>불용품매각대</t>
    <phoneticPr fontId="2" type="noConversion"/>
  </si>
  <si>
    <t>81잡수입</t>
    <phoneticPr fontId="2" type="noConversion"/>
  </si>
  <si>
    <t>08잡수입</t>
    <phoneticPr fontId="2" type="noConversion"/>
  </si>
  <si>
    <t>전년도이월금(후원금)</t>
    <phoneticPr fontId="2" type="noConversion"/>
  </si>
  <si>
    <t>전년도이월금</t>
    <phoneticPr fontId="2" type="noConversion"/>
  </si>
  <si>
    <t>71이월금</t>
    <phoneticPr fontId="2" type="noConversion"/>
  </si>
  <si>
    <t>07이월금</t>
    <phoneticPr fontId="2" type="noConversion"/>
  </si>
  <si>
    <t>법인전입금(후원금)</t>
    <phoneticPr fontId="2" type="noConversion"/>
  </si>
  <si>
    <t>법인회계전출금</t>
    <phoneticPr fontId="2" type="noConversion"/>
  </si>
  <si>
    <t>법인전입금</t>
  </si>
  <si>
    <t>61전입금</t>
    <phoneticPr fontId="2" type="noConversion"/>
  </si>
  <si>
    <t>06전입금</t>
    <phoneticPr fontId="2" type="noConversion"/>
  </si>
  <si>
    <t>시설회계전출금</t>
    <phoneticPr fontId="2" type="noConversion"/>
  </si>
  <si>
    <t>전출금</t>
    <phoneticPr fontId="2" type="noConversion"/>
  </si>
  <si>
    <t>51차입금</t>
    <phoneticPr fontId="2" type="noConversion"/>
  </si>
  <si>
    <t>05차입금</t>
    <phoneticPr fontId="2" type="noConversion"/>
  </si>
  <si>
    <t>예비비</t>
    <phoneticPr fontId="2" type="noConversion"/>
  </si>
  <si>
    <t>81예비비</t>
    <phoneticPr fontId="2" type="noConversion"/>
  </si>
  <si>
    <t>07예비비</t>
    <phoneticPr fontId="2" type="noConversion"/>
  </si>
  <si>
    <t>06잡지출</t>
    <phoneticPr fontId="2" type="noConversion"/>
  </si>
  <si>
    <t>41후원금수입</t>
    <phoneticPr fontId="2" type="noConversion"/>
  </si>
  <si>
    <t>04후원금수입</t>
    <phoneticPr fontId="2" type="noConversion"/>
  </si>
  <si>
    <t>원금상환금</t>
    <phoneticPr fontId="2" type="noConversion"/>
  </si>
  <si>
    <t>61상환금</t>
    <phoneticPr fontId="2" type="noConversion"/>
  </si>
  <si>
    <t>05상환금</t>
    <phoneticPr fontId="2" type="noConversion"/>
  </si>
  <si>
    <t>과년도 지출</t>
    <phoneticPr fontId="2" type="noConversion"/>
  </si>
  <si>
    <t>41과년도지출</t>
    <phoneticPr fontId="2" type="noConversion"/>
  </si>
  <si>
    <t>04과년도지출</t>
    <phoneticPr fontId="2" type="noConversion"/>
  </si>
  <si>
    <t>31 사업비</t>
    <phoneticPr fontId="2" type="noConversion"/>
  </si>
  <si>
    <t>03사업비</t>
    <phoneticPr fontId="2" type="noConversion"/>
  </si>
  <si>
    <t>31보조금수입</t>
    <phoneticPr fontId="2" type="noConversion"/>
  </si>
  <si>
    <t>03보조금 수입</t>
    <phoneticPr fontId="2" type="noConversion"/>
  </si>
  <si>
    <t>시설비, 자산취득비 등</t>
    <phoneticPr fontId="2" type="noConversion"/>
  </si>
  <si>
    <t>21과년도수입</t>
    <phoneticPr fontId="2" type="noConversion"/>
  </si>
  <si>
    <t>02과년도수입</t>
    <phoneticPr fontId="2" type="noConversion"/>
  </si>
  <si>
    <t>운영비</t>
  </si>
  <si>
    <t>00사업수입</t>
    <phoneticPr fontId="2" type="noConversion"/>
  </si>
  <si>
    <t>11사업수입</t>
    <phoneticPr fontId="2" type="noConversion"/>
  </si>
  <si>
    <t>01사업수입</t>
    <phoneticPr fontId="2" type="noConversion"/>
  </si>
  <si>
    <t>인건비</t>
  </si>
  <si>
    <t>시설회계(복지관, 자활 등)</t>
    <phoneticPr fontId="2" type="noConversion"/>
  </si>
  <si>
    <t>91잡수입</t>
    <phoneticPr fontId="2" type="noConversion"/>
  </si>
  <si>
    <t>09잡수입</t>
    <phoneticPr fontId="2" type="noConversion"/>
  </si>
  <si>
    <t>08예비비</t>
    <phoneticPr fontId="2" type="noConversion"/>
  </si>
  <si>
    <t>전년도이월금</t>
  </si>
  <si>
    <t>81이월금</t>
    <phoneticPr fontId="2" type="noConversion"/>
  </si>
  <si>
    <t>08이월금</t>
    <phoneticPr fontId="2" type="noConversion"/>
  </si>
  <si>
    <t>잡지출</t>
    <phoneticPr fontId="2" type="noConversion"/>
  </si>
  <si>
    <t>71잡지출</t>
    <phoneticPr fontId="2" type="noConversion"/>
  </si>
  <si>
    <t>07잡지출</t>
    <phoneticPr fontId="2" type="noConversion"/>
  </si>
  <si>
    <t>지부전입금</t>
    <phoneticPr fontId="2" type="noConversion"/>
  </si>
  <si>
    <t>지부전출금</t>
  </si>
  <si>
    <t>41전출금</t>
  </si>
  <si>
    <t>04전출금</t>
  </si>
  <si>
    <t>71전입금</t>
    <phoneticPr fontId="2" type="noConversion"/>
  </si>
  <si>
    <t>07전입금</t>
    <phoneticPr fontId="2" type="noConversion"/>
  </si>
  <si>
    <t>기타차입금</t>
    <phoneticPr fontId="2" type="noConversion"/>
  </si>
  <si>
    <t>61차입금</t>
    <phoneticPr fontId="2" type="noConversion"/>
  </si>
  <si>
    <t>06차입금</t>
    <phoneticPr fontId="2" type="noConversion"/>
  </si>
  <si>
    <t>자산취득비</t>
  </si>
  <si>
    <t>02재산조성비</t>
    <phoneticPr fontId="2" type="noConversion"/>
  </si>
  <si>
    <t xml:space="preserve">여비, 교통비, 통신비 </t>
    <phoneticPr fontId="2" type="noConversion"/>
  </si>
  <si>
    <t>04보조금</t>
  </si>
  <si>
    <t>21사업수입</t>
  </si>
  <si>
    <t>이자수입</t>
  </si>
  <si>
    <t>11기본재산수입</t>
  </si>
  <si>
    <t>01재산수입</t>
    <phoneticPr fontId="2" type="noConversion"/>
  </si>
  <si>
    <t>급여, 퇴직급여적립금, 제수당,사회보험부담금</t>
    <phoneticPr fontId="2" type="noConversion"/>
  </si>
  <si>
    <t>11인건비</t>
    <phoneticPr fontId="10" type="noConversion"/>
  </si>
  <si>
    <t>법인회계</t>
    <phoneticPr fontId="2" type="noConversion"/>
  </si>
  <si>
    <t>목</t>
  </si>
  <si>
    <t>항</t>
  </si>
  <si>
    <t>관</t>
  </si>
  <si>
    <t>예 산 액</t>
  </si>
  <si>
    <t>과      목</t>
  </si>
  <si>
    <t>예산액</t>
  </si>
  <si>
    <t>세   입</t>
  </si>
  <si>
    <t>세   출</t>
  </si>
  <si>
    <t>구분</t>
  </si>
  <si>
    <t>(단위:원)</t>
    <phoneticPr fontId="2" type="noConversion"/>
  </si>
  <si>
    <t>2020. 1. 1 ~ 12. 31</t>
    <phoneticPr fontId="2" type="noConversion"/>
  </si>
  <si>
    <t>※총괄표에 항목을 추가할 경우,  마지막시트의 예산과목을 참고하시기 바랍니다.</t>
    <phoneticPr fontId="2" type="noConversion"/>
  </si>
  <si>
    <t>2020년도 YWCA복지사업단 총괄 예산(안)</t>
    <phoneticPr fontId="2" type="noConversion"/>
  </si>
  <si>
    <t>사회복지법인 YWCA 복지사업단</t>
    <phoneticPr fontId="2" type="noConversion"/>
  </si>
  <si>
    <t>[첨부3] 2020년도 YWCA복지사업단 예산(안)</t>
    <phoneticPr fontId="2" type="noConversion"/>
  </si>
  <si>
    <t>[첨부3] 2020년 YWCA복지사업단 예산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</si>
</sst>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#,##0_);[Red]\(#,##0\)"/>
  </numFmts>
  <fonts count="3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돋움"/>
      <family val="3"/>
      <charset val="129"/>
    </font>
    <font>
      <sz val="10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10"/>
      <color indexed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9"/>
      <name val="돋움"/>
      <family val="3"/>
      <charset val="129"/>
    </font>
    <font>
      <sz val="8"/>
      <name val="맑은 고딕"/>
      <family val="3"/>
      <charset val="129"/>
    </font>
    <font>
      <sz val="12"/>
      <color indexed="8"/>
      <name val="돋움"/>
      <family val="3"/>
      <charset val="129"/>
    </font>
    <font>
      <b/>
      <sz val="12"/>
      <color rgb="FFFF0000"/>
      <name val="돋움"/>
      <family val="3"/>
      <charset val="129"/>
    </font>
    <font>
      <sz val="12.4"/>
      <color indexed="8"/>
      <name val="돋움"/>
      <family val="3"/>
      <charset val="129"/>
    </font>
    <font>
      <sz val="11"/>
      <color rgb="FFFF0000"/>
      <name val="돋움"/>
      <family val="3"/>
      <charset val="129"/>
    </font>
    <font>
      <b/>
      <u/>
      <sz val="19"/>
      <color indexed="8"/>
      <name val="돋움"/>
      <family val="3"/>
      <charset val="129"/>
    </font>
    <font>
      <u/>
      <sz val="16.2"/>
      <color indexed="8"/>
      <name val="돋움"/>
      <family val="3"/>
      <charset val="129"/>
    </font>
    <font>
      <b/>
      <sz val="9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EFCE"/>
        <bgColor indexed="64"/>
      </patternFill>
    </fill>
  </fills>
  <borders count="1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64"/>
      </top>
      <bottom style="medium">
        <color indexed="8"/>
      </bottom>
      <diagonal/>
    </border>
    <border>
      <left style="thin">
        <color indexed="8"/>
      </left>
      <right/>
      <top style="double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</borders>
  <cellStyleXfs count="4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9" borderId="1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" fillId="31" borderId="5" applyNumberFormat="0" applyFont="0" applyAlignment="0" applyProtection="0">
      <alignment vertical="center"/>
    </xf>
    <xf numFmtId="9" fontId="25" fillId="0" borderId="0"/>
    <xf numFmtId="0" fontId="26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3" borderId="4" applyNumberFormat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29" fillId="0" borderId="3" applyNumberFormat="0" applyFill="0" applyAlignment="0" applyProtection="0">
      <alignment vertical="center"/>
    </xf>
    <xf numFmtId="0" fontId="30" fillId="0" borderId="110" applyNumberFormat="0" applyFill="0" applyAlignment="0" applyProtection="0">
      <alignment vertical="center"/>
    </xf>
    <xf numFmtId="0" fontId="31" fillId="34" borderId="1" applyNumberFormat="0" applyAlignment="0" applyProtection="0">
      <alignment vertical="center"/>
    </xf>
    <xf numFmtId="0" fontId="32" fillId="0" borderId="111" applyNumberFormat="0" applyFill="0" applyAlignment="0" applyProtection="0">
      <alignment vertical="center"/>
    </xf>
    <xf numFmtId="0" fontId="33" fillId="0" borderId="112" applyNumberFormat="0" applyFill="0" applyAlignment="0" applyProtection="0">
      <alignment vertical="center"/>
    </xf>
    <xf numFmtId="0" fontId="34" fillId="0" borderId="1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29" borderId="2" applyNumberFormat="0" applyAlignment="0" applyProtection="0">
      <alignment vertical="center"/>
    </xf>
    <xf numFmtId="0" fontId="1" fillId="0" borderId="0">
      <alignment vertical="center"/>
    </xf>
    <xf numFmtId="0" fontId="25" fillId="0" borderId="0"/>
    <xf numFmtId="0" fontId="1" fillId="0" borderId="0"/>
  </cellStyleXfs>
  <cellXfs count="220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indent="1"/>
    </xf>
    <xf numFmtId="0" fontId="0" fillId="2" borderId="0" xfId="0" applyFont="1" applyFill="1" applyBorder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41" fontId="6" fillId="3" borderId="6" xfId="1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justify" vertical="center" wrapText="1"/>
    </xf>
    <xf numFmtId="0" fontId="6" fillId="3" borderId="8" xfId="0" applyFont="1" applyFill="1" applyBorder="1" applyAlignment="1">
      <alignment horizontal="center" vertical="center" wrapText="1"/>
    </xf>
    <xf numFmtId="41" fontId="6" fillId="3" borderId="9" xfId="1" applyFont="1" applyFill="1" applyBorder="1" applyAlignment="1">
      <alignment horizontal="right" vertical="center"/>
    </xf>
    <xf numFmtId="0" fontId="6" fillId="3" borderId="10" xfId="0" applyFont="1" applyFill="1" applyBorder="1" applyAlignment="1">
      <alignment horizontal="justify" vertical="center" wrapText="1"/>
    </xf>
    <xf numFmtId="41" fontId="0" fillId="2" borderId="0" xfId="0" applyNumberFormat="1" applyFont="1" applyFill="1">
      <alignment vertical="center"/>
    </xf>
    <xf numFmtId="41" fontId="6" fillId="4" borderId="11" xfId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justify" vertical="center" wrapText="1"/>
    </xf>
    <xf numFmtId="0" fontId="6" fillId="4" borderId="13" xfId="0" applyFont="1" applyFill="1" applyBorder="1" applyAlignment="1">
      <alignment horizontal="center" vertical="center" wrapText="1"/>
    </xf>
    <xf numFmtId="41" fontId="6" fillId="4" borderId="14" xfId="1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justify" vertical="center" wrapText="1"/>
    </xf>
    <xf numFmtId="0" fontId="7" fillId="2" borderId="15" xfId="0" applyFont="1" applyFill="1" applyBorder="1" applyAlignment="1">
      <alignment vertical="center" wrapText="1"/>
    </xf>
    <xf numFmtId="41" fontId="7" fillId="2" borderId="16" xfId="1" applyFont="1" applyFill="1" applyBorder="1" applyAlignment="1">
      <alignment horizontal="right" vertical="center"/>
    </xf>
    <xf numFmtId="0" fontId="7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41" fontId="7" fillId="2" borderId="20" xfId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left" vertical="center" shrinkToFit="1"/>
    </xf>
    <xf numFmtId="0" fontId="7" fillId="2" borderId="21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 wrapText="1"/>
    </xf>
    <xf numFmtId="0" fontId="6" fillId="2" borderId="23" xfId="0" applyFont="1" applyFill="1" applyBorder="1" applyAlignment="1">
      <alignment horizontal="center" vertical="center" textRotation="255" wrapText="1"/>
    </xf>
    <xf numFmtId="41" fontId="7" fillId="2" borderId="24" xfId="1" applyFont="1" applyFill="1" applyBorder="1" applyAlignment="1">
      <alignment horizontal="right" vertical="center"/>
    </xf>
    <xf numFmtId="0" fontId="7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left" vertical="center" wrapText="1"/>
    </xf>
    <xf numFmtId="41" fontId="7" fillId="2" borderId="30" xfId="1" applyFont="1" applyFill="1" applyBorder="1" applyAlignment="1">
      <alignment horizontal="right" vertical="center"/>
    </xf>
    <xf numFmtId="0" fontId="7" fillId="2" borderId="31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 vertical="center" wrapText="1"/>
    </xf>
    <xf numFmtId="41" fontId="7" fillId="2" borderId="32" xfId="1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left" vertical="center" shrinkToFit="1"/>
    </xf>
    <xf numFmtId="0" fontId="2" fillId="2" borderId="18" xfId="0" applyFont="1" applyFill="1" applyBorder="1" applyAlignment="1">
      <alignment horizontal="left" vertical="center" wrapText="1"/>
    </xf>
    <xf numFmtId="41" fontId="7" fillId="2" borderId="33" xfId="1" applyFont="1" applyFill="1" applyBorder="1" applyAlignment="1">
      <alignment horizontal="right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 vertical="center" wrapText="1"/>
    </xf>
    <xf numFmtId="41" fontId="7" fillId="2" borderId="20" xfId="1" applyFont="1" applyFill="1" applyBorder="1" applyAlignment="1">
      <alignment vertical="center"/>
    </xf>
    <xf numFmtId="0" fontId="7" fillId="2" borderId="18" xfId="0" applyFont="1" applyFill="1" applyBorder="1" applyAlignment="1">
      <alignment vertical="center" wrapText="1"/>
    </xf>
    <xf numFmtId="41" fontId="7" fillId="2" borderId="36" xfId="1" applyFont="1" applyFill="1" applyBorder="1" applyAlignment="1">
      <alignment horizontal="right" vertical="center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left" vertical="center" wrapText="1"/>
    </xf>
    <xf numFmtId="0" fontId="7" fillId="2" borderId="26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shrinkToFit="1"/>
    </xf>
    <xf numFmtId="0" fontId="2" fillId="2" borderId="27" xfId="0" applyFont="1" applyFill="1" applyBorder="1" applyAlignment="1">
      <alignment horizontal="left" vertical="center" shrinkToFit="1"/>
    </xf>
    <xf numFmtId="41" fontId="7" fillId="2" borderId="39" xfId="1" applyFont="1" applyFill="1" applyBorder="1" applyAlignment="1">
      <alignment horizontal="right" vertical="center"/>
    </xf>
    <xf numFmtId="0" fontId="7" fillId="2" borderId="40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left" vertical="center" shrinkToFit="1"/>
    </xf>
    <xf numFmtId="0" fontId="7" fillId="2" borderId="4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left" vertical="center" shrinkToFit="1"/>
    </xf>
    <xf numFmtId="41" fontId="7" fillId="2" borderId="44" xfId="1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left" vertical="center" wrapText="1"/>
    </xf>
    <xf numFmtId="0" fontId="7" fillId="2" borderId="29" xfId="0" applyFont="1" applyFill="1" applyBorder="1" applyAlignment="1">
      <alignment horizontal="left" vertical="center" wrapText="1"/>
    </xf>
    <xf numFmtId="0" fontId="7" fillId="2" borderId="45" xfId="0" applyFont="1" applyFill="1" applyBorder="1" applyAlignment="1">
      <alignment horizontal="center" vertical="center" shrinkToFit="1"/>
    </xf>
    <xf numFmtId="0" fontId="7" fillId="2" borderId="41" xfId="0" applyFont="1" applyFill="1" applyBorder="1" applyAlignment="1">
      <alignment horizontal="left" vertical="center" shrinkToFit="1"/>
    </xf>
    <xf numFmtId="41" fontId="7" fillId="2" borderId="20" xfId="1" applyFont="1" applyFill="1" applyBorder="1" applyAlignment="1">
      <alignment horizontal="right" vertical="center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left" vertical="center" shrinkToFit="1"/>
    </xf>
    <xf numFmtId="0" fontId="7" fillId="2" borderId="46" xfId="0" applyFont="1" applyFill="1" applyBorder="1" applyAlignment="1">
      <alignment horizontal="center" vertical="center" shrinkToFit="1"/>
    </xf>
    <xf numFmtId="0" fontId="7" fillId="2" borderId="47" xfId="0" applyFont="1" applyFill="1" applyBorder="1" applyAlignment="1">
      <alignment horizontal="left" vertical="center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left" vertical="center" shrinkToFit="1"/>
    </xf>
    <xf numFmtId="41" fontId="7" fillId="2" borderId="44" xfId="1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7" fillId="2" borderId="27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shrinkToFit="1"/>
    </xf>
    <xf numFmtId="41" fontId="7" fillId="2" borderId="20" xfId="1" applyFont="1" applyFill="1" applyBorder="1" applyAlignment="1">
      <alignment horizontal="center" vertical="center"/>
    </xf>
    <xf numFmtId="41" fontId="7" fillId="2" borderId="49" xfId="1" applyFont="1" applyFill="1" applyBorder="1" applyAlignment="1">
      <alignment horizontal="right" vertical="center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38" xfId="0" applyFont="1" applyFill="1" applyBorder="1" applyAlignment="1">
      <alignment horizontal="left" vertical="center" shrinkToFit="1"/>
    </xf>
    <xf numFmtId="41" fontId="7" fillId="2" borderId="50" xfId="1" applyFont="1" applyFill="1" applyBorder="1" applyAlignment="1">
      <alignment horizontal="right" vertical="center" wrapText="1"/>
    </xf>
    <xf numFmtId="0" fontId="7" fillId="2" borderId="51" xfId="0" applyFont="1" applyFill="1" applyBorder="1" applyAlignment="1">
      <alignment horizontal="center" vertical="center" wrapText="1"/>
    </xf>
    <xf numFmtId="0" fontId="7" fillId="2" borderId="51" xfId="0" applyFont="1" applyFill="1" applyBorder="1" applyAlignment="1">
      <alignment horizontal="center" vertical="center" shrinkToFit="1"/>
    </xf>
    <xf numFmtId="0" fontId="7" fillId="2" borderId="52" xfId="0" applyFont="1" applyFill="1" applyBorder="1" applyAlignment="1">
      <alignment horizontal="left" vertical="center" shrinkToFit="1"/>
    </xf>
    <xf numFmtId="41" fontId="7" fillId="2" borderId="53" xfId="1" applyFont="1" applyFill="1" applyBorder="1" applyAlignment="1">
      <alignment horizontal="right" vertical="center"/>
    </xf>
    <xf numFmtId="0" fontId="7" fillId="2" borderId="54" xfId="0" applyFont="1" applyFill="1" applyBorder="1" applyAlignment="1">
      <alignment horizontal="left" vertical="center" wrapText="1"/>
    </xf>
    <xf numFmtId="0" fontId="7" fillId="2" borderId="55" xfId="0" applyFont="1" applyFill="1" applyBorder="1" applyAlignment="1">
      <alignment horizontal="left" vertical="center" wrapText="1"/>
    </xf>
    <xf numFmtId="0" fontId="6" fillId="2" borderId="56" xfId="0" applyFont="1" applyFill="1" applyBorder="1" applyAlignment="1">
      <alignment horizontal="center" vertical="center" textRotation="255" wrapText="1"/>
    </xf>
    <xf numFmtId="176" fontId="8" fillId="4" borderId="57" xfId="0" applyNumberFormat="1" applyFont="1" applyFill="1" applyBorder="1" applyAlignment="1">
      <alignment horizontal="right" vertical="center" wrapText="1"/>
    </xf>
    <xf numFmtId="0" fontId="8" fillId="4" borderId="58" xfId="0" applyFont="1" applyFill="1" applyBorder="1" applyAlignment="1">
      <alignment horizontal="right" vertical="center" wrapText="1"/>
    </xf>
    <xf numFmtId="0" fontId="8" fillId="4" borderId="59" xfId="0" applyFont="1" applyFill="1" applyBorder="1" applyAlignment="1">
      <alignment horizontal="center" vertical="center" wrapText="1"/>
    </xf>
    <xf numFmtId="3" fontId="8" fillId="4" borderId="60" xfId="0" applyNumberFormat="1" applyFont="1" applyFill="1" applyBorder="1" applyAlignment="1">
      <alignment horizontal="right" vertical="center"/>
    </xf>
    <xf numFmtId="0" fontId="8" fillId="4" borderId="58" xfId="0" applyFont="1" applyFill="1" applyBorder="1" applyAlignment="1">
      <alignment horizontal="center" vertical="center" wrapText="1"/>
    </xf>
    <xf numFmtId="176" fontId="7" fillId="2" borderId="16" xfId="0" applyNumberFormat="1" applyFont="1" applyFill="1" applyBorder="1" applyAlignment="1">
      <alignment vertical="center" wrapText="1"/>
    </xf>
    <xf numFmtId="0" fontId="7" fillId="2" borderId="61" xfId="0" applyFont="1" applyFill="1" applyBorder="1" applyAlignment="1">
      <alignment horizontal="left" vertical="center" wrapText="1"/>
    </xf>
    <xf numFmtId="0" fontId="7" fillId="2" borderId="62" xfId="0" applyFont="1" applyFill="1" applyBorder="1" applyAlignment="1">
      <alignment horizontal="left" vertical="center" wrapText="1"/>
    </xf>
    <xf numFmtId="41" fontId="7" fillId="2" borderId="63" xfId="1" applyFont="1" applyFill="1" applyBorder="1" applyAlignment="1">
      <alignment horizontal="right" vertical="center" wrapText="1"/>
    </xf>
    <xf numFmtId="0" fontId="7" fillId="2" borderId="64" xfId="0" applyFont="1" applyFill="1" applyBorder="1" applyAlignment="1">
      <alignment horizontal="left" vertical="center" wrapText="1"/>
    </xf>
    <xf numFmtId="0" fontId="7" fillId="2" borderId="64" xfId="0" applyFont="1" applyFill="1" applyBorder="1" applyAlignment="1">
      <alignment vertical="center" wrapText="1"/>
    </xf>
    <xf numFmtId="0" fontId="7" fillId="2" borderId="65" xfId="0" applyFont="1" applyFill="1" applyBorder="1" applyAlignment="1">
      <alignment vertical="center" wrapText="1"/>
    </xf>
    <xf numFmtId="0" fontId="6" fillId="2" borderId="66" xfId="0" applyFont="1" applyFill="1" applyBorder="1" applyAlignment="1">
      <alignment horizontal="center" vertical="center" textRotation="255" wrapText="1"/>
    </xf>
    <xf numFmtId="176" fontId="7" fillId="2" borderId="67" xfId="0" applyNumberFormat="1" applyFont="1" applyFill="1" applyBorder="1" applyAlignment="1">
      <alignment vertical="center" wrapText="1"/>
    </xf>
    <xf numFmtId="0" fontId="7" fillId="2" borderId="68" xfId="0" applyFont="1" applyFill="1" applyBorder="1" applyAlignment="1">
      <alignment horizontal="left" vertical="center" wrapText="1"/>
    </xf>
    <xf numFmtId="0" fontId="7" fillId="2" borderId="65" xfId="0" applyFont="1" applyFill="1" applyBorder="1" applyAlignment="1">
      <alignment horizontal="left" vertical="center" wrapText="1"/>
    </xf>
    <xf numFmtId="41" fontId="7" fillId="2" borderId="69" xfId="1" applyFont="1" applyFill="1" applyBorder="1" applyAlignment="1">
      <alignment horizontal="right" vertical="center" wrapText="1"/>
    </xf>
    <xf numFmtId="0" fontId="7" fillId="2" borderId="70" xfId="0" applyFont="1" applyFill="1" applyBorder="1" applyAlignment="1">
      <alignment horizontal="left" vertical="center" wrapText="1"/>
    </xf>
    <xf numFmtId="0" fontId="7" fillId="2" borderId="70" xfId="0" applyFont="1" applyFill="1" applyBorder="1" applyAlignment="1">
      <alignment vertical="center" wrapText="1"/>
    </xf>
    <xf numFmtId="0" fontId="7" fillId="2" borderId="71" xfId="0" applyFont="1" applyFill="1" applyBorder="1" applyAlignment="1">
      <alignment vertical="center" wrapText="1"/>
    </xf>
    <xf numFmtId="176" fontId="7" fillId="2" borderId="30" xfId="0" applyNumberFormat="1" applyFont="1" applyFill="1" applyBorder="1" applyAlignment="1">
      <alignment vertical="center" wrapText="1"/>
    </xf>
    <xf numFmtId="0" fontId="7" fillId="0" borderId="26" xfId="0" applyFont="1" applyBorder="1" applyAlignment="1">
      <alignment horizontal="left" vertical="center"/>
    </xf>
    <xf numFmtId="0" fontId="7" fillId="2" borderId="72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176" fontId="7" fillId="2" borderId="67" xfId="0" applyNumberFormat="1" applyFont="1" applyFill="1" applyBorder="1" applyAlignment="1">
      <alignment horizontal="righ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7" fillId="2" borderId="38" xfId="0" applyFont="1" applyFill="1" applyBorder="1" applyAlignment="1">
      <alignment horizontal="left" vertical="center" wrapText="1"/>
    </xf>
    <xf numFmtId="41" fontId="7" fillId="2" borderId="73" xfId="1" applyFont="1" applyFill="1" applyBorder="1" applyAlignment="1">
      <alignment vertical="center"/>
    </xf>
    <xf numFmtId="0" fontId="7" fillId="2" borderId="45" xfId="0" applyFont="1" applyFill="1" applyBorder="1" applyAlignment="1">
      <alignment vertical="center" wrapText="1"/>
    </xf>
    <xf numFmtId="0" fontId="7" fillId="2" borderId="41" xfId="0" applyFont="1" applyFill="1" applyBorder="1" applyAlignment="1">
      <alignment vertical="center" wrapText="1"/>
    </xf>
    <xf numFmtId="176" fontId="7" fillId="2" borderId="24" xfId="0" applyNumberFormat="1" applyFont="1" applyFill="1" applyBorder="1" applyAlignment="1">
      <alignment horizontal="right" vertical="center" wrapText="1"/>
    </xf>
    <xf numFmtId="0" fontId="7" fillId="2" borderId="74" xfId="0" applyFont="1" applyFill="1" applyBorder="1" applyAlignment="1">
      <alignment horizontal="left" vertical="center" wrapText="1"/>
    </xf>
    <xf numFmtId="0" fontId="7" fillId="2" borderId="40" xfId="0" applyFont="1" applyFill="1" applyBorder="1" applyAlignment="1">
      <alignment horizontal="left" vertical="center" wrapText="1"/>
    </xf>
    <xf numFmtId="0" fontId="7" fillId="2" borderId="75" xfId="0" applyFont="1" applyFill="1" applyBorder="1" applyAlignment="1">
      <alignment vertical="center" wrapText="1"/>
    </xf>
    <xf numFmtId="0" fontId="7" fillId="2" borderId="43" xfId="0" applyFont="1" applyFill="1" applyBorder="1" applyAlignment="1">
      <alignment vertical="center" wrapText="1"/>
    </xf>
    <xf numFmtId="0" fontId="7" fillId="2" borderId="75" xfId="0" applyFont="1" applyFill="1" applyBorder="1" applyAlignment="1">
      <alignment horizontal="left" vertical="center" wrapText="1"/>
    </xf>
    <xf numFmtId="0" fontId="7" fillId="2" borderId="43" xfId="0" applyFont="1" applyFill="1" applyBorder="1" applyAlignment="1">
      <alignment horizontal="left" vertical="center" wrapText="1"/>
    </xf>
    <xf numFmtId="176" fontId="7" fillId="2" borderId="49" xfId="0" applyNumberFormat="1" applyFont="1" applyFill="1" applyBorder="1" applyAlignment="1">
      <alignment vertical="center" wrapText="1"/>
    </xf>
    <xf numFmtId="41" fontId="7" fillId="2" borderId="69" xfId="1" applyFont="1" applyFill="1" applyBorder="1" applyAlignment="1">
      <alignment vertical="center"/>
    </xf>
    <xf numFmtId="0" fontId="7" fillId="2" borderId="45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176" fontId="7" fillId="2" borderId="33" xfId="0" applyNumberFormat="1" applyFont="1" applyFill="1" applyBorder="1" applyAlignment="1">
      <alignment vertical="center" wrapText="1"/>
    </xf>
    <xf numFmtId="0" fontId="7" fillId="2" borderId="40" xfId="0" applyFont="1" applyFill="1" applyBorder="1" applyAlignment="1">
      <alignment vertical="center" wrapText="1"/>
    </xf>
    <xf numFmtId="0" fontId="7" fillId="2" borderId="48" xfId="0" applyFont="1" applyFill="1" applyBorder="1" applyAlignment="1">
      <alignment vertical="center" wrapText="1"/>
    </xf>
    <xf numFmtId="41" fontId="7" fillId="2" borderId="76" xfId="1" quotePrefix="1" applyFont="1" applyFill="1" applyBorder="1" applyAlignment="1">
      <alignment vertical="center"/>
    </xf>
    <xf numFmtId="0" fontId="7" fillId="2" borderId="77" xfId="0" applyFont="1" applyFill="1" applyBorder="1" applyAlignment="1">
      <alignment horizontal="left" vertical="center" wrapText="1"/>
    </xf>
    <xf numFmtId="0" fontId="7" fillId="2" borderId="45" xfId="0" applyFont="1" applyFill="1" applyBorder="1" applyAlignment="1">
      <alignment horizontal="left" vertical="center" wrapText="1"/>
    </xf>
    <xf numFmtId="0" fontId="7" fillId="2" borderId="41" xfId="0" applyFont="1" applyFill="1" applyBorder="1" applyAlignment="1">
      <alignment horizontal="left" vertical="center" wrapText="1"/>
    </xf>
    <xf numFmtId="176" fontId="0" fillId="2" borderId="0" xfId="0" applyNumberFormat="1" applyFont="1" applyFill="1">
      <alignment vertical="center"/>
    </xf>
    <xf numFmtId="176" fontId="7" fillId="2" borderId="78" xfId="0" applyNumberFormat="1" applyFont="1" applyFill="1" applyBorder="1" applyAlignment="1">
      <alignment horizontal="right" vertical="center" wrapText="1"/>
    </xf>
    <xf numFmtId="0" fontId="7" fillId="2" borderId="42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 wrapText="1"/>
    </xf>
    <xf numFmtId="41" fontId="7" fillId="2" borderId="69" xfId="1" quotePrefix="1" applyFont="1" applyFill="1" applyBorder="1" applyAlignment="1">
      <alignment vertical="center"/>
    </xf>
    <xf numFmtId="176" fontId="7" fillId="2" borderId="36" xfId="0" applyNumberFormat="1" applyFont="1" applyFill="1" applyBorder="1" applyAlignment="1">
      <alignment horizontal="right" vertical="center" wrapText="1"/>
    </xf>
    <xf numFmtId="0" fontId="7" fillId="2" borderId="37" xfId="0" applyFont="1" applyFill="1" applyBorder="1" applyAlignment="1">
      <alignment horizontal="left" vertical="center" wrapText="1"/>
    </xf>
    <xf numFmtId="0" fontId="7" fillId="2" borderId="48" xfId="0" applyFont="1" applyFill="1" applyBorder="1" applyAlignment="1">
      <alignment horizontal="left" vertical="center" wrapText="1"/>
    </xf>
    <xf numFmtId="0" fontId="7" fillId="2" borderId="64" xfId="0" applyFont="1" applyFill="1" applyBorder="1" applyAlignment="1">
      <alignment horizontal="left" vertical="center" wrapText="1"/>
    </xf>
    <xf numFmtId="41" fontId="7" fillId="2" borderId="74" xfId="1" quotePrefix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horizontal="right" vertical="center" wrapText="1"/>
    </xf>
    <xf numFmtId="0" fontId="7" fillId="2" borderId="75" xfId="0" applyFont="1" applyFill="1" applyBorder="1" applyAlignment="1">
      <alignment horizontal="left" vertical="center" wrapText="1"/>
    </xf>
    <xf numFmtId="41" fontId="7" fillId="2" borderId="63" xfId="1" applyFont="1" applyFill="1" applyBorder="1" applyAlignment="1">
      <alignment horizontal="right" vertical="center"/>
    </xf>
    <xf numFmtId="41" fontId="7" fillId="2" borderId="74" xfId="1" quotePrefix="1" applyFont="1" applyFill="1" applyBorder="1" applyAlignment="1">
      <alignment horizontal="right" vertical="center"/>
    </xf>
    <xf numFmtId="0" fontId="7" fillId="2" borderId="79" xfId="0" applyFont="1" applyFill="1" applyBorder="1" applyAlignment="1">
      <alignment horizontal="left" vertical="center" wrapText="1"/>
    </xf>
    <xf numFmtId="177" fontId="7" fillId="2" borderId="80" xfId="0" applyNumberFormat="1" applyFont="1" applyFill="1" applyBorder="1" applyAlignment="1">
      <alignment horizontal="right" vertical="center"/>
    </xf>
    <xf numFmtId="176" fontId="7" fillId="2" borderId="81" xfId="0" applyNumberFormat="1" applyFont="1" applyFill="1" applyBorder="1" applyAlignment="1">
      <alignment horizontal="right" vertical="center" wrapText="1"/>
    </xf>
    <xf numFmtId="0" fontId="7" fillId="2" borderId="82" xfId="0" applyFont="1" applyFill="1" applyBorder="1" applyAlignment="1">
      <alignment horizontal="left" vertical="center" wrapText="1"/>
    </xf>
    <xf numFmtId="176" fontId="7" fillId="2" borderId="83" xfId="0" applyNumberFormat="1" applyFont="1" applyFill="1" applyBorder="1" applyAlignment="1">
      <alignment horizontal="right" vertical="center" wrapText="1"/>
    </xf>
    <xf numFmtId="0" fontId="7" fillId="2" borderId="84" xfId="0" applyFont="1" applyFill="1" applyBorder="1" applyAlignment="1">
      <alignment horizontal="left" vertical="center" wrapText="1"/>
    </xf>
    <xf numFmtId="0" fontId="7" fillId="2" borderId="85" xfId="0" applyFont="1" applyFill="1" applyBorder="1" applyAlignment="1">
      <alignment horizontal="left" vertical="center" wrapText="1"/>
    </xf>
    <xf numFmtId="0" fontId="7" fillId="2" borderId="86" xfId="0" applyFont="1" applyFill="1" applyBorder="1" applyAlignment="1">
      <alignment horizontal="left" vertical="center" wrapText="1"/>
    </xf>
    <xf numFmtId="177" fontId="7" fillId="2" borderId="79" xfId="0" applyNumberFormat="1" applyFont="1" applyFill="1" applyBorder="1" applyAlignment="1">
      <alignment horizontal="right" vertical="center"/>
    </xf>
    <xf numFmtId="0" fontId="6" fillId="2" borderId="87" xfId="0" applyFont="1" applyFill="1" applyBorder="1" applyAlignment="1">
      <alignment horizontal="center" vertical="center" textRotation="255" wrapText="1"/>
    </xf>
    <xf numFmtId="176" fontId="8" fillId="4" borderId="88" xfId="0" applyNumberFormat="1" applyFont="1" applyFill="1" applyBorder="1" applyAlignment="1">
      <alignment horizontal="right" vertical="center" wrapText="1"/>
    </xf>
    <xf numFmtId="0" fontId="8" fillId="4" borderId="89" xfId="0" applyFont="1" applyFill="1" applyBorder="1" applyAlignment="1">
      <alignment horizontal="right" vertical="center" wrapText="1"/>
    </xf>
    <xf numFmtId="0" fontId="8" fillId="4" borderId="90" xfId="0" applyFont="1" applyFill="1" applyBorder="1" applyAlignment="1">
      <alignment horizontal="center" vertical="center" wrapText="1"/>
    </xf>
    <xf numFmtId="177" fontId="8" fillId="4" borderId="91" xfId="0" applyNumberFormat="1" applyFont="1" applyFill="1" applyBorder="1" applyAlignment="1">
      <alignment horizontal="right" vertical="center" wrapText="1"/>
    </xf>
    <xf numFmtId="0" fontId="7" fillId="2" borderId="92" xfId="0" applyFont="1" applyFill="1" applyBorder="1" applyAlignment="1">
      <alignment vertical="center" wrapText="1"/>
    </xf>
    <xf numFmtId="0" fontId="7" fillId="2" borderId="93" xfId="0" applyFont="1" applyFill="1" applyBorder="1" applyAlignment="1">
      <alignment horizontal="left" vertical="center" wrapText="1"/>
    </xf>
    <xf numFmtId="177" fontId="7" fillId="2" borderId="94" xfId="0" applyNumberFormat="1" applyFont="1" applyFill="1" applyBorder="1" applyAlignment="1">
      <alignment horizontal="right" vertical="center"/>
    </xf>
    <xf numFmtId="0" fontId="6" fillId="2" borderId="66" xfId="0" applyFont="1" applyFill="1" applyBorder="1" applyAlignment="1">
      <alignment horizontal="center" vertical="center" textRotation="255" wrapText="1"/>
    </xf>
    <xf numFmtId="0" fontId="7" fillId="2" borderId="42" xfId="0" applyFont="1" applyFill="1" applyBorder="1" applyAlignment="1">
      <alignment vertical="center" wrapText="1"/>
    </xf>
    <xf numFmtId="0" fontId="7" fillId="2" borderId="93" xfId="0" applyFont="1" applyFill="1" applyBorder="1" applyAlignment="1">
      <alignment vertical="center" wrapText="1"/>
    </xf>
    <xf numFmtId="177" fontId="7" fillId="2" borderId="32" xfId="0" applyNumberFormat="1" applyFont="1" applyFill="1" applyBorder="1" applyAlignment="1">
      <alignment horizontal="right" vertical="center"/>
    </xf>
    <xf numFmtId="0" fontId="7" fillId="2" borderId="80" xfId="0" applyFont="1" applyFill="1" applyBorder="1" applyAlignment="1">
      <alignment vertical="center" wrapText="1"/>
    </xf>
    <xf numFmtId="177" fontId="7" fillId="2" borderId="80" xfId="0" applyNumberFormat="1" applyFont="1" applyFill="1" applyBorder="1" applyAlignment="1">
      <alignment vertical="center" wrapText="1"/>
    </xf>
    <xf numFmtId="177" fontId="7" fillId="2" borderId="44" xfId="0" applyNumberFormat="1" applyFont="1" applyFill="1" applyBorder="1" applyAlignment="1">
      <alignment horizontal="right" vertical="center" wrapText="1"/>
    </xf>
    <xf numFmtId="0" fontId="7" fillId="2" borderId="95" xfId="0" applyFont="1" applyFill="1" applyBorder="1" applyAlignment="1">
      <alignment horizontal="left" vertical="center" wrapText="1"/>
    </xf>
    <xf numFmtId="177" fontId="7" fillId="2" borderId="20" xfId="0" applyNumberFormat="1" applyFont="1" applyFill="1" applyBorder="1" applyAlignment="1">
      <alignment horizontal="right" vertical="center" wrapText="1"/>
    </xf>
    <xf numFmtId="0" fontId="7" fillId="2" borderId="96" xfId="0" applyFont="1" applyFill="1" applyBorder="1" applyAlignment="1">
      <alignment horizontal="left" vertical="center" wrapText="1"/>
    </xf>
    <xf numFmtId="177" fontId="7" fillId="2" borderId="97" xfId="0" applyNumberFormat="1" applyFont="1" applyFill="1" applyBorder="1" applyAlignment="1">
      <alignment horizontal="right" vertical="center" wrapText="1"/>
    </xf>
    <xf numFmtId="0" fontId="7" fillId="2" borderId="98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vertical="center" wrapText="1"/>
    </xf>
    <xf numFmtId="0" fontId="7" fillId="2" borderId="35" xfId="0" applyFont="1" applyFill="1" applyBorder="1" applyAlignment="1">
      <alignment vertical="center" wrapText="1"/>
    </xf>
    <xf numFmtId="0" fontId="9" fillId="2" borderId="28" xfId="0" applyFont="1" applyFill="1" applyBorder="1" applyAlignment="1">
      <alignment horizontal="left" vertical="center" wrapText="1"/>
    </xf>
    <xf numFmtId="0" fontId="7" fillId="2" borderId="66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176" fontId="7" fillId="2" borderId="99" xfId="0" applyNumberFormat="1" applyFont="1" applyFill="1" applyBorder="1" applyAlignment="1">
      <alignment horizontal="right" vertical="center" wrapText="1"/>
    </xf>
    <xf numFmtId="0" fontId="7" fillId="2" borderId="85" xfId="0" applyFont="1" applyFill="1" applyBorder="1" applyAlignment="1">
      <alignment horizontal="left" vertical="center" wrapText="1"/>
    </xf>
    <xf numFmtId="0" fontId="9" fillId="2" borderId="85" xfId="0" applyFont="1" applyFill="1" applyBorder="1" applyAlignment="1">
      <alignment horizontal="left" vertical="center" wrapText="1"/>
    </xf>
    <xf numFmtId="0" fontId="7" fillId="2" borderId="86" xfId="0" applyFont="1" applyFill="1" applyBorder="1" applyAlignment="1">
      <alignment horizontal="left" vertical="center" wrapText="1"/>
    </xf>
    <xf numFmtId="177" fontId="7" fillId="2" borderId="100" xfId="0" applyNumberFormat="1" applyFont="1" applyFill="1" applyBorder="1" applyAlignment="1">
      <alignment horizontal="right" vertical="center" wrapText="1"/>
    </xf>
    <xf numFmtId="0" fontId="9" fillId="2" borderId="101" xfId="0" applyFont="1" applyFill="1" applyBorder="1" applyAlignment="1">
      <alignment horizontal="left" vertical="center" wrapText="1"/>
    </xf>
    <xf numFmtId="0" fontId="7" fillId="2" borderId="84" xfId="0" applyFont="1" applyFill="1" applyBorder="1" applyAlignment="1">
      <alignment horizontal="left" vertical="center" wrapText="1"/>
    </xf>
    <xf numFmtId="0" fontId="6" fillId="2" borderId="102" xfId="0" applyFont="1" applyFill="1" applyBorder="1" applyAlignment="1">
      <alignment horizontal="center" vertical="center" textRotation="255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48" xfId="0" applyFont="1" applyFill="1" applyBorder="1" applyAlignment="1">
      <alignment horizontal="center" vertical="center" wrapText="1"/>
    </xf>
    <xf numFmtId="0" fontId="6" fillId="4" borderId="63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103" xfId="0" applyFont="1" applyFill="1" applyBorder="1" applyAlignment="1">
      <alignment horizontal="center" vertical="center" wrapText="1"/>
    </xf>
    <xf numFmtId="0" fontId="6" fillId="4" borderId="104" xfId="0" applyFont="1" applyFill="1" applyBorder="1" applyAlignment="1">
      <alignment horizontal="center" vertical="center" wrapText="1"/>
    </xf>
    <xf numFmtId="0" fontId="6" fillId="4" borderId="105" xfId="0" applyFont="1" applyFill="1" applyBorder="1" applyAlignment="1">
      <alignment horizontal="center" vertical="center" wrapText="1"/>
    </xf>
    <xf numFmtId="0" fontId="6" fillId="4" borderId="74" xfId="0" applyFont="1" applyFill="1" applyBorder="1" applyAlignment="1">
      <alignment horizontal="center" vertical="center" wrapText="1"/>
    </xf>
    <xf numFmtId="0" fontId="6" fillId="4" borderId="66" xfId="0" applyFont="1" applyFill="1" applyBorder="1" applyAlignment="1">
      <alignment horizontal="center" vertical="center" wrapText="1"/>
    </xf>
    <xf numFmtId="0" fontId="6" fillId="4" borderId="106" xfId="0" applyFont="1" applyFill="1" applyBorder="1" applyAlignment="1">
      <alignment horizontal="center" vertical="center" wrapText="1"/>
    </xf>
    <xf numFmtId="0" fontId="6" fillId="4" borderId="107" xfId="0" applyFont="1" applyFill="1" applyBorder="1" applyAlignment="1">
      <alignment horizontal="center" vertical="center" wrapText="1"/>
    </xf>
    <xf numFmtId="0" fontId="6" fillId="4" borderId="108" xfId="0" applyFont="1" applyFill="1" applyBorder="1" applyAlignment="1">
      <alignment horizontal="center" vertical="center" wrapText="1"/>
    </xf>
    <xf numFmtId="0" fontId="6" fillId="4" borderId="109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</cellXfs>
  <cellStyles count="49">
    <cellStyle name="20% - 강조색1 2" xfId="2"/>
    <cellStyle name="20% - 강조색2 2" xfId="3"/>
    <cellStyle name="20% - 강조색3 2" xfId="4"/>
    <cellStyle name="20% - 강조색4 2" xfId="5"/>
    <cellStyle name="20% - 강조색5 2" xfId="6"/>
    <cellStyle name="20% - 강조색6 2" xfId="7"/>
    <cellStyle name="40% - 강조색1 2" xfId="8"/>
    <cellStyle name="40% - 강조색2 2" xfId="9"/>
    <cellStyle name="40% - 강조색3 2" xfId="10"/>
    <cellStyle name="40% - 강조색4 2" xfId="11"/>
    <cellStyle name="40% - 강조색5 2" xfId="12"/>
    <cellStyle name="40% - 강조색6 2" xfId="13"/>
    <cellStyle name="60% - 강조색1 2" xfId="14"/>
    <cellStyle name="60% - 강조색2 2" xfId="15"/>
    <cellStyle name="60% - 강조색3 2" xfId="16"/>
    <cellStyle name="60% - 강조색4 2" xfId="17"/>
    <cellStyle name="60% - 강조색5 2" xfId="18"/>
    <cellStyle name="60% - 강조색6 2" xfId="19"/>
    <cellStyle name="강조색1 2" xfId="20"/>
    <cellStyle name="강조색2 2" xfId="21"/>
    <cellStyle name="강조색3 2" xfId="22"/>
    <cellStyle name="강조색4 2" xfId="23"/>
    <cellStyle name="강조색5 2" xfId="24"/>
    <cellStyle name="강조색6 2" xfId="25"/>
    <cellStyle name="경고문 2" xfId="26"/>
    <cellStyle name="계산 2" xfId="27"/>
    <cellStyle name="나쁨 2" xfId="28"/>
    <cellStyle name="메모 2" xfId="29"/>
    <cellStyle name="백분율 2" xfId="30"/>
    <cellStyle name="보통 2" xfId="31"/>
    <cellStyle name="설명 텍스트 2" xfId="32"/>
    <cellStyle name="셀 확인 2" xfId="33"/>
    <cellStyle name="쉼표 [0]" xfId="1" builtinId="6"/>
    <cellStyle name="쉼표 [0] 2" xfId="34"/>
    <cellStyle name="쉼표 [0] 2 4" xfId="35"/>
    <cellStyle name="연결된 셀 2" xfId="36"/>
    <cellStyle name="요약 2" xfId="37"/>
    <cellStyle name="입력 2" xfId="38"/>
    <cellStyle name="제목 1 2" xfId="39"/>
    <cellStyle name="제목 2 2" xfId="40"/>
    <cellStyle name="제목 3 2" xfId="41"/>
    <cellStyle name="제목 4 2" xfId="42"/>
    <cellStyle name="제목 5" xfId="43"/>
    <cellStyle name="좋음 2" xfId="44"/>
    <cellStyle name="출력 2" xfId="45"/>
    <cellStyle name="표준" xfId="0" builtinId="0"/>
    <cellStyle name="표준 2" xfId="46"/>
    <cellStyle name="표준 3" xfId="47"/>
    <cellStyle name="표준 9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&#45380;%20&#50696;&#49328;(&#50504;)%20&#52509;&#44292;&#54364;(201912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총괄표"/>
      <sheetName val="☆총괄_본부"/>
      <sheetName val="☆총괄_서울(지정양식)"/>
      <sheetName val="☆총괄_부산(지정양식)"/>
      <sheetName val="☆총괄_울산"/>
      <sheetName val="☆총괄_은학"/>
      <sheetName val="서울사무국 총괄"/>
      <sheetName val="부산사무국 총괄"/>
      <sheetName val="봉천-세입"/>
      <sheetName val="봉천-세출"/>
      <sheetName val="누리봄-세입"/>
      <sheetName val="누리봄-세출"/>
      <sheetName val="부산사무국 세입세출 세부내역"/>
      <sheetName val="부산진구 총괄"/>
      <sheetName val="부산진구 세입세출 세부내역"/>
      <sheetName val="부산강서 총괄"/>
      <sheetName val="부산자활 총괄"/>
      <sheetName val="부산강서 세입세출 세부내역"/>
      <sheetName val="부산자활 세입세출 세부내역"/>
      <sheetName val="Sheet4"/>
    </sheetNames>
    <sheetDataSet>
      <sheetData sheetId="0"/>
      <sheetData sheetId="1">
        <row r="9">
          <cell r="E9">
            <v>51244000</v>
          </cell>
          <cell r="I9">
            <v>20000000</v>
          </cell>
        </row>
        <row r="10">
          <cell r="E10">
            <v>3520000</v>
          </cell>
          <cell r="I10">
            <v>102000000</v>
          </cell>
        </row>
        <row r="11">
          <cell r="E11">
            <v>7060000</v>
          </cell>
        </row>
        <row r="12">
          <cell r="E12">
            <v>4500000</v>
          </cell>
          <cell r="I12">
            <v>52670000</v>
          </cell>
        </row>
        <row r="13">
          <cell r="E13">
            <v>123290000</v>
          </cell>
          <cell r="I13">
            <v>0</v>
          </cell>
        </row>
        <row r="14">
          <cell r="E14">
            <v>10000000</v>
          </cell>
          <cell r="I14">
            <v>0</v>
          </cell>
        </row>
        <row r="15">
          <cell r="E15">
            <v>864794</v>
          </cell>
        </row>
        <row r="16">
          <cell r="E16">
            <v>200000</v>
          </cell>
          <cell r="I16">
            <v>3000000</v>
          </cell>
        </row>
        <row r="17">
          <cell r="I17">
            <v>16000000</v>
          </cell>
        </row>
        <row r="18">
          <cell r="I18">
            <v>1008794</v>
          </cell>
        </row>
        <row r="19">
          <cell r="I19">
            <v>5000000</v>
          </cell>
        </row>
        <row r="20">
          <cell r="I20">
            <v>1000000</v>
          </cell>
        </row>
      </sheetData>
      <sheetData sheetId="2">
        <row r="9">
          <cell r="E9">
            <v>32730000</v>
          </cell>
          <cell r="I9">
            <v>0</v>
          </cell>
        </row>
        <row r="10">
          <cell r="E10">
            <v>200000</v>
          </cell>
          <cell r="I10">
            <v>0</v>
          </cell>
        </row>
        <row r="11">
          <cell r="I11">
            <v>0</v>
          </cell>
        </row>
        <row r="12">
          <cell r="E12">
            <v>1500000</v>
          </cell>
          <cell r="I12">
            <v>31800000</v>
          </cell>
        </row>
        <row r="13">
          <cell r="E13">
            <v>0</v>
          </cell>
          <cell r="I13">
            <v>22000000</v>
          </cell>
        </row>
        <row r="14">
          <cell r="I14">
            <v>2950000</v>
          </cell>
        </row>
        <row r="15">
          <cell r="E15">
            <v>6000000</v>
          </cell>
          <cell r="I15">
            <v>3773160</v>
          </cell>
        </row>
        <row r="16">
          <cell r="E16">
            <v>24000000</v>
          </cell>
          <cell r="I16">
            <v>3626840</v>
          </cell>
        </row>
        <row r="17">
          <cell r="E17">
            <v>570000</v>
          </cell>
          <cell r="I17">
            <v>5000</v>
          </cell>
        </row>
        <row r="18">
          <cell r="E18">
            <v>0</v>
          </cell>
          <cell r="I18">
            <v>845000</v>
          </cell>
        </row>
        <row r="20">
          <cell r="E20">
            <v>900100000</v>
          </cell>
          <cell r="I20">
            <v>632290000</v>
          </cell>
        </row>
        <row r="21">
          <cell r="E21">
            <v>7000000</v>
          </cell>
          <cell r="I21">
            <v>0</v>
          </cell>
        </row>
        <row r="22">
          <cell r="E22">
            <v>253000000</v>
          </cell>
          <cell r="I22">
            <v>0</v>
          </cell>
        </row>
        <row r="23">
          <cell r="E23">
            <v>325000000</v>
          </cell>
          <cell r="I23">
            <v>980820000</v>
          </cell>
        </row>
        <row r="24">
          <cell r="I24">
            <v>312307840</v>
          </cell>
        </row>
        <row r="25">
          <cell r="I25">
            <v>107017300</v>
          </cell>
        </row>
        <row r="26">
          <cell r="E26">
            <v>973179840</v>
          </cell>
          <cell r="I26">
            <v>134012000</v>
          </cell>
        </row>
        <row r="27">
          <cell r="E27">
            <v>0</v>
          </cell>
          <cell r="I27">
            <v>70000000</v>
          </cell>
        </row>
        <row r="29">
          <cell r="E29">
            <v>720160</v>
          </cell>
          <cell r="I29">
            <v>24000000</v>
          </cell>
        </row>
        <row r="30">
          <cell r="E30">
            <v>41000000</v>
          </cell>
          <cell r="I30">
            <v>0</v>
          </cell>
        </row>
        <row r="31">
          <cell r="I31">
            <v>215000000</v>
          </cell>
        </row>
        <row r="32">
          <cell r="I32">
            <v>0</v>
          </cell>
        </row>
        <row r="33">
          <cell r="I33">
            <v>1000000</v>
          </cell>
        </row>
        <row r="34">
          <cell r="I34">
            <v>23552860</v>
          </cell>
        </row>
        <row r="36">
          <cell r="E36">
            <v>264000000</v>
          </cell>
          <cell r="I36">
            <v>5000000</v>
          </cell>
        </row>
        <row r="37">
          <cell r="E37">
            <v>0</v>
          </cell>
          <cell r="I37">
            <v>0</v>
          </cell>
        </row>
        <row r="38">
          <cell r="E38">
            <v>35000000</v>
          </cell>
          <cell r="I38">
            <v>0</v>
          </cell>
        </row>
        <row r="39">
          <cell r="E39">
            <v>0</v>
          </cell>
          <cell r="I39">
            <v>0</v>
          </cell>
        </row>
        <row r="40">
          <cell r="I40">
            <v>0</v>
          </cell>
        </row>
        <row r="41">
          <cell r="E41">
            <v>263200000</v>
          </cell>
          <cell r="I41">
            <v>344800000</v>
          </cell>
        </row>
        <row r="42">
          <cell r="I42">
            <v>115200000</v>
          </cell>
        </row>
        <row r="43">
          <cell r="I43">
            <v>16000000</v>
          </cell>
        </row>
        <row r="44">
          <cell r="I44">
            <v>60000000</v>
          </cell>
        </row>
        <row r="45">
          <cell r="E45">
            <v>0</v>
          </cell>
          <cell r="I45">
            <v>0</v>
          </cell>
        </row>
        <row r="47">
          <cell r="E47">
            <v>300000</v>
          </cell>
          <cell r="I47">
            <v>20500000</v>
          </cell>
        </row>
        <row r="49">
          <cell r="E49">
            <v>500000</v>
          </cell>
          <cell r="I49">
            <v>0</v>
          </cell>
        </row>
        <row r="50">
          <cell r="I50">
            <v>1500000</v>
          </cell>
        </row>
      </sheetData>
      <sheetData sheetId="3">
        <row r="9">
          <cell r="E9">
            <v>26454760</v>
          </cell>
        </row>
        <row r="10">
          <cell r="E10">
            <v>200000</v>
          </cell>
        </row>
        <row r="12">
          <cell r="E12">
            <v>100000</v>
          </cell>
          <cell r="I12">
            <v>18570000</v>
          </cell>
        </row>
        <row r="13">
          <cell r="E13">
            <v>5745240</v>
          </cell>
        </row>
        <row r="14">
          <cell r="I14">
            <v>40570000</v>
          </cell>
        </row>
        <row r="15">
          <cell r="I15">
            <v>8102587</v>
          </cell>
        </row>
        <row r="16">
          <cell r="E16">
            <v>35500000</v>
          </cell>
        </row>
        <row r="17">
          <cell r="E17">
            <v>50000</v>
          </cell>
          <cell r="I17">
            <v>2413</v>
          </cell>
        </row>
        <row r="18">
          <cell r="E18">
            <v>0</v>
          </cell>
          <cell r="I18">
            <v>805000</v>
          </cell>
        </row>
        <row r="20">
          <cell r="E20">
            <v>2305499100</v>
          </cell>
          <cell r="I20">
            <v>1732996440</v>
          </cell>
        </row>
        <row r="21">
          <cell r="E21">
            <v>19460000</v>
          </cell>
        </row>
        <row r="22">
          <cell r="E22">
            <v>239252330</v>
          </cell>
          <cell r="I22">
            <v>2036552000</v>
          </cell>
        </row>
        <row r="23">
          <cell r="E23">
            <v>127953000</v>
          </cell>
          <cell r="I23">
            <v>3374042000</v>
          </cell>
        </row>
        <row r="24">
          <cell r="E24">
            <v>7010459610</v>
          </cell>
          <cell r="I24">
            <v>998139000</v>
          </cell>
        </row>
        <row r="25">
          <cell r="E25">
            <v>13800000</v>
          </cell>
          <cell r="I25">
            <v>212250000</v>
          </cell>
        </row>
        <row r="26">
          <cell r="E26">
            <v>10000000</v>
          </cell>
          <cell r="I26">
            <v>767050000</v>
          </cell>
        </row>
        <row r="27">
          <cell r="E27">
            <v>0</v>
          </cell>
          <cell r="I27">
            <v>278977000</v>
          </cell>
        </row>
        <row r="28">
          <cell r="E28">
            <v>1000000</v>
          </cell>
        </row>
        <row r="29">
          <cell r="E29">
            <v>443221960</v>
          </cell>
        </row>
        <row r="30">
          <cell r="I30">
            <v>36500000</v>
          </cell>
        </row>
        <row r="31">
          <cell r="I31">
            <v>9000000</v>
          </cell>
        </row>
        <row r="32">
          <cell r="I32">
            <v>460325581</v>
          </cell>
        </row>
        <row r="33">
          <cell r="I33">
            <v>205843561</v>
          </cell>
        </row>
        <row r="34">
          <cell r="I34">
            <v>1000000</v>
          </cell>
        </row>
        <row r="35">
          <cell r="I35">
            <v>970418</v>
          </cell>
        </row>
        <row r="36">
          <cell r="I36">
            <v>57000000</v>
          </cell>
        </row>
      </sheetData>
      <sheetData sheetId="4">
        <row r="9">
          <cell r="E9">
            <v>177263840</v>
          </cell>
        </row>
        <row r="10">
          <cell r="E10">
            <v>1000000</v>
          </cell>
        </row>
        <row r="11">
          <cell r="E11">
            <v>25124160</v>
          </cell>
        </row>
        <row r="12">
          <cell r="E12">
            <v>7508432</v>
          </cell>
          <cell r="I12">
            <v>242003184</v>
          </cell>
        </row>
        <row r="13">
          <cell r="I13">
            <v>29125000</v>
          </cell>
        </row>
        <row r="14">
          <cell r="E14">
            <v>63771184</v>
          </cell>
        </row>
        <row r="16">
          <cell r="I16">
            <v>1000000</v>
          </cell>
        </row>
        <row r="21">
          <cell r="I21">
            <v>2539432</v>
          </cell>
        </row>
      </sheetData>
      <sheetData sheetId="5">
        <row r="9">
          <cell r="E9">
            <v>1777575359</v>
          </cell>
          <cell r="I9">
            <v>537244998</v>
          </cell>
        </row>
        <row r="10">
          <cell r="E10">
            <v>22300000</v>
          </cell>
          <cell r="I10">
            <v>1200000</v>
          </cell>
        </row>
        <row r="11">
          <cell r="E11">
            <v>313616000</v>
          </cell>
        </row>
        <row r="13">
          <cell r="E13">
            <v>129170000</v>
          </cell>
        </row>
        <row r="14">
          <cell r="E14">
            <v>853989000</v>
          </cell>
          <cell r="I14">
            <v>481568000</v>
          </cell>
        </row>
        <row r="17">
          <cell r="I17">
            <v>64800000</v>
          </cell>
        </row>
        <row r="18">
          <cell r="E18">
            <v>2669042</v>
          </cell>
          <cell r="I18">
            <v>1900071680</v>
          </cell>
        </row>
        <row r="19">
          <cell r="E19">
            <v>45937940</v>
          </cell>
        </row>
        <row r="20">
          <cell r="E20">
            <v>18000000</v>
          </cell>
        </row>
        <row r="21">
          <cell r="E21">
            <v>18000000</v>
          </cell>
          <cell r="I21">
            <v>136000000</v>
          </cell>
        </row>
        <row r="22">
          <cell r="I22">
            <v>25000000</v>
          </cell>
        </row>
        <row r="23">
          <cell r="I23">
            <v>212663</v>
          </cell>
        </row>
        <row r="24">
          <cell r="I24">
            <v>33600000</v>
          </cell>
        </row>
        <row r="25">
          <cell r="I25">
            <v>1560000</v>
          </cell>
        </row>
        <row r="26">
          <cell r="E26">
            <v>13528167</v>
          </cell>
          <cell r="I26">
            <v>13528167</v>
          </cell>
        </row>
        <row r="27">
          <cell r="E27">
            <v>7196982</v>
          </cell>
          <cell r="I27">
            <v>7196982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77"/>
  <sheetViews>
    <sheetView tabSelected="1" view="pageBreakPreview" topLeftCell="A22" zoomScaleNormal="100" zoomScaleSheetLayoutView="100" workbookViewId="0">
      <selection activeCell="E42" sqref="E42:E43"/>
    </sheetView>
  </sheetViews>
  <sheetFormatPr defaultRowHeight="13.5" x14ac:dyDescent="0.15"/>
  <cols>
    <col min="1" max="1" width="1.33203125" style="1" customWidth="1"/>
    <col min="2" max="2" width="3.6640625" style="1" customWidth="1"/>
    <col min="3" max="3" width="9.109375" style="1" customWidth="1"/>
    <col min="4" max="4" width="11.109375" style="1" customWidth="1"/>
    <col min="5" max="5" width="14.33203125" style="1" customWidth="1"/>
    <col min="6" max="6" width="14.6640625" style="1" customWidth="1"/>
    <col min="7" max="8" width="10.5546875" style="1" customWidth="1"/>
    <col min="9" max="9" width="16" style="1" customWidth="1"/>
    <col min="10" max="10" width="14.5546875" style="1" customWidth="1"/>
    <col min="11" max="11" width="16.88671875" style="1" customWidth="1"/>
    <col min="12" max="12" width="8.88671875" style="1"/>
    <col min="13" max="14" width="10.5546875" style="1" bestFit="1" customWidth="1"/>
    <col min="15" max="16384" width="8.88671875" style="1"/>
  </cols>
  <sheetData>
    <row r="1" spans="1:12" ht="16.5" customHeight="1" x14ac:dyDescent="0.15">
      <c r="A1" s="1" t="s">
        <v>159</v>
      </c>
      <c r="B1" s="219" t="s">
        <v>158</v>
      </c>
      <c r="C1" s="219"/>
      <c r="D1" s="218"/>
      <c r="E1" s="218"/>
      <c r="F1" s="217"/>
      <c r="J1" s="217"/>
    </row>
    <row r="2" spans="1:12" ht="28.5" customHeight="1" x14ac:dyDescent="0.15">
      <c r="B2" s="216" t="s">
        <v>157</v>
      </c>
      <c r="C2" s="216"/>
      <c r="D2" s="216"/>
      <c r="E2" s="216"/>
      <c r="F2" s="216"/>
      <c r="G2" s="216"/>
      <c r="H2" s="216"/>
      <c r="I2" s="216"/>
      <c r="J2" s="216"/>
    </row>
    <row r="3" spans="1:12" ht="24" x14ac:dyDescent="0.15">
      <c r="B3" s="215" t="s">
        <v>156</v>
      </c>
      <c r="C3" s="215"/>
      <c r="D3" s="215"/>
      <c r="E3" s="215"/>
      <c r="F3" s="215"/>
      <c r="G3" s="215"/>
      <c r="H3" s="215"/>
      <c r="I3" s="215"/>
      <c r="J3" s="215"/>
      <c r="K3" s="214" t="s">
        <v>155</v>
      </c>
    </row>
    <row r="4" spans="1:12" ht="16.5" x14ac:dyDescent="0.15">
      <c r="B4" s="213" t="s">
        <v>154</v>
      </c>
      <c r="C4" s="213"/>
      <c r="D4" s="213"/>
      <c r="E4" s="213"/>
      <c r="F4" s="213"/>
      <c r="G4" s="213"/>
      <c r="H4" s="213"/>
      <c r="I4" s="213"/>
      <c r="J4" s="213"/>
    </row>
    <row r="5" spans="1:12" ht="15" customHeight="1" thickBot="1" x14ac:dyDescent="0.2">
      <c r="B5" s="212" t="s">
        <v>153</v>
      </c>
      <c r="C5" s="211"/>
      <c r="D5" s="211"/>
      <c r="E5" s="211"/>
      <c r="F5" s="211"/>
      <c r="G5" s="211"/>
      <c r="H5" s="211"/>
      <c r="I5" s="211"/>
      <c r="J5" s="211"/>
    </row>
    <row r="6" spans="1:12" ht="16.5" customHeight="1" x14ac:dyDescent="0.15">
      <c r="B6" s="210" t="s">
        <v>152</v>
      </c>
      <c r="C6" s="209" t="s">
        <v>151</v>
      </c>
      <c r="D6" s="208"/>
      <c r="E6" s="208"/>
      <c r="F6" s="208"/>
      <c r="G6" s="209" t="s">
        <v>150</v>
      </c>
      <c r="H6" s="208"/>
      <c r="I6" s="208"/>
      <c r="J6" s="207"/>
    </row>
    <row r="7" spans="1:12" ht="16.5" customHeight="1" x14ac:dyDescent="0.15">
      <c r="B7" s="206"/>
      <c r="C7" s="204" t="s">
        <v>148</v>
      </c>
      <c r="D7" s="203"/>
      <c r="E7" s="202"/>
      <c r="F7" s="205" t="s">
        <v>149</v>
      </c>
      <c r="G7" s="204" t="s">
        <v>148</v>
      </c>
      <c r="H7" s="203"/>
      <c r="I7" s="202"/>
      <c r="J7" s="201" t="s">
        <v>147</v>
      </c>
      <c r="L7" s="140"/>
    </row>
    <row r="8" spans="1:12" ht="16.5" customHeight="1" thickBot="1" x14ac:dyDescent="0.2">
      <c r="B8" s="200"/>
      <c r="C8" s="198" t="s">
        <v>146</v>
      </c>
      <c r="D8" s="197" t="s">
        <v>145</v>
      </c>
      <c r="E8" s="197" t="s">
        <v>144</v>
      </c>
      <c r="F8" s="199"/>
      <c r="G8" s="198" t="s">
        <v>146</v>
      </c>
      <c r="H8" s="197" t="s">
        <v>145</v>
      </c>
      <c r="I8" s="197" t="s">
        <v>144</v>
      </c>
      <c r="J8" s="196"/>
    </row>
    <row r="9" spans="1:12" ht="27" customHeight="1" x14ac:dyDescent="0.15">
      <c r="B9" s="195" t="s">
        <v>143</v>
      </c>
      <c r="C9" s="161" t="s">
        <v>69</v>
      </c>
      <c r="D9" s="194" t="s">
        <v>142</v>
      </c>
      <c r="E9" s="193" t="s">
        <v>141</v>
      </c>
      <c r="F9" s="192">
        <f>[1]☆총괄_본부!E9+'[1]☆총괄_서울(지정양식)'!E9:E9+'[1]☆총괄_부산(지정양식)'!E9:E9</f>
        <v>110428760</v>
      </c>
      <c r="G9" s="191" t="s">
        <v>140</v>
      </c>
      <c r="H9" s="190" t="s">
        <v>139</v>
      </c>
      <c r="I9" s="189" t="s">
        <v>138</v>
      </c>
      <c r="J9" s="188">
        <f>[1]☆총괄_본부!I9+'[1]☆총괄_서울(지정양식)'!I9:I9+'[1]☆총괄_부산(지정양식)'!I9:I9</f>
        <v>20000000</v>
      </c>
    </row>
    <row r="10" spans="1:12" ht="16.5" customHeight="1" x14ac:dyDescent="0.15">
      <c r="B10" s="171"/>
      <c r="C10" s="186"/>
      <c r="D10" s="76" t="s">
        <v>63</v>
      </c>
      <c r="E10" s="187" t="s">
        <v>62</v>
      </c>
      <c r="F10" s="179">
        <f>[1]☆총괄_본부!E10+'[1]☆총괄_부산(지정양식)'!E10+'[1]☆총괄_서울(지정양식)'!E10</f>
        <v>3920000</v>
      </c>
      <c r="G10" s="147" t="s">
        <v>61</v>
      </c>
      <c r="H10" s="116" t="s">
        <v>137</v>
      </c>
      <c r="I10" s="123" t="s">
        <v>59</v>
      </c>
      <c r="J10" s="122">
        <f>[1]☆총괄_본부!I10+[1]☆총괄_본부!I12+'[1]☆총괄_서울(지정양식)'!I10+'[1]☆총괄_부산(지정양식)'!I10</f>
        <v>154670000</v>
      </c>
    </row>
    <row r="11" spans="1:12" ht="16.5" customHeight="1" x14ac:dyDescent="0.15">
      <c r="B11" s="171"/>
      <c r="C11" s="186"/>
      <c r="D11" s="76"/>
      <c r="E11" s="185"/>
      <c r="F11" s="177"/>
      <c r="G11" s="184" t="s">
        <v>136</v>
      </c>
      <c r="H11" s="183" t="s">
        <v>52</v>
      </c>
      <c r="I11" s="143" t="s">
        <v>42</v>
      </c>
      <c r="J11" s="150">
        <f>[1]☆총괄_본부!I13+'[1]☆총괄_서울(지정양식)'!I11+'[1]☆총괄_부산(지정양식)'!I11</f>
        <v>0</v>
      </c>
    </row>
    <row r="12" spans="1:12" ht="16.5" customHeight="1" x14ac:dyDescent="0.15">
      <c r="B12" s="171"/>
      <c r="C12" s="182"/>
      <c r="D12" s="51" t="s">
        <v>58</v>
      </c>
      <c r="E12" s="51" t="s">
        <v>135</v>
      </c>
      <c r="F12" s="181">
        <f>[1]☆총괄_본부!E11+'[1]☆총괄_서울(지정양식)'!E12+'[1]☆총괄_부산(지정양식)'!E12</f>
        <v>8660000</v>
      </c>
      <c r="G12" s="132" t="s">
        <v>38</v>
      </c>
      <c r="H12" s="131" t="s">
        <v>37</v>
      </c>
      <c r="I12" s="146" t="s">
        <v>36</v>
      </c>
      <c r="J12" s="145">
        <f>[1]☆총괄_본부!I14+'[1]☆총괄_서울(지정양식)'!I12+'[1]☆총괄_부산(지정양식)'!I12</f>
        <v>50370000</v>
      </c>
    </row>
    <row r="13" spans="1:12" ht="16.5" customHeight="1" x14ac:dyDescent="0.15">
      <c r="B13" s="171"/>
      <c r="C13" s="132" t="s">
        <v>134</v>
      </c>
      <c r="D13" s="131" t="s">
        <v>49</v>
      </c>
      <c r="E13" s="180" t="s">
        <v>133</v>
      </c>
      <c r="F13" s="179">
        <f>[1]☆총괄_본부!E12+'[1]☆총괄_부산(지정양식)'!E13+'[1]☆총괄_서울(지정양식)'!E13</f>
        <v>10245240</v>
      </c>
      <c r="G13" s="118"/>
      <c r="H13" s="117"/>
      <c r="I13" s="142" t="s">
        <v>35</v>
      </c>
      <c r="J13" s="141">
        <f>'[1]☆총괄_서울(지정양식)'!I13+'[1]☆총괄_부산(지정양식)'!I13</f>
        <v>22000000</v>
      </c>
    </row>
    <row r="14" spans="1:12" ht="16.5" customHeight="1" x14ac:dyDescent="0.15">
      <c r="B14" s="171"/>
      <c r="C14" s="118"/>
      <c r="D14" s="117"/>
      <c r="E14" s="178"/>
      <c r="F14" s="177"/>
      <c r="G14" s="147" t="s">
        <v>132</v>
      </c>
      <c r="H14" s="116" t="s">
        <v>131</v>
      </c>
      <c r="I14" s="142" t="s">
        <v>130</v>
      </c>
      <c r="J14" s="141">
        <v>0</v>
      </c>
    </row>
    <row r="15" spans="1:12" ht="16.5" customHeight="1" x14ac:dyDescent="0.15">
      <c r="B15" s="171"/>
      <c r="C15" s="173" t="s">
        <v>46</v>
      </c>
      <c r="D15" s="172" t="s">
        <v>45</v>
      </c>
      <c r="E15" s="176" t="s">
        <v>44</v>
      </c>
      <c r="F15" s="174">
        <f>[1]☆총괄_본부!E13+'[1]☆총괄_서울(지정양식)'!E15+'[1]☆총괄_부산(지정양식)'!E15</f>
        <v>129290000</v>
      </c>
      <c r="G15" s="114" t="s">
        <v>129</v>
      </c>
      <c r="H15" s="124" t="s">
        <v>128</v>
      </c>
      <c r="I15" s="142" t="s">
        <v>18</v>
      </c>
      <c r="J15" s="141">
        <f>'[1]☆총괄_서울(지정양식)'!I14+'[1]☆총괄_부산(지정양식)'!I14</f>
        <v>43520000</v>
      </c>
    </row>
    <row r="16" spans="1:12" ht="16.5" customHeight="1" x14ac:dyDescent="0.15">
      <c r="B16" s="171"/>
      <c r="C16" s="173" t="s">
        <v>127</v>
      </c>
      <c r="D16" s="172" t="s">
        <v>126</v>
      </c>
      <c r="E16" s="175" t="s">
        <v>125</v>
      </c>
      <c r="F16" s="174">
        <f>[1]☆총괄_본부!E14+'[1]☆총괄_서울(지정양식)'!E16+'[1]☆총괄_부산(지정양식)'!E16</f>
        <v>69500000</v>
      </c>
      <c r="G16" s="118"/>
      <c r="H16" s="117"/>
      <c r="I16" s="142" t="s">
        <v>124</v>
      </c>
      <c r="J16" s="141">
        <f>[1]☆총괄_본부!I16</f>
        <v>3000000</v>
      </c>
    </row>
    <row r="17" spans="2:13" ht="16.5" customHeight="1" x14ac:dyDescent="0.15">
      <c r="B17" s="171"/>
      <c r="C17" s="173" t="s">
        <v>123</v>
      </c>
      <c r="D17" s="172" t="s">
        <v>122</v>
      </c>
      <c r="E17" s="172" t="s">
        <v>121</v>
      </c>
      <c r="F17" s="162">
        <f>[1]☆총괄_본부!E15+'[1]☆총괄_서울(지정양식)'!E17+'[1]☆총괄_부산(지정양식)'!E17</f>
        <v>1484794</v>
      </c>
      <c r="G17" s="114" t="s">
        <v>120</v>
      </c>
      <c r="H17" s="124" t="s">
        <v>119</v>
      </c>
      <c r="I17" s="142" t="s">
        <v>118</v>
      </c>
      <c r="J17" s="141">
        <f>[1]☆총괄_본부!I17+'[1]☆총괄_서울(지정양식)'!I15+'[1]☆총괄_부산(지정양식)'!I15</f>
        <v>27875747</v>
      </c>
    </row>
    <row r="18" spans="2:13" ht="16.5" customHeight="1" x14ac:dyDescent="0.15">
      <c r="B18" s="171"/>
      <c r="C18" s="135" t="s">
        <v>117</v>
      </c>
      <c r="D18" s="134" t="s">
        <v>91</v>
      </c>
      <c r="E18" s="134" t="s">
        <v>90</v>
      </c>
      <c r="F18" s="170">
        <f>[1]☆총괄_본부!E16+'[1]☆총괄_서울(지정양식)'!E18+'[1]☆총괄_부산(지정양식)'!E18</f>
        <v>200000</v>
      </c>
      <c r="G18" s="118"/>
      <c r="H18" s="117"/>
      <c r="I18" s="142" t="s">
        <v>77</v>
      </c>
      <c r="J18" s="141">
        <f>[1]☆총괄_본부!I18+'[1]☆총괄_서울(지정양식)'!I16+'[1]☆총괄_부산(지정양식)'!I16</f>
        <v>4635634</v>
      </c>
    </row>
    <row r="19" spans="2:13" ht="16.5" customHeight="1" x14ac:dyDescent="0.15">
      <c r="B19" s="171"/>
      <c r="C19" s="135"/>
      <c r="D19" s="134"/>
      <c r="E19" s="134"/>
      <c r="F19" s="170"/>
      <c r="G19" s="50" t="s">
        <v>116</v>
      </c>
      <c r="H19" s="146" t="s">
        <v>115</v>
      </c>
      <c r="I19" s="142" t="s">
        <v>73</v>
      </c>
      <c r="J19" s="141">
        <f>[1]☆총괄_본부!I19+'[1]☆총괄_서울(지정양식)'!I17+'[1]☆총괄_부산(지정양식)'!I17</f>
        <v>5007413</v>
      </c>
    </row>
    <row r="20" spans="2:13" ht="16.5" customHeight="1" thickBot="1" x14ac:dyDescent="0.2">
      <c r="B20" s="171"/>
      <c r="C20" s="135"/>
      <c r="D20" s="134"/>
      <c r="E20" s="134"/>
      <c r="F20" s="170"/>
      <c r="G20" s="169" t="s">
        <v>116</v>
      </c>
      <c r="H20" s="142" t="s">
        <v>115</v>
      </c>
      <c r="I20" s="142" t="s">
        <v>72</v>
      </c>
      <c r="J20" s="141">
        <f>[1]☆총괄_본부!I20+'[1]☆총괄_서울(지정양식)'!I18+'[1]☆총괄_부산(지정양식)'!I18</f>
        <v>2650000</v>
      </c>
    </row>
    <row r="21" spans="2:13" ht="16.5" customHeight="1" thickTop="1" thickBot="1" x14ac:dyDescent="0.2">
      <c r="B21" s="168"/>
      <c r="C21" s="166" t="s">
        <v>71</v>
      </c>
      <c r="D21" s="165"/>
      <c r="E21" s="165"/>
      <c r="F21" s="167">
        <f>SUM(F9:F20)</f>
        <v>333728794</v>
      </c>
      <c r="G21" s="166" t="s">
        <v>71</v>
      </c>
      <c r="H21" s="165"/>
      <c r="I21" s="165"/>
      <c r="J21" s="164">
        <f>SUM(J9:J20)</f>
        <v>333728794</v>
      </c>
      <c r="K21" s="140">
        <f>J21-F21</f>
        <v>0</v>
      </c>
      <c r="M21" s="140"/>
    </row>
    <row r="22" spans="2:13" ht="16.5" customHeight="1" x14ac:dyDescent="0.15">
      <c r="B22" s="163" t="s">
        <v>114</v>
      </c>
      <c r="C22" s="161" t="s">
        <v>69</v>
      </c>
      <c r="D22" s="146" t="s">
        <v>68</v>
      </c>
      <c r="E22" s="146" t="s">
        <v>113</v>
      </c>
      <c r="F22" s="162">
        <f>'[1]☆총괄_서울(지정양식)'!E20+'[1]☆총괄_부산(지정양식)'!E20+[1]☆총괄_울산!E9</f>
        <v>3382862940</v>
      </c>
      <c r="G22" s="161" t="s">
        <v>112</v>
      </c>
      <c r="H22" s="160" t="s">
        <v>111</v>
      </c>
      <c r="I22" s="159" t="s">
        <v>110</v>
      </c>
      <c r="J22" s="158">
        <f>'[1]☆총괄_서울(지정양식)'!I20+'[1]☆총괄_부산(지정양식)'!I20+[1]☆총괄_울산!I9</f>
        <v>2365286440</v>
      </c>
      <c r="M22" s="140"/>
    </row>
    <row r="23" spans="2:13" ht="16.5" customHeight="1" x14ac:dyDescent="0.15">
      <c r="B23" s="29"/>
      <c r="C23" s="106"/>
      <c r="D23" s="142" t="s">
        <v>63</v>
      </c>
      <c r="E23" s="142" t="s">
        <v>62</v>
      </c>
      <c r="F23" s="155">
        <f>'[1]☆총괄_서울(지정양식)'!E21+'[1]☆총괄_부산(지정양식)'!E21+[1]☆총괄_울산!E10</f>
        <v>27460000</v>
      </c>
      <c r="G23" s="128"/>
      <c r="H23" s="127"/>
      <c r="I23" s="157"/>
      <c r="J23" s="156"/>
      <c r="M23" s="140"/>
    </row>
    <row r="24" spans="2:13" ht="16.5" customHeight="1" x14ac:dyDescent="0.15">
      <c r="B24" s="29"/>
      <c r="C24" s="118"/>
      <c r="D24" s="142" t="s">
        <v>58</v>
      </c>
      <c r="E24" s="142" t="s">
        <v>109</v>
      </c>
      <c r="F24" s="155">
        <f>'[1]☆총괄_서울(지정양식)'!E22+'[1]☆총괄_부산(지정양식)'!E22+[1]☆총괄_울산!E11</f>
        <v>517376490</v>
      </c>
      <c r="G24" s="50" t="s">
        <v>108</v>
      </c>
      <c r="H24" s="146" t="s">
        <v>107</v>
      </c>
      <c r="I24" s="154" t="s">
        <v>54</v>
      </c>
      <c r="J24" s="122">
        <f>'[1]☆총괄_서울(지정양식)'!I21+'[1]☆총괄_부산(지정양식)'!I21</f>
        <v>0</v>
      </c>
      <c r="M24" s="140"/>
    </row>
    <row r="25" spans="2:13" ht="16.5" customHeight="1" x14ac:dyDescent="0.15">
      <c r="B25" s="29"/>
      <c r="C25" s="114" t="s">
        <v>50</v>
      </c>
      <c r="D25" s="124" t="s">
        <v>49</v>
      </c>
      <c r="E25" s="124" t="s">
        <v>106</v>
      </c>
      <c r="F25" s="153">
        <f>'[1]☆총괄_서울(지정양식)'!E23+'[1]☆총괄_부산(지정양식)'!E23+[1]☆총괄_울산!E12</f>
        <v>460461432</v>
      </c>
      <c r="G25" s="114" t="s">
        <v>105</v>
      </c>
      <c r="H25" s="124" t="s">
        <v>104</v>
      </c>
      <c r="I25" s="143" t="s">
        <v>51</v>
      </c>
      <c r="J25" s="150">
        <f>'[1]☆총괄_서울(지정양식)'!I22+'[1]☆총괄_부산(지정양식)'!I22+[1]☆총괄_울산!I12</f>
        <v>2278555184</v>
      </c>
      <c r="M25" s="140"/>
    </row>
    <row r="26" spans="2:13" ht="16.5" customHeight="1" x14ac:dyDescent="0.15">
      <c r="B26" s="29"/>
      <c r="C26" s="118"/>
      <c r="D26" s="117"/>
      <c r="E26" s="117"/>
      <c r="F26" s="152"/>
      <c r="G26" s="106"/>
      <c r="H26" s="148"/>
      <c r="I26" s="151" t="s">
        <v>47</v>
      </c>
      <c r="J26" s="150">
        <f>'[1]☆총괄_서울(지정양식)'!I23+'[1]☆총괄_부산(지정양식)'!I23+[1]☆총괄_울산!I13</f>
        <v>4383987000</v>
      </c>
      <c r="M26" s="140"/>
    </row>
    <row r="27" spans="2:13" ht="16.5" customHeight="1" x14ac:dyDescent="0.15">
      <c r="B27" s="29"/>
      <c r="C27" s="147" t="s">
        <v>103</v>
      </c>
      <c r="D27" s="116" t="s">
        <v>102</v>
      </c>
      <c r="E27" s="116" t="s">
        <v>44</v>
      </c>
      <c r="F27" s="149">
        <f>'[1]☆총괄_서울(지정양식)'!E26+'[1]☆총괄_부산(지정양식)'!E24+[1]☆총괄_울산!E14</f>
        <v>8047410634</v>
      </c>
      <c r="G27" s="106"/>
      <c r="H27" s="148"/>
      <c r="I27" s="108" t="s">
        <v>43</v>
      </c>
      <c r="J27" s="115">
        <f>'[1]☆총괄_서울(지정양식)'!I24+'[1]☆총괄_부산(지정양식)'!I24+[1]☆총괄_울산!I14</f>
        <v>1310446840</v>
      </c>
      <c r="M27" s="140"/>
    </row>
    <row r="28" spans="2:13" ht="16.5" customHeight="1" x14ac:dyDescent="0.15">
      <c r="B28" s="29"/>
      <c r="C28" s="147" t="s">
        <v>101</v>
      </c>
      <c r="D28" s="116" t="s">
        <v>100</v>
      </c>
      <c r="E28" s="116" t="s">
        <v>99</v>
      </c>
      <c r="F28" s="130">
        <f>'[1]☆총괄_서울(지정양식)'!E27</f>
        <v>0</v>
      </c>
      <c r="G28" s="128"/>
      <c r="H28" s="117"/>
      <c r="I28" s="146" t="s">
        <v>42</v>
      </c>
      <c r="J28" s="145">
        <f>'[1]☆총괄_서울(지정양식)'!I25+'[1]☆총괄_부산(지정양식)'!I25</f>
        <v>319267300</v>
      </c>
      <c r="M28" s="140"/>
    </row>
    <row r="29" spans="2:13" ht="16.5" customHeight="1" x14ac:dyDescent="0.15">
      <c r="B29" s="29"/>
      <c r="C29" s="139" t="s">
        <v>98</v>
      </c>
      <c r="D29" s="138" t="s">
        <v>97</v>
      </c>
      <c r="E29" s="138" t="s">
        <v>96</v>
      </c>
      <c r="F29" s="144">
        <f>'[1]☆총괄_서울(지정양식)'!E27+'[1]☆총괄_부산(지정양식)'!E27</f>
        <v>0</v>
      </c>
      <c r="G29" s="132" t="s">
        <v>95</v>
      </c>
      <c r="H29" s="124" t="s">
        <v>94</v>
      </c>
      <c r="I29" s="142" t="s">
        <v>36</v>
      </c>
      <c r="J29" s="141">
        <f>'[1]☆총괄_서울(지정양식)'!I26+'[1]☆총괄_부산(지정양식)'!I26+[1]☆총괄_울산!I16</f>
        <v>902062000</v>
      </c>
      <c r="M29" s="140"/>
    </row>
    <row r="30" spans="2:13" ht="16.5" customHeight="1" x14ac:dyDescent="0.15">
      <c r="B30" s="29"/>
      <c r="C30" s="45" t="s">
        <v>93</v>
      </c>
      <c r="D30" s="143" t="s">
        <v>33</v>
      </c>
      <c r="E30" s="143" t="s">
        <v>32</v>
      </c>
      <c r="F30" s="119">
        <f>'[1]☆총괄_서울(지정양식)'!E29+'[1]☆총괄_부산(지정양식)'!E28</f>
        <v>1720160</v>
      </c>
      <c r="G30" s="118"/>
      <c r="H30" s="117"/>
      <c r="I30" s="142" t="s">
        <v>35</v>
      </c>
      <c r="J30" s="141">
        <f>'[1]☆총괄_서울(지정양식)'!I27+'[1]☆총괄_부산(지정양식)'!I27</f>
        <v>348977000</v>
      </c>
      <c r="M30" s="140"/>
    </row>
    <row r="31" spans="2:13" ht="16.5" customHeight="1" x14ac:dyDescent="0.15">
      <c r="B31" s="29"/>
      <c r="C31" s="139" t="s">
        <v>92</v>
      </c>
      <c r="D31" s="138" t="s">
        <v>91</v>
      </c>
      <c r="E31" s="137" t="s">
        <v>90</v>
      </c>
      <c r="F31" s="136">
        <f>'[1]☆총괄_서울(지정양식)'!E30+'[1]☆총괄_부산(지정양식)'!E29</f>
        <v>484221960</v>
      </c>
      <c r="G31" s="135" t="s">
        <v>89</v>
      </c>
      <c r="H31" s="134" t="s">
        <v>88</v>
      </c>
      <c r="I31" s="134" t="s">
        <v>23</v>
      </c>
      <c r="J31" s="133">
        <v>0</v>
      </c>
    </row>
    <row r="32" spans="2:13" ht="16.5" customHeight="1" x14ac:dyDescent="0.15">
      <c r="B32" s="29"/>
      <c r="C32" s="132" t="s">
        <v>87</v>
      </c>
      <c r="D32" s="131" t="s">
        <v>87</v>
      </c>
      <c r="E32" s="100" t="s">
        <v>86</v>
      </c>
      <c r="F32" s="130">
        <f>'[1]☆총괄_부산(지정양식)'!E25</f>
        <v>13800000</v>
      </c>
      <c r="G32" s="114" t="s">
        <v>85</v>
      </c>
      <c r="H32" s="124" t="s">
        <v>84</v>
      </c>
      <c r="I32" s="123" t="s">
        <v>83</v>
      </c>
      <c r="J32" s="129">
        <f>'[1]☆총괄_서울(지정양식)'!I29+'[1]☆총괄_부산(지정양식)'!I30</f>
        <v>60500000</v>
      </c>
    </row>
    <row r="33" spans="2:10" ht="16.5" customHeight="1" x14ac:dyDescent="0.15">
      <c r="B33" s="29"/>
      <c r="C33" s="128"/>
      <c r="D33" s="127"/>
      <c r="E33" s="108" t="s">
        <v>82</v>
      </c>
      <c r="F33" s="107">
        <f>'[1]☆총괄_부산(지정양식)'!E26</f>
        <v>10000000</v>
      </c>
      <c r="G33" s="118"/>
      <c r="H33" s="117"/>
      <c r="I33" s="123" t="s">
        <v>81</v>
      </c>
      <c r="J33" s="122">
        <f>'[1]☆총괄_서울(지정양식)'!I30+'[1]☆총괄_부산(지정양식)'!I31</f>
        <v>9000000</v>
      </c>
    </row>
    <row r="34" spans="2:10" ht="16.5" customHeight="1" x14ac:dyDescent="0.15">
      <c r="B34" s="29"/>
      <c r="C34" s="126"/>
      <c r="D34" s="125"/>
      <c r="E34" s="108"/>
      <c r="F34" s="107"/>
      <c r="G34" s="114" t="s">
        <v>80</v>
      </c>
      <c r="H34" s="124" t="s">
        <v>79</v>
      </c>
      <c r="I34" s="123" t="s">
        <v>78</v>
      </c>
      <c r="J34" s="122">
        <f>'[1]☆총괄_서울(지정양식)'!I31+'[1]☆총괄_부산(지정양식)'!I32+[1]☆총괄_울산!I21</f>
        <v>677865013</v>
      </c>
    </row>
    <row r="35" spans="2:10" ht="16.5" customHeight="1" x14ac:dyDescent="0.15">
      <c r="B35" s="29"/>
      <c r="C35" s="121"/>
      <c r="D35" s="120"/>
      <c r="E35" s="100"/>
      <c r="F35" s="119"/>
      <c r="G35" s="118"/>
      <c r="H35" s="117"/>
      <c r="I35" s="116" t="s">
        <v>77</v>
      </c>
      <c r="J35" s="115">
        <f>'[1]☆총괄_서울(지정양식)'!I32+'[1]☆총괄_부산(지정양식)'!I33</f>
        <v>205843561</v>
      </c>
    </row>
    <row r="36" spans="2:10" ht="16.5" customHeight="1" x14ac:dyDescent="0.15">
      <c r="B36" s="103"/>
      <c r="C36" s="110"/>
      <c r="D36" s="109"/>
      <c r="E36" s="108"/>
      <c r="F36" s="107"/>
      <c r="G36" s="114" t="s">
        <v>76</v>
      </c>
      <c r="H36" s="113" t="s">
        <v>75</v>
      </c>
      <c r="I36" s="112" t="s">
        <v>74</v>
      </c>
      <c r="J36" s="111">
        <f>'[1]☆총괄_부산(지정양식)'!I34</f>
        <v>1000000</v>
      </c>
    </row>
    <row r="37" spans="2:10" ht="16.5" customHeight="1" x14ac:dyDescent="0.15">
      <c r="B37" s="103"/>
      <c r="C37" s="110"/>
      <c r="D37" s="109"/>
      <c r="E37" s="108"/>
      <c r="F37" s="107"/>
      <c r="G37" s="106"/>
      <c r="H37" s="105"/>
      <c r="I37" s="51" t="s">
        <v>73</v>
      </c>
      <c r="J37" s="104">
        <f>'[1]☆총괄_서울(지정양식)'!I33+'[1]☆총괄_부산(지정양식)'!I35</f>
        <v>1970418</v>
      </c>
    </row>
    <row r="38" spans="2:10" ht="16.5" customHeight="1" thickBot="1" x14ac:dyDescent="0.2">
      <c r="B38" s="103"/>
      <c r="C38" s="102"/>
      <c r="D38" s="101"/>
      <c r="E38" s="100"/>
      <c r="F38" s="99"/>
      <c r="G38" s="98"/>
      <c r="H38" s="97"/>
      <c r="I38" s="51" t="s">
        <v>72</v>
      </c>
      <c r="J38" s="96">
        <f>'[1]☆총괄_서울(지정양식)'!I34+'[1]☆총괄_부산(지정양식)'!I36</f>
        <v>80552860</v>
      </c>
    </row>
    <row r="39" spans="2:10" ht="16.5" customHeight="1" thickTop="1" thickBot="1" x14ac:dyDescent="0.2">
      <c r="B39" s="20"/>
      <c r="C39" s="93" t="s">
        <v>71</v>
      </c>
      <c r="D39" s="95"/>
      <c r="E39" s="95"/>
      <c r="F39" s="94">
        <f>SUM(F22:F38)</f>
        <v>12945313616</v>
      </c>
      <c r="G39" s="93" t="s">
        <v>71</v>
      </c>
      <c r="H39" s="92"/>
      <c r="I39" s="92"/>
      <c r="J39" s="91">
        <f>SUM(J22:J38)</f>
        <v>12945313616</v>
      </c>
    </row>
    <row r="40" spans="2:10" ht="16.5" customHeight="1" x14ac:dyDescent="0.15">
      <c r="B40" s="90" t="s">
        <v>70</v>
      </c>
      <c r="C40" s="89" t="s">
        <v>69</v>
      </c>
      <c r="D40" s="88" t="s">
        <v>68</v>
      </c>
      <c r="E40" s="88" t="s">
        <v>67</v>
      </c>
      <c r="F40" s="87">
        <f>'[1]☆총괄_서울(지정양식)'!E36+[1]☆총괄_은학!E9</f>
        <v>2041575359</v>
      </c>
      <c r="G40" s="86" t="s">
        <v>66</v>
      </c>
      <c r="H40" s="85" t="s">
        <v>65</v>
      </c>
      <c r="I40" s="84" t="s">
        <v>64</v>
      </c>
      <c r="J40" s="83">
        <f>'[1]☆총괄_서울(지정양식)'!I36+[1]☆총괄_은학!I9</f>
        <v>542244998</v>
      </c>
    </row>
    <row r="41" spans="2:10" ht="16.5" customHeight="1" x14ac:dyDescent="0.15">
      <c r="B41" s="29"/>
      <c r="C41" s="77"/>
      <c r="D41" s="51" t="s">
        <v>63</v>
      </c>
      <c r="E41" s="51" t="s">
        <v>62</v>
      </c>
      <c r="F41" s="40">
        <f>'[1]☆총괄_서울(지정양식)'!E37+[1]☆총괄_은학!E10</f>
        <v>22300000</v>
      </c>
      <c r="G41" s="82" t="s">
        <v>61</v>
      </c>
      <c r="H41" s="81" t="s">
        <v>60</v>
      </c>
      <c r="I41" s="49" t="s">
        <v>59</v>
      </c>
      <c r="J41" s="80">
        <f>'[1]☆총괄_서울(지정양식)'!I37+[1]☆총괄_은학!I10</f>
        <v>1200000</v>
      </c>
    </row>
    <row r="42" spans="2:10" ht="16.5" customHeight="1" x14ac:dyDescent="0.15">
      <c r="B42" s="29"/>
      <c r="C42" s="77"/>
      <c r="D42" s="76" t="s">
        <v>58</v>
      </c>
      <c r="E42" s="76" t="s">
        <v>57</v>
      </c>
      <c r="F42" s="79">
        <f>'[1]☆총괄_서울(지정양식)'!E38+[1]☆총괄_은학!E11</f>
        <v>348616000</v>
      </c>
      <c r="G42" s="78" t="s">
        <v>56</v>
      </c>
      <c r="H42" s="56" t="s">
        <v>55</v>
      </c>
      <c r="I42" s="55" t="s">
        <v>54</v>
      </c>
      <c r="J42" s="21">
        <f>'[1]☆총괄_서울(지정양식)'!I38+[1]☆총괄_은학!I11</f>
        <v>0</v>
      </c>
    </row>
    <row r="43" spans="2:10" ht="16.5" customHeight="1" x14ac:dyDescent="0.15">
      <c r="B43" s="29"/>
      <c r="C43" s="77"/>
      <c r="D43" s="76"/>
      <c r="E43" s="76"/>
      <c r="F43" s="75"/>
      <c r="G43" s="74" t="s">
        <v>53</v>
      </c>
      <c r="H43" s="73" t="s">
        <v>52</v>
      </c>
      <c r="I43" s="38" t="s">
        <v>51</v>
      </c>
      <c r="J43" s="30">
        <f>'[1]☆총괄_서울(지정양식)'!I39+[1]☆총괄_은학!I12</f>
        <v>0</v>
      </c>
    </row>
    <row r="44" spans="2:10" ht="16.5" customHeight="1" x14ac:dyDescent="0.15">
      <c r="B44" s="29"/>
      <c r="C44" s="39" t="s">
        <v>50</v>
      </c>
      <c r="D44" s="51" t="s">
        <v>49</v>
      </c>
      <c r="E44" s="51" t="s">
        <v>48</v>
      </c>
      <c r="F44" s="40">
        <f>'[1]☆총괄_서울(지정양식)'!E39+[1]☆총괄_은학!E13</f>
        <v>129170000</v>
      </c>
      <c r="G44" s="72"/>
      <c r="H44" s="71"/>
      <c r="I44" s="38" t="s">
        <v>47</v>
      </c>
      <c r="J44" s="30">
        <f>'[1]☆총괄_서울(지정양식)'!I40+[1]☆총괄_은학!I13</f>
        <v>0</v>
      </c>
    </row>
    <row r="45" spans="2:10" ht="16.5" customHeight="1" x14ac:dyDescent="0.15">
      <c r="B45" s="29"/>
      <c r="C45" s="68" t="s">
        <v>46</v>
      </c>
      <c r="D45" s="67" t="s">
        <v>45</v>
      </c>
      <c r="E45" s="67" t="s">
        <v>44</v>
      </c>
      <c r="F45" s="66">
        <f>'[1]☆총괄_서울(지정양식)'!E41+[1]☆총괄_은학!E14</f>
        <v>1117189000</v>
      </c>
      <c r="G45" s="72"/>
      <c r="H45" s="71"/>
      <c r="I45" s="38" t="s">
        <v>43</v>
      </c>
      <c r="J45" s="30">
        <f>'[1]☆총괄_서울(지정양식)'!I41+[1]☆총괄_은학!I14</f>
        <v>826368000</v>
      </c>
    </row>
    <row r="46" spans="2:10" ht="16.5" customHeight="1" x14ac:dyDescent="0.15">
      <c r="B46" s="29"/>
      <c r="C46" s="63"/>
      <c r="D46" s="62"/>
      <c r="E46" s="62"/>
      <c r="F46" s="61"/>
      <c r="G46" s="70"/>
      <c r="H46" s="69"/>
      <c r="I46" s="38" t="s">
        <v>42</v>
      </c>
      <c r="J46" s="30">
        <f>'[1]☆총괄_서울(지정양식)'!I42+[1]☆총괄_은학!I15</f>
        <v>115200000</v>
      </c>
    </row>
    <row r="47" spans="2:10" ht="16.5" customHeight="1" x14ac:dyDescent="0.15">
      <c r="B47" s="29"/>
      <c r="C47" s="68" t="s">
        <v>41</v>
      </c>
      <c r="D47" s="67" t="s">
        <v>40</v>
      </c>
      <c r="E47" s="67" t="s">
        <v>39</v>
      </c>
      <c r="F47" s="66">
        <f>'[1]☆총괄_서울(지정양식)'!E45+[1]☆총괄_은학!E16</f>
        <v>0</v>
      </c>
      <c r="G47" s="65" t="s">
        <v>38</v>
      </c>
      <c r="H47" s="64" t="s">
        <v>37</v>
      </c>
      <c r="I47" s="58" t="s">
        <v>36</v>
      </c>
      <c r="J47" s="21">
        <f>'[1]☆총괄_서울(지정양식)'!I43+[1]☆총괄_은학!I16</f>
        <v>16000000</v>
      </c>
    </row>
    <row r="48" spans="2:10" ht="16.5" customHeight="1" x14ac:dyDescent="0.15">
      <c r="B48" s="29"/>
      <c r="C48" s="63"/>
      <c r="D48" s="62"/>
      <c r="E48" s="62"/>
      <c r="F48" s="61"/>
      <c r="G48" s="60"/>
      <c r="H48" s="59"/>
      <c r="I48" s="58" t="s">
        <v>35</v>
      </c>
      <c r="J48" s="54">
        <f>'[1]☆총괄_서울(지정양식)'!I44+[1]☆총괄_은학!I17</f>
        <v>124800000</v>
      </c>
    </row>
    <row r="49" spans="2:11" ht="16.5" customHeight="1" x14ac:dyDescent="0.15">
      <c r="B49" s="29"/>
      <c r="C49" s="39" t="s">
        <v>34</v>
      </c>
      <c r="D49" s="51" t="s">
        <v>33</v>
      </c>
      <c r="E49" s="51" t="s">
        <v>32</v>
      </c>
      <c r="F49" s="40">
        <f>'[1]☆총괄_서울(지정양식)'!E47+[1]☆총괄_은학!E18</f>
        <v>2969042</v>
      </c>
      <c r="G49" s="57" t="s">
        <v>31</v>
      </c>
      <c r="H49" s="56" t="s">
        <v>30</v>
      </c>
      <c r="I49" s="55" t="s">
        <v>29</v>
      </c>
      <c r="J49" s="54">
        <f>[1]☆총괄_은학!I18</f>
        <v>1900071680</v>
      </c>
    </row>
    <row r="50" spans="2:11" ht="16.5" customHeight="1" x14ac:dyDescent="0.15">
      <c r="B50" s="29"/>
      <c r="C50" s="53" t="s">
        <v>28</v>
      </c>
      <c r="D50" s="52" t="s">
        <v>27</v>
      </c>
      <c r="E50" s="51" t="s">
        <v>26</v>
      </c>
      <c r="F50" s="40">
        <f>'[1]☆총괄_서울(지정양식)'!E49+[1]☆총괄_은학!E19</f>
        <v>46437940</v>
      </c>
      <c r="G50" s="45" t="s">
        <v>25</v>
      </c>
      <c r="H50" s="44" t="s">
        <v>24</v>
      </c>
      <c r="I50" s="44" t="s">
        <v>23</v>
      </c>
      <c r="J50" s="43">
        <f>[1]☆총괄_은학!I19</f>
        <v>0</v>
      </c>
    </row>
    <row r="51" spans="2:11" ht="16.5" customHeight="1" x14ac:dyDescent="0.15">
      <c r="B51" s="29"/>
      <c r="C51" s="24" t="s">
        <v>22</v>
      </c>
      <c r="D51" s="42" t="s">
        <v>21</v>
      </c>
      <c r="E51" s="51">
        <v>98</v>
      </c>
      <c r="F51" s="40">
        <f>[1]☆총괄_은학!E20</f>
        <v>18000000</v>
      </c>
      <c r="G51" s="50" t="s">
        <v>20</v>
      </c>
      <c r="H51" s="49" t="s">
        <v>19</v>
      </c>
      <c r="I51" s="49" t="s">
        <v>18</v>
      </c>
      <c r="J51" s="48">
        <f>'[1]☆총괄_서울(지정양식)'!I45+[1]☆총괄_은학!I20</f>
        <v>0</v>
      </c>
    </row>
    <row r="52" spans="2:11" ht="16.5" customHeight="1" x14ac:dyDescent="0.15">
      <c r="B52" s="29"/>
      <c r="C52" s="35"/>
      <c r="D52" s="34"/>
      <c r="E52" s="47" t="s">
        <v>17</v>
      </c>
      <c r="F52" s="46">
        <f>[1]☆총괄_은학!E21</f>
        <v>18000000</v>
      </c>
      <c r="G52" s="45" t="s">
        <v>16</v>
      </c>
      <c r="H52" s="44" t="s">
        <v>15</v>
      </c>
      <c r="I52" s="44" t="s">
        <v>14</v>
      </c>
      <c r="J52" s="43">
        <f>'[1]☆총괄_서울(지정양식)'!I47+[1]☆총괄_은학!I21+[1]☆총괄_은학!I22</f>
        <v>181500000</v>
      </c>
    </row>
    <row r="53" spans="2:11" ht="16.5" customHeight="1" x14ac:dyDescent="0.15">
      <c r="B53" s="29"/>
      <c r="C53" s="24" t="s">
        <v>13</v>
      </c>
      <c r="D53" s="42" t="s">
        <v>12</v>
      </c>
      <c r="E53" s="41" t="s">
        <v>11</v>
      </c>
      <c r="F53" s="40">
        <f>[1]☆총괄_은학!E26</f>
        <v>13528167</v>
      </c>
      <c r="G53" s="39" t="s">
        <v>10</v>
      </c>
      <c r="H53" s="38" t="s">
        <v>9</v>
      </c>
      <c r="I53" s="37" t="s">
        <v>8</v>
      </c>
      <c r="J53" s="36">
        <f>'[1]☆총괄_서울(지정양식)'!I49+'[1]☆총괄_서울(지정양식)'!I50+[1]☆총괄_은학!I23+[1]☆총괄_은학!I24+[1]☆총괄_은학!I25</f>
        <v>36872663</v>
      </c>
    </row>
    <row r="54" spans="2:11" ht="16.5" customHeight="1" x14ac:dyDescent="0.15">
      <c r="B54" s="29"/>
      <c r="C54" s="35"/>
      <c r="D54" s="34"/>
      <c r="E54" s="26" t="s">
        <v>7</v>
      </c>
      <c r="F54" s="25">
        <f>[1]☆총괄_은학!E27</f>
        <v>7196982</v>
      </c>
      <c r="G54" s="33" t="s">
        <v>6</v>
      </c>
      <c r="H54" s="32" t="s">
        <v>5</v>
      </c>
      <c r="I54" s="31" t="s">
        <v>4</v>
      </c>
      <c r="J54" s="30">
        <f>[1]☆총괄_은학!I26</f>
        <v>13528167</v>
      </c>
    </row>
    <row r="55" spans="2:11" ht="16.5" customHeight="1" thickBot="1" x14ac:dyDescent="0.2">
      <c r="B55" s="29"/>
      <c r="C55" s="28"/>
      <c r="D55" s="27"/>
      <c r="E55" s="26"/>
      <c r="F55" s="25"/>
      <c r="G55" s="24"/>
      <c r="H55" s="23"/>
      <c r="I55" s="22" t="s">
        <v>3</v>
      </c>
      <c r="J55" s="21">
        <f>[1]☆총괄_은학!I27</f>
        <v>7196982</v>
      </c>
    </row>
    <row r="56" spans="2:11" ht="16.5" customHeight="1" thickTop="1" thickBot="1" x14ac:dyDescent="0.2">
      <c r="B56" s="20"/>
      <c r="C56" s="17" t="s">
        <v>2</v>
      </c>
      <c r="D56" s="19"/>
      <c r="E56" s="16"/>
      <c r="F56" s="18">
        <f>SUM(F40:F55)</f>
        <v>3764982490</v>
      </c>
      <c r="G56" s="17" t="s">
        <v>2</v>
      </c>
      <c r="H56" s="16"/>
      <c r="I56" s="16"/>
      <c r="J56" s="15">
        <f>SUM(J40:J55)</f>
        <v>3764982490</v>
      </c>
      <c r="K56" s="14">
        <f>J56-F56</f>
        <v>0</v>
      </c>
    </row>
    <row r="57" spans="2:11" ht="16.5" customHeight="1" thickBot="1" x14ac:dyDescent="0.2">
      <c r="B57" s="13"/>
      <c r="C57" s="11" t="s">
        <v>1</v>
      </c>
      <c r="D57" s="10"/>
      <c r="E57" s="10"/>
      <c r="F57" s="12">
        <f>SUM(F21,F39,F56)</f>
        <v>17044024900</v>
      </c>
      <c r="G57" s="11" t="s">
        <v>1</v>
      </c>
      <c r="H57" s="10"/>
      <c r="I57" s="10"/>
      <c r="J57" s="9">
        <f>SUM(J21,J39,J56)</f>
        <v>17044024900</v>
      </c>
    </row>
    <row r="58" spans="2:11" x14ac:dyDescent="0.15">
      <c r="B58"/>
      <c r="C58"/>
      <c r="D58"/>
      <c r="E58"/>
      <c r="F58" s="8"/>
      <c r="G58"/>
      <c r="H58"/>
      <c r="I58"/>
      <c r="J58" s="8"/>
    </row>
    <row r="61" spans="2:11" x14ac:dyDescent="0.15">
      <c r="C61" s="4"/>
    </row>
    <row r="62" spans="2:11" x14ac:dyDescent="0.15">
      <c r="B62" s="7"/>
      <c r="C62" s="6"/>
      <c r="D62" s="6"/>
    </row>
    <row r="63" spans="2:11" x14ac:dyDescent="0.15">
      <c r="C63" s="4" t="s">
        <v>0</v>
      </c>
    </row>
    <row r="64" spans="2:11" x14ac:dyDescent="0.15">
      <c r="C64" s="4"/>
    </row>
    <row r="65" spans="3:9" x14ac:dyDescent="0.15">
      <c r="C65" s="4"/>
    </row>
    <row r="66" spans="3:9" x14ac:dyDescent="0.15">
      <c r="C66" s="4"/>
      <c r="D66" s="5"/>
      <c r="E66" s="5"/>
      <c r="F66" s="5"/>
    </row>
    <row r="67" spans="3:9" x14ac:dyDescent="0.15">
      <c r="C67" s="4"/>
    </row>
    <row r="68" spans="3:9" x14ac:dyDescent="0.15">
      <c r="C68" s="4"/>
    </row>
    <row r="69" spans="3:9" x14ac:dyDescent="0.15">
      <c r="C69" s="4"/>
    </row>
    <row r="70" spans="3:9" x14ac:dyDescent="0.15">
      <c r="C70" s="4"/>
    </row>
    <row r="71" spans="3:9" x14ac:dyDescent="0.15">
      <c r="C71" s="4"/>
    </row>
    <row r="72" spans="3:9" x14ac:dyDescent="0.15">
      <c r="C72" s="4"/>
    </row>
    <row r="73" spans="3:9" x14ac:dyDescent="0.15">
      <c r="C73" s="4"/>
    </row>
    <row r="75" spans="3:9" x14ac:dyDescent="0.15">
      <c r="C75" s="3"/>
      <c r="D75" s="3"/>
      <c r="E75" s="3"/>
      <c r="F75" s="3"/>
      <c r="G75" s="3"/>
      <c r="H75" s="3"/>
      <c r="I75" s="3"/>
    </row>
    <row r="77" spans="3:9" x14ac:dyDescent="0.15">
      <c r="C77" s="2"/>
      <c r="D77" s="2"/>
      <c r="E77" s="2"/>
      <c r="F77" s="2"/>
      <c r="G77" s="2"/>
      <c r="H77" s="2"/>
      <c r="I77" s="2"/>
    </row>
  </sheetData>
  <mergeCells count="73">
    <mergeCell ref="F42:F43"/>
    <mergeCell ref="C51:C52"/>
    <mergeCell ref="D51:D52"/>
    <mergeCell ref="C53:C54"/>
    <mergeCell ref="D53:D54"/>
    <mergeCell ref="G36:G38"/>
    <mergeCell ref="C47:C48"/>
    <mergeCell ref="D47:D48"/>
    <mergeCell ref="E47:E48"/>
    <mergeCell ref="F47:F48"/>
    <mergeCell ref="B2:J2"/>
    <mergeCell ref="B3:J3"/>
    <mergeCell ref="B4:J4"/>
    <mergeCell ref="B5:J5"/>
    <mergeCell ref="B6:B8"/>
    <mergeCell ref="C6:F6"/>
    <mergeCell ref="G6:J6"/>
    <mergeCell ref="C7:E7"/>
    <mergeCell ref="F7:F8"/>
    <mergeCell ref="G7:I7"/>
    <mergeCell ref="J7:J8"/>
    <mergeCell ref="B9:B20"/>
    <mergeCell ref="C9:C12"/>
    <mergeCell ref="C13:C14"/>
    <mergeCell ref="H36:H38"/>
    <mergeCell ref="H15:H16"/>
    <mergeCell ref="D10:D11"/>
    <mergeCell ref="F10:F11"/>
    <mergeCell ref="D13:D14"/>
    <mergeCell ref="E13:E14"/>
    <mergeCell ref="F13:F14"/>
    <mergeCell ref="B22:B35"/>
    <mergeCell ref="C22:C24"/>
    <mergeCell ref="G22:G23"/>
    <mergeCell ref="H22:H23"/>
    <mergeCell ref="I22:I23"/>
    <mergeCell ref="C32:C33"/>
    <mergeCell ref="D32:D33"/>
    <mergeCell ref="G29:G30"/>
    <mergeCell ref="H29:H30"/>
    <mergeCell ref="J22:J23"/>
    <mergeCell ref="C25:C26"/>
    <mergeCell ref="D25:D26"/>
    <mergeCell ref="E25:E26"/>
    <mergeCell ref="F25:F26"/>
    <mergeCell ref="G25:G28"/>
    <mergeCell ref="H25:H28"/>
    <mergeCell ref="B40:B55"/>
    <mergeCell ref="C40:C43"/>
    <mergeCell ref="D42:D43"/>
    <mergeCell ref="E42:E43"/>
    <mergeCell ref="G43:G46"/>
    <mergeCell ref="H43:H46"/>
    <mergeCell ref="C45:C46"/>
    <mergeCell ref="D45:D46"/>
    <mergeCell ref="E45:E46"/>
    <mergeCell ref="F45:F46"/>
    <mergeCell ref="C75:I75"/>
    <mergeCell ref="C77:I77"/>
    <mergeCell ref="E10:E11"/>
    <mergeCell ref="G17:G18"/>
    <mergeCell ref="H17:H18"/>
    <mergeCell ref="G12:G13"/>
    <mergeCell ref="H12:H13"/>
    <mergeCell ref="G15:G16"/>
    <mergeCell ref="G32:G33"/>
    <mergeCell ref="H32:H33"/>
    <mergeCell ref="G34:G35"/>
    <mergeCell ref="H34:H35"/>
    <mergeCell ref="G54:G55"/>
    <mergeCell ref="H54:H55"/>
    <mergeCell ref="G47:G48"/>
    <mergeCell ref="H47:H48"/>
  </mergeCells>
  <phoneticPr fontId="2" type="noConversion"/>
  <pageMargins left="0.39370078740157483" right="0.39370078740157483" top="0.59055118110236227" bottom="0.39370078740157483" header="0.31496062992125984" footer="0.31496062992125984"/>
  <pageSetup paperSize="9" scale="79" firstPageNumber="33" orientation="portrait" useFirstPageNumber="1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★총괄표</vt:lpstr>
      <vt:lpstr>★총괄표!Print_Area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io2</dc:creator>
  <cp:lastModifiedBy>io2</cp:lastModifiedBy>
  <dcterms:created xsi:type="dcterms:W3CDTF">2019-12-24T00:53:35Z</dcterms:created>
  <dcterms:modified xsi:type="dcterms:W3CDTF">2019-12-24T00:54:32Z</dcterms:modified>
</cp:coreProperties>
</file>